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g. Josef Urban\Mikroregiony\Pod Horou\Dírná\SFDI 2017 - 2019 - abus zastávky a chodník Lžín\2019\Výběrové řízení\VŘ\"/>
    </mc:Choice>
  </mc:AlternateContent>
  <bookViews>
    <workbookView xWindow="0" yWindow="0" windowWidth="14376" windowHeight="9108"/>
  </bookViews>
  <sheets>
    <sheet name="Rekapitulace stavby" sheetId="1" r:id="rId1"/>
    <sheet name="001 - Autobus. zast.+chodník" sheetId="2" r:id="rId2"/>
    <sheet name="002 - Vedlejší náklady" sheetId="3" r:id="rId3"/>
    <sheet name="Pokyny pro vyplnění" sheetId="4" r:id="rId4"/>
  </sheets>
  <definedNames>
    <definedName name="_xlnm._FilterDatabase" localSheetId="1" hidden="1">'001 - Autobus. zast.+chodník'!$C$92:$K$92</definedName>
    <definedName name="_xlnm._FilterDatabase" localSheetId="2" hidden="1">'002 - Vedlejší náklady'!$C$80:$K$80</definedName>
    <definedName name="_xlnm.Print_Titles" localSheetId="1">'001 - Autobus. zast.+chodník'!$92:$92</definedName>
    <definedName name="_xlnm.Print_Titles" localSheetId="2">'002 - Vedlejší náklady'!$80:$80</definedName>
    <definedName name="_xlnm.Print_Titles" localSheetId="0">'Rekapitulace stavby'!$50:$50</definedName>
    <definedName name="_xlnm.Print_Area" localSheetId="1">'001 - Autobus. zast.+chodník'!$C$4:$J$36,'001 - Autobus. zast.+chodník'!$C$42:$J$74,'001 - Autobus. zast.+chodník'!$C$80:$K$598</definedName>
    <definedName name="_xlnm.Print_Area" localSheetId="2">'002 - Vedlejší náklady'!$C$4:$J$36,'002 - Vedlejší náklady'!$C$42:$J$62,'002 - Vedlejší náklady'!$C$68:$K$99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stavby'!$D$4:$AO$34,'Rekapitulace stavby'!$C$40:$AQ$55</definedName>
  </definedNames>
  <calcPr calcId="152511"/>
</workbook>
</file>

<file path=xl/calcChain.xml><?xml version="1.0" encoding="utf-8"?>
<calcChain xmlns="http://schemas.openxmlformats.org/spreadsheetml/2006/main">
  <c r="T98" i="3" l="1"/>
  <c r="R98" i="3"/>
  <c r="T89" i="3"/>
  <c r="R83" i="3"/>
  <c r="P83" i="3"/>
  <c r="AY54" i="1"/>
  <c r="AX54" i="1"/>
  <c r="BI99" i="3"/>
  <c r="BH99" i="3"/>
  <c r="BG99" i="3"/>
  <c r="BF99" i="3"/>
  <c r="BE99" i="3"/>
  <c r="T99" i="3"/>
  <c r="R99" i="3"/>
  <c r="P99" i="3"/>
  <c r="P98" i="3" s="1"/>
  <c r="BK99" i="3"/>
  <c r="BK98" i="3" s="1"/>
  <c r="J98" i="3" s="1"/>
  <c r="J61" i="3" s="1"/>
  <c r="J99" i="3"/>
  <c r="BI96" i="3"/>
  <c r="BH96" i="3"/>
  <c r="BG96" i="3"/>
  <c r="BF96" i="3"/>
  <c r="T96" i="3"/>
  <c r="R96" i="3"/>
  <c r="P96" i="3"/>
  <c r="BK96" i="3"/>
  <c r="J96" i="3"/>
  <c r="BE96" i="3" s="1"/>
  <c r="BI95" i="3"/>
  <c r="BH95" i="3"/>
  <c r="BG95" i="3"/>
  <c r="BF95" i="3"/>
  <c r="T95" i="3"/>
  <c r="R95" i="3"/>
  <c r="P95" i="3"/>
  <c r="BK95" i="3"/>
  <c r="J95" i="3"/>
  <c r="BE95" i="3" s="1"/>
  <c r="BI93" i="3"/>
  <c r="BH93" i="3"/>
  <c r="BG93" i="3"/>
  <c r="BF93" i="3"/>
  <c r="BE93" i="3"/>
  <c r="T93" i="3"/>
  <c r="R93" i="3"/>
  <c r="P93" i="3"/>
  <c r="BK93" i="3"/>
  <c r="J93" i="3"/>
  <c r="BI92" i="3"/>
  <c r="BH92" i="3"/>
  <c r="BG92" i="3"/>
  <c r="BF92" i="3"/>
  <c r="T92" i="3"/>
  <c r="R92" i="3"/>
  <c r="P92" i="3"/>
  <c r="BK92" i="3"/>
  <c r="J92" i="3"/>
  <c r="BE92" i="3" s="1"/>
  <c r="BI90" i="3"/>
  <c r="BH90" i="3"/>
  <c r="BG90" i="3"/>
  <c r="BF90" i="3"/>
  <c r="T90" i="3"/>
  <c r="R90" i="3"/>
  <c r="R89" i="3" s="1"/>
  <c r="P90" i="3"/>
  <c r="P89" i="3" s="1"/>
  <c r="BK90" i="3"/>
  <c r="BK89" i="3" s="1"/>
  <c r="J89" i="3" s="1"/>
  <c r="J60" i="3" s="1"/>
  <c r="J90" i="3"/>
  <c r="BE90" i="3" s="1"/>
  <c r="BI87" i="3"/>
  <c r="BH87" i="3"/>
  <c r="BG87" i="3"/>
  <c r="BF87" i="3"/>
  <c r="T87" i="3"/>
  <c r="R87" i="3"/>
  <c r="P87" i="3"/>
  <c r="BK87" i="3"/>
  <c r="J87" i="3"/>
  <c r="BE87" i="3" s="1"/>
  <c r="BI86" i="3"/>
  <c r="BH86" i="3"/>
  <c r="BG86" i="3"/>
  <c r="BF86" i="3"/>
  <c r="BE86" i="3"/>
  <c r="T86" i="3"/>
  <c r="T85" i="3" s="1"/>
  <c r="R86" i="3"/>
  <c r="R85" i="3" s="1"/>
  <c r="P86" i="3"/>
  <c r="P85" i="3" s="1"/>
  <c r="BK86" i="3"/>
  <c r="BK85" i="3" s="1"/>
  <c r="J85" i="3" s="1"/>
  <c r="J59" i="3" s="1"/>
  <c r="J86" i="3"/>
  <c r="BI84" i="3"/>
  <c r="BH84" i="3"/>
  <c r="BG84" i="3"/>
  <c r="BF84" i="3"/>
  <c r="BE84" i="3"/>
  <c r="T84" i="3"/>
  <c r="T83" i="3" s="1"/>
  <c r="T82" i="3" s="1"/>
  <c r="T81" i="3" s="1"/>
  <c r="R84" i="3"/>
  <c r="P84" i="3"/>
  <c r="BK84" i="3"/>
  <c r="BK83" i="3" s="1"/>
  <c r="J84" i="3"/>
  <c r="J77" i="3"/>
  <c r="F77" i="3"/>
  <c r="F75" i="3"/>
  <c r="E73" i="3"/>
  <c r="J51" i="3"/>
  <c r="F51" i="3"/>
  <c r="F49" i="3"/>
  <c r="E47" i="3"/>
  <c r="J18" i="3"/>
  <c r="E18" i="3"/>
  <c r="F52" i="3" s="1"/>
  <c r="J17" i="3"/>
  <c r="J12" i="3"/>
  <c r="J49" i="3" s="1"/>
  <c r="E7" i="3"/>
  <c r="E45" i="3" s="1"/>
  <c r="T585" i="2"/>
  <c r="T584" i="2" s="1"/>
  <c r="P580" i="2"/>
  <c r="P579" i="2" s="1"/>
  <c r="T572" i="2"/>
  <c r="R555" i="2"/>
  <c r="AY53" i="1"/>
  <c r="AX53" i="1"/>
  <c r="BI593" i="2"/>
  <c r="BH593" i="2"/>
  <c r="BG593" i="2"/>
  <c r="BF593" i="2"/>
  <c r="T593" i="2"/>
  <c r="R593" i="2"/>
  <c r="P593" i="2"/>
  <c r="BK593" i="2"/>
  <c r="J593" i="2"/>
  <c r="BE593" i="2" s="1"/>
  <c r="BI589" i="2"/>
  <c r="BH589" i="2"/>
  <c r="BG589" i="2"/>
  <c r="BF589" i="2"/>
  <c r="BE589" i="2"/>
  <c r="T589" i="2"/>
  <c r="R589" i="2"/>
  <c r="P589" i="2"/>
  <c r="BK589" i="2"/>
  <c r="J589" i="2"/>
  <c r="BI586" i="2"/>
  <c r="BH586" i="2"/>
  <c r="BG586" i="2"/>
  <c r="BF586" i="2"/>
  <c r="T586" i="2"/>
  <c r="R586" i="2"/>
  <c r="R585" i="2" s="1"/>
  <c r="R584" i="2" s="1"/>
  <c r="P586" i="2"/>
  <c r="P585" i="2" s="1"/>
  <c r="P584" i="2" s="1"/>
  <c r="BK586" i="2"/>
  <c r="J586" i="2"/>
  <c r="BE586" i="2" s="1"/>
  <c r="BI581" i="2"/>
  <c r="BH581" i="2"/>
  <c r="BG581" i="2"/>
  <c r="BF581" i="2"/>
  <c r="T581" i="2"/>
  <c r="T580" i="2" s="1"/>
  <c r="T579" i="2" s="1"/>
  <c r="R581" i="2"/>
  <c r="R580" i="2" s="1"/>
  <c r="R579" i="2" s="1"/>
  <c r="P581" i="2"/>
  <c r="BK581" i="2"/>
  <c r="BK580" i="2" s="1"/>
  <c r="J581" i="2"/>
  <c r="BE581" i="2" s="1"/>
  <c r="BI573" i="2"/>
  <c r="BH573" i="2"/>
  <c r="BG573" i="2"/>
  <c r="BF573" i="2"/>
  <c r="T573" i="2"/>
  <c r="R573" i="2"/>
  <c r="R572" i="2" s="1"/>
  <c r="P573" i="2"/>
  <c r="P572" i="2" s="1"/>
  <c r="BK573" i="2"/>
  <c r="BK572" i="2" s="1"/>
  <c r="J572" i="2" s="1"/>
  <c r="J69" i="2" s="1"/>
  <c r="J573" i="2"/>
  <c r="BE573" i="2" s="1"/>
  <c r="BI571" i="2"/>
  <c r="BH571" i="2"/>
  <c r="BG571" i="2"/>
  <c r="BF571" i="2"/>
  <c r="T571" i="2"/>
  <c r="R571" i="2"/>
  <c r="P571" i="2"/>
  <c r="BK571" i="2"/>
  <c r="J571" i="2"/>
  <c r="BE571" i="2" s="1"/>
  <c r="BI563" i="2"/>
  <c r="BH563" i="2"/>
  <c r="BG563" i="2"/>
  <c r="BF563" i="2"/>
  <c r="T563" i="2"/>
  <c r="R563" i="2"/>
  <c r="P563" i="2"/>
  <c r="BK563" i="2"/>
  <c r="J563" i="2"/>
  <c r="BE563" i="2" s="1"/>
  <c r="BI559" i="2"/>
  <c r="BH559" i="2"/>
  <c r="BG559" i="2"/>
  <c r="BF559" i="2"/>
  <c r="T559" i="2"/>
  <c r="T558" i="2" s="1"/>
  <c r="T557" i="2" s="1"/>
  <c r="R559" i="2"/>
  <c r="R558" i="2" s="1"/>
  <c r="R557" i="2" s="1"/>
  <c r="P559" i="2"/>
  <c r="P558" i="2" s="1"/>
  <c r="BK559" i="2"/>
  <c r="BK558" i="2" s="1"/>
  <c r="J559" i="2"/>
  <c r="BE559" i="2" s="1"/>
  <c r="BI556" i="2"/>
  <c r="BH556" i="2"/>
  <c r="BG556" i="2"/>
  <c r="BF556" i="2"/>
  <c r="T556" i="2"/>
  <c r="T555" i="2" s="1"/>
  <c r="R556" i="2"/>
  <c r="P556" i="2"/>
  <c r="P555" i="2" s="1"/>
  <c r="BK556" i="2"/>
  <c r="BK555" i="2" s="1"/>
  <c r="J555" i="2" s="1"/>
  <c r="J66" i="2" s="1"/>
  <c r="J556" i="2"/>
  <c r="BE556" i="2" s="1"/>
  <c r="BI548" i="2"/>
  <c r="BH548" i="2"/>
  <c r="BG548" i="2"/>
  <c r="BF548" i="2"/>
  <c r="T548" i="2"/>
  <c r="R548" i="2"/>
  <c r="P548" i="2"/>
  <c r="BK548" i="2"/>
  <c r="J548" i="2"/>
  <c r="BE548" i="2" s="1"/>
  <c r="BI541" i="2"/>
  <c r="BH541" i="2"/>
  <c r="BG541" i="2"/>
  <c r="BF541" i="2"/>
  <c r="BE541" i="2"/>
  <c r="T541" i="2"/>
  <c r="R541" i="2"/>
  <c r="P541" i="2"/>
  <c r="BK541" i="2"/>
  <c r="J541" i="2"/>
  <c r="BI540" i="2"/>
  <c r="BH540" i="2"/>
  <c r="BG540" i="2"/>
  <c r="BF540" i="2"/>
  <c r="T540" i="2"/>
  <c r="R540" i="2"/>
  <c r="P540" i="2"/>
  <c r="BK540" i="2"/>
  <c r="J540" i="2"/>
  <c r="BE540" i="2" s="1"/>
  <c r="BI539" i="2"/>
  <c r="BH539" i="2"/>
  <c r="BG539" i="2"/>
  <c r="BF539" i="2"/>
  <c r="BE539" i="2"/>
  <c r="T539" i="2"/>
  <c r="R539" i="2"/>
  <c r="P539" i="2"/>
  <c r="BK539" i="2"/>
  <c r="J539" i="2"/>
  <c r="BI538" i="2"/>
  <c r="BH538" i="2"/>
  <c r="BG538" i="2"/>
  <c r="BF538" i="2"/>
  <c r="T538" i="2"/>
  <c r="R538" i="2"/>
  <c r="P538" i="2"/>
  <c r="BK538" i="2"/>
  <c r="J538" i="2"/>
  <c r="BE538" i="2" s="1"/>
  <c r="BI537" i="2"/>
  <c r="BH537" i="2"/>
  <c r="BG537" i="2"/>
  <c r="BF537" i="2"/>
  <c r="BE537" i="2"/>
  <c r="T537" i="2"/>
  <c r="R537" i="2"/>
  <c r="P537" i="2"/>
  <c r="BK537" i="2"/>
  <c r="J537" i="2"/>
  <c r="BI536" i="2"/>
  <c r="BH536" i="2"/>
  <c r="BG536" i="2"/>
  <c r="BF536" i="2"/>
  <c r="T536" i="2"/>
  <c r="R536" i="2"/>
  <c r="P536" i="2"/>
  <c r="BK536" i="2"/>
  <c r="J536" i="2"/>
  <c r="BE536" i="2" s="1"/>
  <c r="BI529" i="2"/>
  <c r="BH529" i="2"/>
  <c r="BG529" i="2"/>
  <c r="BF529" i="2"/>
  <c r="BE529" i="2"/>
  <c r="T529" i="2"/>
  <c r="R529" i="2"/>
  <c r="P529" i="2"/>
  <c r="BK529" i="2"/>
  <c r="J529" i="2"/>
  <c r="BI524" i="2"/>
  <c r="BH524" i="2"/>
  <c r="BG524" i="2"/>
  <c r="BF524" i="2"/>
  <c r="T524" i="2"/>
  <c r="R524" i="2"/>
  <c r="P524" i="2"/>
  <c r="BK524" i="2"/>
  <c r="J524" i="2"/>
  <c r="BE524" i="2" s="1"/>
  <c r="BI522" i="2"/>
  <c r="BH522" i="2"/>
  <c r="BG522" i="2"/>
  <c r="BF522" i="2"/>
  <c r="BE522" i="2"/>
  <c r="T522" i="2"/>
  <c r="R522" i="2"/>
  <c r="P522" i="2"/>
  <c r="BK522" i="2"/>
  <c r="J522" i="2"/>
  <c r="BI513" i="2"/>
  <c r="BH513" i="2"/>
  <c r="BG513" i="2"/>
  <c r="BF513" i="2"/>
  <c r="T513" i="2"/>
  <c r="R513" i="2"/>
  <c r="P513" i="2"/>
  <c r="BK513" i="2"/>
  <c r="J513" i="2"/>
  <c r="BE513" i="2" s="1"/>
  <c r="BI511" i="2"/>
  <c r="BH511" i="2"/>
  <c r="BG511" i="2"/>
  <c r="BF511" i="2"/>
  <c r="BE511" i="2"/>
  <c r="T511" i="2"/>
  <c r="R511" i="2"/>
  <c r="P511" i="2"/>
  <c r="BK511" i="2"/>
  <c r="J511" i="2"/>
  <c r="BI501" i="2"/>
  <c r="BH501" i="2"/>
  <c r="BG501" i="2"/>
  <c r="BF501" i="2"/>
  <c r="T501" i="2"/>
  <c r="R501" i="2"/>
  <c r="P501" i="2"/>
  <c r="BK501" i="2"/>
  <c r="J501" i="2"/>
  <c r="BE501" i="2" s="1"/>
  <c r="BI500" i="2"/>
  <c r="BH500" i="2"/>
  <c r="BG500" i="2"/>
  <c r="BF500" i="2"/>
  <c r="BE500" i="2"/>
  <c r="T500" i="2"/>
  <c r="R500" i="2"/>
  <c r="P500" i="2"/>
  <c r="BK500" i="2"/>
  <c r="J500" i="2"/>
  <c r="BI499" i="2"/>
  <c r="BH499" i="2"/>
  <c r="BG499" i="2"/>
  <c r="BF499" i="2"/>
  <c r="T499" i="2"/>
  <c r="R499" i="2"/>
  <c r="P499" i="2"/>
  <c r="BK499" i="2"/>
  <c r="J499" i="2"/>
  <c r="BE499" i="2" s="1"/>
  <c r="BI497" i="2"/>
  <c r="BH497" i="2"/>
  <c r="BG497" i="2"/>
  <c r="BF497" i="2"/>
  <c r="BE497" i="2"/>
  <c r="T497" i="2"/>
  <c r="R497" i="2"/>
  <c r="P497" i="2"/>
  <c r="BK497" i="2"/>
  <c r="J497" i="2"/>
  <c r="BI495" i="2"/>
  <c r="BH495" i="2"/>
  <c r="BG495" i="2"/>
  <c r="BF495" i="2"/>
  <c r="T495" i="2"/>
  <c r="R495" i="2"/>
  <c r="P495" i="2"/>
  <c r="BK495" i="2"/>
  <c r="J495" i="2"/>
  <c r="BE495" i="2" s="1"/>
  <c r="BI492" i="2"/>
  <c r="BH492" i="2"/>
  <c r="BG492" i="2"/>
  <c r="BF492" i="2"/>
  <c r="BE492" i="2"/>
  <c r="T492" i="2"/>
  <c r="R492" i="2"/>
  <c r="P492" i="2"/>
  <c r="BK492" i="2"/>
  <c r="J492" i="2"/>
  <c r="BI489" i="2"/>
  <c r="BH489" i="2"/>
  <c r="BG489" i="2"/>
  <c r="BF489" i="2"/>
  <c r="T489" i="2"/>
  <c r="R489" i="2"/>
  <c r="P489" i="2"/>
  <c r="BK489" i="2"/>
  <c r="J489" i="2"/>
  <c r="BE489" i="2" s="1"/>
  <c r="BI488" i="2"/>
  <c r="BH488" i="2"/>
  <c r="BG488" i="2"/>
  <c r="BF488" i="2"/>
  <c r="BE488" i="2"/>
  <c r="T488" i="2"/>
  <c r="R488" i="2"/>
  <c r="P488" i="2"/>
  <c r="BK488" i="2"/>
  <c r="J488" i="2"/>
  <c r="BI486" i="2"/>
  <c r="BH486" i="2"/>
  <c r="BG486" i="2"/>
  <c r="BF486" i="2"/>
  <c r="T486" i="2"/>
  <c r="T485" i="2" s="1"/>
  <c r="R486" i="2"/>
  <c r="R485" i="2" s="1"/>
  <c r="P486" i="2"/>
  <c r="P485" i="2" s="1"/>
  <c r="BK486" i="2"/>
  <c r="J486" i="2"/>
  <c r="BE486" i="2" s="1"/>
  <c r="BI482" i="2"/>
  <c r="BH482" i="2"/>
  <c r="BG482" i="2"/>
  <c r="BF482" i="2"/>
  <c r="T482" i="2"/>
  <c r="R482" i="2"/>
  <c r="P482" i="2"/>
  <c r="BK482" i="2"/>
  <c r="J482" i="2"/>
  <c r="BE482" i="2" s="1"/>
  <c r="BI481" i="2"/>
  <c r="BH481" i="2"/>
  <c r="BG481" i="2"/>
  <c r="BF481" i="2"/>
  <c r="T481" i="2"/>
  <c r="R481" i="2"/>
  <c r="P481" i="2"/>
  <c r="BK481" i="2"/>
  <c r="J481" i="2"/>
  <c r="BE481" i="2" s="1"/>
  <c r="BI480" i="2"/>
  <c r="BH480" i="2"/>
  <c r="BG480" i="2"/>
  <c r="BF480" i="2"/>
  <c r="T480" i="2"/>
  <c r="R480" i="2"/>
  <c r="P480" i="2"/>
  <c r="BK480" i="2"/>
  <c r="J480" i="2"/>
  <c r="BE480" i="2" s="1"/>
  <c r="BI479" i="2"/>
  <c r="BH479" i="2"/>
  <c r="BG479" i="2"/>
  <c r="BF479" i="2"/>
  <c r="T479" i="2"/>
  <c r="R479" i="2"/>
  <c r="P479" i="2"/>
  <c r="BK479" i="2"/>
  <c r="J479" i="2"/>
  <c r="BE479" i="2" s="1"/>
  <c r="BI475" i="2"/>
  <c r="BH475" i="2"/>
  <c r="BG475" i="2"/>
  <c r="BF475" i="2"/>
  <c r="T475" i="2"/>
  <c r="R475" i="2"/>
  <c r="P475" i="2"/>
  <c r="BK475" i="2"/>
  <c r="J475" i="2"/>
  <c r="BE475" i="2" s="1"/>
  <c r="BI474" i="2"/>
  <c r="BH474" i="2"/>
  <c r="BG474" i="2"/>
  <c r="BF474" i="2"/>
  <c r="T474" i="2"/>
  <c r="R474" i="2"/>
  <c r="P474" i="2"/>
  <c r="BK474" i="2"/>
  <c r="J474" i="2"/>
  <c r="BE474" i="2" s="1"/>
  <c r="BI473" i="2"/>
  <c r="BH473" i="2"/>
  <c r="BG473" i="2"/>
  <c r="BF473" i="2"/>
  <c r="T473" i="2"/>
  <c r="R473" i="2"/>
  <c r="P473" i="2"/>
  <c r="BK473" i="2"/>
  <c r="J473" i="2"/>
  <c r="BE473" i="2" s="1"/>
  <c r="BI472" i="2"/>
  <c r="BH472" i="2"/>
  <c r="BG472" i="2"/>
  <c r="BF472" i="2"/>
  <c r="T472" i="2"/>
  <c r="R472" i="2"/>
  <c r="P472" i="2"/>
  <c r="BK472" i="2"/>
  <c r="J472" i="2"/>
  <c r="BE472" i="2" s="1"/>
  <c r="BI471" i="2"/>
  <c r="BH471" i="2"/>
  <c r="BG471" i="2"/>
  <c r="BF471" i="2"/>
  <c r="T471" i="2"/>
  <c r="R471" i="2"/>
  <c r="P471" i="2"/>
  <c r="BK471" i="2"/>
  <c r="J471" i="2"/>
  <c r="BE471" i="2" s="1"/>
  <c r="BI466" i="2"/>
  <c r="BH466" i="2"/>
  <c r="BG466" i="2"/>
  <c r="BF466" i="2"/>
  <c r="T466" i="2"/>
  <c r="R466" i="2"/>
  <c r="P466" i="2"/>
  <c r="BK466" i="2"/>
  <c r="J466" i="2"/>
  <c r="BE466" i="2" s="1"/>
  <c r="BI461" i="2"/>
  <c r="BH461" i="2"/>
  <c r="BG461" i="2"/>
  <c r="BF461" i="2"/>
  <c r="T461" i="2"/>
  <c r="R461" i="2"/>
  <c r="P461" i="2"/>
  <c r="BK461" i="2"/>
  <c r="J461" i="2"/>
  <c r="BE461" i="2" s="1"/>
  <c r="BI453" i="2"/>
  <c r="BH453" i="2"/>
  <c r="BG453" i="2"/>
  <c r="BF453" i="2"/>
  <c r="T453" i="2"/>
  <c r="R453" i="2"/>
  <c r="P453" i="2"/>
  <c r="BK453" i="2"/>
  <c r="J453" i="2"/>
  <c r="BE453" i="2" s="1"/>
  <c r="BI447" i="2"/>
  <c r="BH447" i="2"/>
  <c r="BG447" i="2"/>
  <c r="BF447" i="2"/>
  <c r="T447" i="2"/>
  <c r="R447" i="2"/>
  <c r="P447" i="2"/>
  <c r="BK447" i="2"/>
  <c r="J447" i="2"/>
  <c r="BE447" i="2" s="1"/>
  <c r="BI443" i="2"/>
  <c r="BH443" i="2"/>
  <c r="BG443" i="2"/>
  <c r="BF443" i="2"/>
  <c r="T443" i="2"/>
  <c r="R443" i="2"/>
  <c r="P443" i="2"/>
  <c r="BK443" i="2"/>
  <c r="J443" i="2"/>
  <c r="BE443" i="2" s="1"/>
  <c r="BI440" i="2"/>
  <c r="BH440" i="2"/>
  <c r="BG440" i="2"/>
  <c r="BF440" i="2"/>
  <c r="T440" i="2"/>
  <c r="T439" i="2" s="1"/>
  <c r="R440" i="2"/>
  <c r="R439" i="2" s="1"/>
  <c r="P440" i="2"/>
  <c r="BK440" i="2"/>
  <c r="J440" i="2"/>
  <c r="BE440" i="2" s="1"/>
  <c r="BI434" i="2"/>
  <c r="BH434" i="2"/>
  <c r="BG434" i="2"/>
  <c r="BF434" i="2"/>
  <c r="BE434" i="2"/>
  <c r="T434" i="2"/>
  <c r="R434" i="2"/>
  <c r="P434" i="2"/>
  <c r="BK434" i="2"/>
  <c r="J434" i="2"/>
  <c r="BI426" i="2"/>
  <c r="BH426" i="2"/>
  <c r="BG426" i="2"/>
  <c r="BF426" i="2"/>
  <c r="T426" i="2"/>
  <c r="R426" i="2"/>
  <c r="P426" i="2"/>
  <c r="BK426" i="2"/>
  <c r="J426" i="2"/>
  <c r="BE426" i="2" s="1"/>
  <c r="BI420" i="2"/>
  <c r="BH420" i="2"/>
  <c r="BG420" i="2"/>
  <c r="BF420" i="2"/>
  <c r="T420" i="2"/>
  <c r="R420" i="2"/>
  <c r="P420" i="2"/>
  <c r="BK420" i="2"/>
  <c r="J420" i="2"/>
  <c r="BE420" i="2" s="1"/>
  <c r="BI415" i="2"/>
  <c r="BH415" i="2"/>
  <c r="BG415" i="2"/>
  <c r="BF415" i="2"/>
  <c r="T415" i="2"/>
  <c r="R415" i="2"/>
  <c r="P415" i="2"/>
  <c r="BK415" i="2"/>
  <c r="J415" i="2"/>
  <c r="BE415" i="2" s="1"/>
  <c r="BI410" i="2"/>
  <c r="BH410" i="2"/>
  <c r="BG410" i="2"/>
  <c r="BF410" i="2"/>
  <c r="T410" i="2"/>
  <c r="R410" i="2"/>
  <c r="P410" i="2"/>
  <c r="BK410" i="2"/>
  <c r="J410" i="2"/>
  <c r="BE410" i="2" s="1"/>
  <c r="BI402" i="2"/>
  <c r="BH402" i="2"/>
  <c r="BG402" i="2"/>
  <c r="BF402" i="2"/>
  <c r="T402" i="2"/>
  <c r="R402" i="2"/>
  <c r="P402" i="2"/>
  <c r="BK402" i="2"/>
  <c r="J402" i="2"/>
  <c r="BE402" i="2" s="1"/>
  <c r="BI396" i="2"/>
  <c r="BH396" i="2"/>
  <c r="BG396" i="2"/>
  <c r="BF396" i="2"/>
  <c r="BE396" i="2"/>
  <c r="T396" i="2"/>
  <c r="R396" i="2"/>
  <c r="P396" i="2"/>
  <c r="BK396" i="2"/>
  <c r="J396" i="2"/>
  <c r="BI391" i="2"/>
  <c r="BH391" i="2"/>
  <c r="BG391" i="2"/>
  <c r="BF391" i="2"/>
  <c r="T391" i="2"/>
  <c r="R391" i="2"/>
  <c r="P391" i="2"/>
  <c r="BK391" i="2"/>
  <c r="J391" i="2"/>
  <c r="BE391" i="2" s="1"/>
  <c r="BI386" i="2"/>
  <c r="BH386" i="2"/>
  <c r="BG386" i="2"/>
  <c r="BF386" i="2"/>
  <c r="BE386" i="2"/>
  <c r="T386" i="2"/>
  <c r="R386" i="2"/>
  <c r="P386" i="2"/>
  <c r="BK386" i="2"/>
  <c r="J386" i="2"/>
  <c r="BI378" i="2"/>
  <c r="BH378" i="2"/>
  <c r="BG378" i="2"/>
  <c r="BF378" i="2"/>
  <c r="T378" i="2"/>
  <c r="R378" i="2"/>
  <c r="P378" i="2"/>
  <c r="BK378" i="2"/>
  <c r="J378" i="2"/>
  <c r="BE378" i="2" s="1"/>
  <c r="BI372" i="2"/>
  <c r="BH372" i="2"/>
  <c r="BG372" i="2"/>
  <c r="BF372" i="2"/>
  <c r="T372" i="2"/>
  <c r="R372" i="2"/>
  <c r="P372" i="2"/>
  <c r="BK372" i="2"/>
  <c r="J372" i="2"/>
  <c r="BE372" i="2" s="1"/>
  <c r="BI364" i="2"/>
  <c r="BH364" i="2"/>
  <c r="BG364" i="2"/>
  <c r="BF364" i="2"/>
  <c r="T364" i="2"/>
  <c r="R364" i="2"/>
  <c r="P364" i="2"/>
  <c r="BK364" i="2"/>
  <c r="J364" i="2"/>
  <c r="BE364" i="2" s="1"/>
  <c r="BI356" i="2"/>
  <c r="BH356" i="2"/>
  <c r="BG356" i="2"/>
  <c r="BF356" i="2"/>
  <c r="T356" i="2"/>
  <c r="R356" i="2"/>
  <c r="P356" i="2"/>
  <c r="BK356" i="2"/>
  <c r="J356" i="2"/>
  <c r="BE356" i="2" s="1"/>
  <c r="BI348" i="2"/>
  <c r="BH348" i="2"/>
  <c r="BG348" i="2"/>
  <c r="BF348" i="2"/>
  <c r="T348" i="2"/>
  <c r="R348" i="2"/>
  <c r="P348" i="2"/>
  <c r="BK348" i="2"/>
  <c r="J348" i="2"/>
  <c r="BE348" i="2" s="1"/>
  <c r="BI340" i="2"/>
  <c r="BH340" i="2"/>
  <c r="BG340" i="2"/>
  <c r="BF340" i="2"/>
  <c r="BE340" i="2"/>
  <c r="T340" i="2"/>
  <c r="R340" i="2"/>
  <c r="P340" i="2"/>
  <c r="BK340" i="2"/>
  <c r="J340" i="2"/>
  <c r="BI330" i="2"/>
  <c r="BH330" i="2"/>
  <c r="BG330" i="2"/>
  <c r="BF330" i="2"/>
  <c r="T330" i="2"/>
  <c r="R330" i="2"/>
  <c r="P330" i="2"/>
  <c r="BK330" i="2"/>
  <c r="J330" i="2"/>
  <c r="BE330" i="2" s="1"/>
  <c r="BI320" i="2"/>
  <c r="BH320" i="2"/>
  <c r="BG320" i="2"/>
  <c r="BF320" i="2"/>
  <c r="BE320" i="2"/>
  <c r="T320" i="2"/>
  <c r="R320" i="2"/>
  <c r="P320" i="2"/>
  <c r="BK320" i="2"/>
  <c r="J320" i="2"/>
  <c r="BI312" i="2"/>
  <c r="BH312" i="2"/>
  <c r="BG312" i="2"/>
  <c r="BF312" i="2"/>
  <c r="T312" i="2"/>
  <c r="R312" i="2"/>
  <c r="P312" i="2"/>
  <c r="BK312" i="2"/>
  <c r="J312" i="2"/>
  <c r="BE312" i="2" s="1"/>
  <c r="BI308" i="2"/>
  <c r="BH308" i="2"/>
  <c r="BG308" i="2"/>
  <c r="BF308" i="2"/>
  <c r="T308" i="2"/>
  <c r="R308" i="2"/>
  <c r="P308" i="2"/>
  <c r="BK308" i="2"/>
  <c r="J308" i="2"/>
  <c r="BE308" i="2" s="1"/>
  <c r="BI300" i="2"/>
  <c r="BH300" i="2"/>
  <c r="BG300" i="2"/>
  <c r="BF300" i="2"/>
  <c r="T300" i="2"/>
  <c r="T299" i="2" s="1"/>
  <c r="R300" i="2"/>
  <c r="P300" i="2"/>
  <c r="P299" i="2" s="1"/>
  <c r="BK300" i="2"/>
  <c r="J300" i="2"/>
  <c r="BE300" i="2" s="1"/>
  <c r="BI292" i="2"/>
  <c r="BH292" i="2"/>
  <c r="BG292" i="2"/>
  <c r="BF292" i="2"/>
  <c r="T292" i="2"/>
  <c r="T291" i="2" s="1"/>
  <c r="R292" i="2"/>
  <c r="R291" i="2" s="1"/>
  <c r="P292" i="2"/>
  <c r="P291" i="2" s="1"/>
  <c r="BK292" i="2"/>
  <c r="BK291" i="2" s="1"/>
  <c r="J291" i="2" s="1"/>
  <c r="J62" i="2" s="1"/>
  <c r="J292" i="2"/>
  <c r="BE292" i="2" s="1"/>
  <c r="BI287" i="2"/>
  <c r="BH287" i="2"/>
  <c r="BG287" i="2"/>
  <c r="BF287" i="2"/>
  <c r="T287" i="2"/>
  <c r="R287" i="2"/>
  <c r="P287" i="2"/>
  <c r="BK287" i="2"/>
  <c r="J287" i="2"/>
  <c r="BE287" i="2" s="1"/>
  <c r="BI283" i="2"/>
  <c r="BH283" i="2"/>
  <c r="BG283" i="2"/>
  <c r="BF283" i="2"/>
  <c r="T283" i="2"/>
  <c r="T282" i="2" s="1"/>
  <c r="R283" i="2"/>
  <c r="R282" i="2" s="1"/>
  <c r="P283" i="2"/>
  <c r="P282" i="2" s="1"/>
  <c r="BK283" i="2"/>
  <c r="J283" i="2"/>
  <c r="BE283" i="2" s="1"/>
  <c r="BI278" i="2"/>
  <c r="BH278" i="2"/>
  <c r="BG278" i="2"/>
  <c r="BF278" i="2"/>
  <c r="T278" i="2"/>
  <c r="R278" i="2"/>
  <c r="P278" i="2"/>
  <c r="BK278" i="2"/>
  <c r="J278" i="2"/>
  <c r="BE278" i="2" s="1"/>
  <c r="BI270" i="2"/>
  <c r="BH270" i="2"/>
  <c r="BG270" i="2"/>
  <c r="BF270" i="2"/>
  <c r="T270" i="2"/>
  <c r="T269" i="2" s="1"/>
  <c r="R270" i="2"/>
  <c r="R269" i="2" s="1"/>
  <c r="P270" i="2"/>
  <c r="P269" i="2" s="1"/>
  <c r="BK270" i="2"/>
  <c r="J270" i="2"/>
  <c r="BE270" i="2" s="1"/>
  <c r="BI267" i="2"/>
  <c r="BH267" i="2"/>
  <c r="BG267" i="2"/>
  <c r="BF267" i="2"/>
  <c r="T267" i="2"/>
  <c r="R267" i="2"/>
  <c r="P267" i="2"/>
  <c r="BK267" i="2"/>
  <c r="J267" i="2"/>
  <c r="BE267" i="2" s="1"/>
  <c r="BI264" i="2"/>
  <c r="BH264" i="2"/>
  <c r="BG264" i="2"/>
  <c r="BF264" i="2"/>
  <c r="BE264" i="2"/>
  <c r="T264" i="2"/>
  <c r="R264" i="2"/>
  <c r="P264" i="2"/>
  <c r="BK264" i="2"/>
  <c r="J264" i="2"/>
  <c r="BI261" i="2"/>
  <c r="BH261" i="2"/>
  <c r="BG261" i="2"/>
  <c r="BF261" i="2"/>
  <c r="T261" i="2"/>
  <c r="R261" i="2"/>
  <c r="P261" i="2"/>
  <c r="BK261" i="2"/>
  <c r="J261" i="2"/>
  <c r="BE261" i="2" s="1"/>
  <c r="BI258" i="2"/>
  <c r="BH258" i="2"/>
  <c r="BG258" i="2"/>
  <c r="BF258" i="2"/>
  <c r="BE258" i="2"/>
  <c r="T258" i="2"/>
  <c r="R258" i="2"/>
  <c r="P258" i="2"/>
  <c r="BK258" i="2"/>
  <c r="J258" i="2"/>
  <c r="BI255" i="2"/>
  <c r="BH255" i="2"/>
  <c r="BG255" i="2"/>
  <c r="BF255" i="2"/>
  <c r="T255" i="2"/>
  <c r="R255" i="2"/>
  <c r="P255" i="2"/>
  <c r="BK255" i="2"/>
  <c r="J255" i="2"/>
  <c r="BE255" i="2" s="1"/>
  <c r="BI252" i="2"/>
  <c r="BH252" i="2"/>
  <c r="BG252" i="2"/>
  <c r="BF252" i="2"/>
  <c r="T252" i="2"/>
  <c r="R252" i="2"/>
  <c r="P252" i="2"/>
  <c r="BK252" i="2"/>
  <c r="J252" i="2"/>
  <c r="BE252" i="2" s="1"/>
  <c r="BI249" i="2"/>
  <c r="BH249" i="2"/>
  <c r="BG249" i="2"/>
  <c r="BF249" i="2"/>
  <c r="T249" i="2"/>
  <c r="T248" i="2" s="1"/>
  <c r="R249" i="2"/>
  <c r="P249" i="2"/>
  <c r="P248" i="2" s="1"/>
  <c r="BK249" i="2"/>
  <c r="J249" i="2"/>
  <c r="BE249" i="2" s="1"/>
  <c r="BI240" i="2"/>
  <c r="BH240" i="2"/>
  <c r="BG240" i="2"/>
  <c r="BF240" i="2"/>
  <c r="T240" i="2"/>
  <c r="R240" i="2"/>
  <c r="P240" i="2"/>
  <c r="BK240" i="2"/>
  <c r="J240" i="2"/>
  <c r="BE240" i="2" s="1"/>
  <c r="BI230" i="2"/>
  <c r="BH230" i="2"/>
  <c r="BG230" i="2"/>
  <c r="BF230" i="2"/>
  <c r="T230" i="2"/>
  <c r="R230" i="2"/>
  <c r="P230" i="2"/>
  <c r="BK230" i="2"/>
  <c r="J230" i="2"/>
  <c r="BE230" i="2" s="1"/>
  <c r="BI228" i="2"/>
  <c r="BH228" i="2"/>
  <c r="BG228" i="2"/>
  <c r="BF228" i="2"/>
  <c r="T228" i="2"/>
  <c r="R228" i="2"/>
  <c r="P228" i="2"/>
  <c r="BK228" i="2"/>
  <c r="J228" i="2"/>
  <c r="BE228" i="2" s="1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T223" i="2"/>
  <c r="R223" i="2"/>
  <c r="P223" i="2"/>
  <c r="BK223" i="2"/>
  <c r="J223" i="2"/>
  <c r="BE223" i="2" s="1"/>
  <c r="BI219" i="2"/>
  <c r="BH219" i="2"/>
  <c r="BG219" i="2"/>
  <c r="BF219" i="2"/>
  <c r="T219" i="2"/>
  <c r="R219" i="2"/>
  <c r="P219" i="2"/>
  <c r="BK219" i="2"/>
  <c r="J219" i="2"/>
  <c r="BE219" i="2" s="1"/>
  <c r="BI202" i="2"/>
  <c r="BH202" i="2"/>
  <c r="BG202" i="2"/>
  <c r="BF202" i="2"/>
  <c r="T202" i="2"/>
  <c r="R202" i="2"/>
  <c r="P202" i="2"/>
  <c r="BK202" i="2"/>
  <c r="J202" i="2"/>
  <c r="BE202" i="2" s="1"/>
  <c r="BI199" i="2"/>
  <c r="BH199" i="2"/>
  <c r="BG199" i="2"/>
  <c r="BF199" i="2"/>
  <c r="T199" i="2"/>
  <c r="R199" i="2"/>
  <c r="P199" i="2"/>
  <c r="BK199" i="2"/>
  <c r="J199" i="2"/>
  <c r="BE199" i="2" s="1"/>
  <c r="BI193" i="2"/>
  <c r="BH193" i="2"/>
  <c r="BG193" i="2"/>
  <c r="BF193" i="2"/>
  <c r="T193" i="2"/>
  <c r="R193" i="2"/>
  <c r="P193" i="2"/>
  <c r="BK193" i="2"/>
  <c r="J193" i="2"/>
  <c r="BE193" i="2" s="1"/>
  <c r="BI178" i="2"/>
  <c r="BH178" i="2"/>
  <c r="BG178" i="2"/>
  <c r="BF178" i="2"/>
  <c r="T178" i="2"/>
  <c r="R178" i="2"/>
  <c r="P178" i="2"/>
  <c r="BK178" i="2"/>
  <c r="J178" i="2"/>
  <c r="BE178" i="2" s="1"/>
  <c r="BI169" i="2"/>
  <c r="BH169" i="2"/>
  <c r="BG169" i="2"/>
  <c r="BF169" i="2"/>
  <c r="T169" i="2"/>
  <c r="R169" i="2"/>
  <c r="P169" i="2"/>
  <c r="BK169" i="2"/>
  <c r="J169" i="2"/>
  <c r="BE169" i="2" s="1"/>
  <c r="BI159" i="2"/>
  <c r="BH159" i="2"/>
  <c r="BG159" i="2"/>
  <c r="BF159" i="2"/>
  <c r="T159" i="2"/>
  <c r="R159" i="2"/>
  <c r="P159" i="2"/>
  <c r="BK159" i="2"/>
  <c r="J159" i="2"/>
  <c r="BE159" i="2" s="1"/>
  <c r="BI156" i="2"/>
  <c r="BH156" i="2"/>
  <c r="BG156" i="2"/>
  <c r="BF156" i="2"/>
  <c r="T156" i="2"/>
  <c r="R156" i="2"/>
  <c r="P156" i="2"/>
  <c r="BK156" i="2"/>
  <c r="J156" i="2"/>
  <c r="BE156" i="2" s="1"/>
  <c r="BI152" i="2"/>
  <c r="BH152" i="2"/>
  <c r="BG152" i="2"/>
  <c r="BF152" i="2"/>
  <c r="T152" i="2"/>
  <c r="R152" i="2"/>
  <c r="P152" i="2"/>
  <c r="BK152" i="2"/>
  <c r="J152" i="2"/>
  <c r="BE152" i="2" s="1"/>
  <c r="BI149" i="2"/>
  <c r="BH149" i="2"/>
  <c r="BG149" i="2"/>
  <c r="BF149" i="2"/>
  <c r="T149" i="2"/>
  <c r="R149" i="2"/>
  <c r="P149" i="2"/>
  <c r="BK149" i="2"/>
  <c r="J149" i="2"/>
  <c r="BE149" i="2" s="1"/>
  <c r="BI146" i="2"/>
  <c r="BH146" i="2"/>
  <c r="BG146" i="2"/>
  <c r="BF146" i="2"/>
  <c r="T146" i="2"/>
  <c r="R146" i="2"/>
  <c r="P146" i="2"/>
  <c r="BK146" i="2"/>
  <c r="J146" i="2"/>
  <c r="BE146" i="2" s="1"/>
  <c r="BI143" i="2"/>
  <c r="BH143" i="2"/>
  <c r="BG143" i="2"/>
  <c r="BF143" i="2"/>
  <c r="T143" i="2"/>
  <c r="R143" i="2"/>
  <c r="P143" i="2"/>
  <c r="BK143" i="2"/>
  <c r="J143" i="2"/>
  <c r="BE143" i="2" s="1"/>
  <c r="BI138" i="2"/>
  <c r="BH138" i="2"/>
  <c r="BG138" i="2"/>
  <c r="BF138" i="2"/>
  <c r="T138" i="2"/>
  <c r="R138" i="2"/>
  <c r="P138" i="2"/>
  <c r="BK138" i="2"/>
  <c r="J138" i="2"/>
  <c r="BE138" i="2" s="1"/>
  <c r="BI135" i="2"/>
  <c r="BH135" i="2"/>
  <c r="BG135" i="2"/>
  <c r="BF135" i="2"/>
  <c r="T135" i="2"/>
  <c r="R135" i="2"/>
  <c r="P135" i="2"/>
  <c r="BK135" i="2"/>
  <c r="J135" i="2"/>
  <c r="BE135" i="2" s="1"/>
  <c r="BI128" i="2"/>
  <c r="BH128" i="2"/>
  <c r="BG128" i="2"/>
  <c r="BF128" i="2"/>
  <c r="T128" i="2"/>
  <c r="R128" i="2"/>
  <c r="P128" i="2"/>
  <c r="BK128" i="2"/>
  <c r="J128" i="2"/>
  <c r="BE128" i="2" s="1"/>
  <c r="BI121" i="2"/>
  <c r="BH121" i="2"/>
  <c r="BG121" i="2"/>
  <c r="BF121" i="2"/>
  <c r="T121" i="2"/>
  <c r="R121" i="2"/>
  <c r="P121" i="2"/>
  <c r="BK121" i="2"/>
  <c r="J121" i="2"/>
  <c r="BE121" i="2" s="1"/>
  <c r="BI118" i="2"/>
  <c r="BH118" i="2"/>
  <c r="BG118" i="2"/>
  <c r="BF118" i="2"/>
  <c r="T118" i="2"/>
  <c r="R118" i="2"/>
  <c r="P118" i="2"/>
  <c r="BK118" i="2"/>
  <c r="J118" i="2"/>
  <c r="BE118" i="2" s="1"/>
  <c r="BI102" i="2"/>
  <c r="BH102" i="2"/>
  <c r="BG102" i="2"/>
  <c r="BF102" i="2"/>
  <c r="T102" i="2"/>
  <c r="R102" i="2"/>
  <c r="P102" i="2"/>
  <c r="BK102" i="2"/>
  <c r="J102" i="2"/>
  <c r="BE102" i="2" s="1"/>
  <c r="BI99" i="2"/>
  <c r="BH99" i="2"/>
  <c r="BG99" i="2"/>
  <c r="BF99" i="2"/>
  <c r="T99" i="2"/>
  <c r="R99" i="2"/>
  <c r="P99" i="2"/>
  <c r="BK99" i="2"/>
  <c r="J99" i="2"/>
  <c r="BE99" i="2" s="1"/>
  <c r="BI96" i="2"/>
  <c r="BH96" i="2"/>
  <c r="BG96" i="2"/>
  <c r="F32" i="2" s="1"/>
  <c r="BB53" i="1" s="1"/>
  <c r="BF96" i="2"/>
  <c r="T96" i="2"/>
  <c r="R96" i="2"/>
  <c r="R95" i="2" s="1"/>
  <c r="P96" i="2"/>
  <c r="P95" i="2" s="1"/>
  <c r="BK96" i="2"/>
  <c r="J96" i="2"/>
  <c r="BE96" i="2" s="1"/>
  <c r="J89" i="2"/>
  <c r="F89" i="2"/>
  <c r="F87" i="2"/>
  <c r="E85" i="2"/>
  <c r="J51" i="2"/>
  <c r="F51" i="2"/>
  <c r="F49" i="2"/>
  <c r="E47" i="2"/>
  <c r="J18" i="2"/>
  <c r="E18" i="2"/>
  <c r="F90" i="2" s="1"/>
  <c r="J17" i="2"/>
  <c r="J12" i="2"/>
  <c r="J87" i="2" s="1"/>
  <c r="E7" i="2"/>
  <c r="AS52" i="1"/>
  <c r="L48" i="1"/>
  <c r="AM47" i="1"/>
  <c r="L47" i="1"/>
  <c r="AM45" i="1"/>
  <c r="L45" i="1"/>
  <c r="L43" i="1"/>
  <c r="L42" i="1"/>
  <c r="BK269" i="2" l="1"/>
  <c r="J269" i="2" s="1"/>
  <c r="J60" i="2" s="1"/>
  <c r="BK439" i="2"/>
  <c r="J439" i="2" s="1"/>
  <c r="J64" i="2" s="1"/>
  <c r="BK585" i="2"/>
  <c r="BK95" i="2"/>
  <c r="F33" i="3"/>
  <c r="BC54" i="1" s="1"/>
  <c r="F34" i="3"/>
  <c r="BD54" i="1" s="1"/>
  <c r="J31" i="3"/>
  <c r="AW54" i="1" s="1"/>
  <c r="F32" i="3"/>
  <c r="BB54" i="1" s="1"/>
  <c r="BB52" i="1" s="1"/>
  <c r="F52" i="2"/>
  <c r="J49" i="2"/>
  <c r="J75" i="3"/>
  <c r="J558" i="2"/>
  <c r="J68" i="2" s="1"/>
  <c r="BK557" i="2"/>
  <c r="J557" i="2" s="1"/>
  <c r="J67" i="2" s="1"/>
  <c r="F33" i="2"/>
  <c r="BC53" i="1" s="1"/>
  <c r="BC52" i="1" s="1"/>
  <c r="BK248" i="2"/>
  <c r="J248" i="2" s="1"/>
  <c r="J59" i="2" s="1"/>
  <c r="R299" i="2"/>
  <c r="BK485" i="2"/>
  <c r="J485" i="2" s="1"/>
  <c r="J65" i="2" s="1"/>
  <c r="P557" i="2"/>
  <c r="BK579" i="2"/>
  <c r="J579" i="2" s="1"/>
  <c r="J70" i="2" s="1"/>
  <c r="J580" i="2"/>
  <c r="J71" i="2" s="1"/>
  <c r="J30" i="2"/>
  <c r="AV53" i="1" s="1"/>
  <c r="F30" i="2"/>
  <c r="AZ53" i="1" s="1"/>
  <c r="T95" i="2"/>
  <c r="T94" i="2" s="1"/>
  <c r="T93" i="2" s="1"/>
  <c r="F34" i="2"/>
  <c r="BD53" i="1" s="1"/>
  <c r="BD52" i="1" s="1"/>
  <c r="W31" i="1" s="1"/>
  <c r="BK282" i="2"/>
  <c r="J282" i="2" s="1"/>
  <c r="J61" i="2" s="1"/>
  <c r="P439" i="2"/>
  <c r="P94" i="2" s="1"/>
  <c r="P93" i="2" s="1"/>
  <c r="AU53" i="1" s="1"/>
  <c r="AU52" i="1" s="1"/>
  <c r="J585" i="2"/>
  <c r="J73" i="2" s="1"/>
  <c r="BK584" i="2"/>
  <c r="J584" i="2" s="1"/>
  <c r="J72" i="2" s="1"/>
  <c r="BK82" i="3"/>
  <c r="J83" i="3"/>
  <c r="J58" i="3" s="1"/>
  <c r="J30" i="3"/>
  <c r="AV54" i="1" s="1"/>
  <c r="R82" i="3"/>
  <c r="R81" i="3" s="1"/>
  <c r="P82" i="3"/>
  <c r="P81" i="3" s="1"/>
  <c r="AU54" i="1" s="1"/>
  <c r="E83" i="2"/>
  <c r="E45" i="2"/>
  <c r="J95" i="2"/>
  <c r="J58" i="2" s="1"/>
  <c r="F31" i="2"/>
  <c r="BA53" i="1" s="1"/>
  <c r="J31" i="2"/>
  <c r="AW53" i="1" s="1"/>
  <c r="R248" i="2"/>
  <c r="R94" i="2" s="1"/>
  <c r="R93" i="2" s="1"/>
  <c r="BK299" i="2"/>
  <c r="J299" i="2" s="1"/>
  <c r="J63" i="2" s="1"/>
  <c r="E71" i="3"/>
  <c r="F31" i="3"/>
  <c r="BA54" i="1" s="1"/>
  <c r="F78" i="3"/>
  <c r="F30" i="3"/>
  <c r="AZ54" i="1" s="1"/>
  <c r="AT54" i="1" l="1"/>
  <c r="W29" i="1"/>
  <c r="AX52" i="1"/>
  <c r="AZ52" i="1"/>
  <c r="AV52" i="1" s="1"/>
  <c r="AY52" i="1"/>
  <c r="W30" i="1"/>
  <c r="BK81" i="3"/>
  <c r="J81" i="3" s="1"/>
  <c r="J82" i="3"/>
  <c r="J57" i="3" s="1"/>
  <c r="AT53" i="1"/>
  <c r="BA52" i="1"/>
  <c r="BK94" i="2"/>
  <c r="W27" i="1" l="1"/>
  <c r="AK27" i="1"/>
  <c r="J56" i="3"/>
  <c r="J27" i="3"/>
  <c r="W28" i="1"/>
  <c r="AW52" i="1"/>
  <c r="AK28" i="1" s="1"/>
  <c r="J94" i="2"/>
  <c r="J57" i="2" s="1"/>
  <c r="BK93" i="2"/>
  <c r="J93" i="2" s="1"/>
  <c r="AG54" i="1" l="1"/>
  <c r="AN54" i="1" s="1"/>
  <c r="J36" i="3"/>
  <c r="J56" i="2"/>
  <c r="J27" i="2"/>
  <c r="AT52" i="1"/>
  <c r="AG53" i="1" l="1"/>
  <c r="J36" i="2"/>
  <c r="AG52" i="1" l="1"/>
  <c r="AN53" i="1"/>
  <c r="AN52" i="1" l="1"/>
  <c r="AK24" i="1"/>
  <c r="AK33" i="1" s="1"/>
</calcChain>
</file>

<file path=xl/sharedStrings.xml><?xml version="1.0" encoding="utf-8"?>
<sst xmlns="http://schemas.openxmlformats.org/spreadsheetml/2006/main" count="6156" uniqueCount="1000">
  <si>
    <t>Export VZ</t>
  </si>
  <si>
    <t>List obsahuje:</t>
  </si>
  <si>
    <t>3.0</t>
  </si>
  <si>
    <t/>
  </si>
  <si>
    <t>False</t>
  </si>
  <si>
    <t>{a64c233c-1059-4580-b08e-117ce7732724}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</si>
  <si>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</si>
  <si>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</si>
  <si>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</si>
  <si>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</si>
  <si>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</si>
  <si>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</si>
  <si>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</si>
  <si>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</si>
  <si>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20161022</t>
  </si>
  <si>
    <t>Stavba:</t>
  </si>
  <si>
    <t>0,1</t>
  </si>
  <si>
    <t>KSO:</t>
  </si>
  <si>
    <t>CC-CZ:</t>
  </si>
  <si>
    <t>1</t>
  </si>
  <si>
    <t>Místo:</t>
  </si>
  <si>
    <t>k.ú. Lžín</t>
  </si>
  <si>
    <t>Datum:</t>
  </si>
  <si>
    <t>24.10.2016</t>
  </si>
  <si>
    <t>10</t>
  </si>
  <si>
    <t>100</t>
  </si>
  <si>
    <t>Zadavatel:</t>
  </si>
  <si>
    <t>IČ:</t>
  </si>
  <si>
    <t>00252166</t>
  </si>
  <si>
    <t>Obec Dírná</t>
  </si>
  <si>
    <t>DIČ:</t>
  </si>
  <si>
    <t>Uchazeč:</t>
  </si>
  <si>
    <t xml:space="preserve"> </t>
  </si>
  <si>
    <t>Projektant:</t>
  </si>
  <si>
    <t>10325123</t>
  </si>
  <si>
    <t>Ing. Pavel Douša</t>
  </si>
  <si>
    <t>True</t>
  </si>
  <si>
    <t>Poznámka:</t>
  </si>
  <si>
    <t>Materiály a zařízení jmenovitě uvedené v dokumentaci a ve výkazu výměr nejsou podle zákona č. 137/2006 Sb. o veřejných zakázkách závazné, ale jsou reprezentanty určeného kvalitativního standardu. Pokud projekt a výkaz výměr obsahují požadavky na určité obchodní názvy materiálů a výrobků nebo odkazy na obchodní názvy firem nebo označení původu, uchazeč to při zpracování nabídky bude chápat jako vymezení kvalitativního standardu. Zadavatel umožňuje i použití jiných, kvalitativně a technicky obdobných řešení, pokud bude vymezený kvalitativní standard dodržen nebo bude mít lepší parametry. Soupis prací byl vypracován s použitím "Cenové soustavy ÚRS" - www.cs-urs.cz. Cenová soustava ÚRS ve smyslu ustanovení vyhlášky č. 230/2012 Sb. splňuje veškeré náležitosti pro její použití při sestavování soupisu prací v rámci zadávací dokumentace veřejných zakázek.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</si>
  <si>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</si>
  <si>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</si>
  <si>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</si>
  <si>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</si>
  <si>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</si>
  <si>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</si>
  <si>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</si>
  <si>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</si>
  <si>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</si>
  <si>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</si>
  <si>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</si>
  <si>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</si>
  <si>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</si>
  <si>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</si>
  <si>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</si>
  <si>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</si>
  <si>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</si>
  <si>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</si>
  <si>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</si>
  <si>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</si>
  <si>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</si>
  <si>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</si>
  <si>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</si>
  <si>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</si>
  <si>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</si>
  <si>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</si>
  <si>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</si>
  <si>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</si>
  <si>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</si>
  <si>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</si>
  <si>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</si>
  <si>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</si>
  <si>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</si>
  <si>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</si>
  <si>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</si>
  <si>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</si>
  <si>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</si>
  <si>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</si>
  <si>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</si>
  <si>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Autobusové zastávky, chodník</t>
  </si>
  <si>
    <t>STA</t>
  </si>
  <si>
    <t>{3a9775a6-fab8-4070-bbfc-b3c567137c95}</t>
  </si>
  <si>
    <t>2</t>
  </si>
  <si>
    <t>002</t>
  </si>
  <si>
    <t>Vedlejší náklady</t>
  </si>
  <si>
    <t>VON</t>
  </si>
  <si>
    <t>{d8337083-59a5-4a24-860b-ec07843eabd5}</t>
  </si>
  <si>
    <t>Zpět na list:</t>
  </si>
  <si>
    <t>KRYCÍ LIST SOUPISU</t>
  </si>
  <si>
    <t>Objekt:</t>
  </si>
  <si>
    <t>001 - Autobusové zastávky, chodník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</si>
  <si>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</si>
  <si>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</si>
  <si>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</si>
  <si>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</si>
  <si>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</si>
  <si>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</si>
  <si>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</si>
  <si>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</si>
  <si>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</si>
  <si>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4 - Vodorovné konstrukce</t>
  </si>
  <si>
    <t xml:space="preserve">    45 - Podkladní a vedlejší konstrukce kromě vozovek a železničního svršku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</si>
  <si>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</si>
  <si>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</si>
  <si>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</si>
  <si>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</si>
  <si>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</si>
  <si>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</si>
  <si>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</si>
  <si>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</si>
  <si>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46-M - Zemní práce při extr.mont.pracích</t>
  </si>
  <si>
    <t>OST - Ostatní</t>
  </si>
  <si>
    <t xml:space="preserve">    O01 -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</si>
  <si>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</si>
  <si>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</si>
  <si>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</si>
  <si>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</si>
  <si>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</si>
  <si>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</si>
  <si>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</si>
  <si>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</si>
  <si>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</si>
  <si>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</si>
  <si>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</si>
  <si>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</si>
  <si>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</si>
  <si>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</si>
  <si>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</si>
  <si>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</si>
  <si>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</si>
  <si>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</si>
  <si>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</si>
  <si>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120001101</t>
  </si>
  <si>
    <t>Příplatek k cenám vykopávek za ztížení vykopávky v blízkosti podzemního vedení nebo výbušnin v horninách jakékoliv třídy</t>
  </si>
  <si>
    <t>m3</t>
  </si>
  <si>
    <t>CS ÚRS 2016 02</t>
  </si>
  <si>
    <t>4</t>
  </si>
  <si>
    <t>-843797651</t>
  </si>
  <si>
    <t>VV</t>
  </si>
  <si>
    <t>"ztížené odkopávky v blízkost podzemního vedení a inženýrských sítí (10% z celkového objemu odkopávek)</t>
  </si>
  <si>
    <t>139,902*0,1</t>
  </si>
  <si>
    <t>121101102</t>
  </si>
  <si>
    <t>Sejmutí ornice nebo lesní půdy s vodorovným přemístěním na hromady v místě upotřebení nebo na dočasné či trvalé skládky se složením, na vzdálenost přes 50 do 100 m</t>
  </si>
  <si>
    <t>165564816</t>
  </si>
  <si>
    <t>"skrývka ornice v oblasti chodníku přes parčík (tl. 15 cm)</t>
  </si>
  <si>
    <t>163,4*0,15*1,15</t>
  </si>
  <si>
    <t>3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</si>
  <si>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</si>
  <si>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</si>
  <si>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-1608871922</t>
  </si>
  <si>
    <t>"odtěžení zeminy na úroveň pláně chodníku</t>
  </si>
  <si>
    <t>"zastávka ve směru na Soběslav (průměrná tl. 45 cm)</t>
  </si>
  <si>
    <t>100,2*0,45*1,05</t>
  </si>
  <si>
    <t>"zastávka ve směru na Dírnou (průměrná tl. 42 cm)</t>
  </si>
  <si>
    <t>54,9*0,42*1,05</t>
  </si>
  <si>
    <t>"chodník přes parčík (průměrná tl. 25 cm)</t>
  </si>
  <si>
    <t>163,4*0,25*1,15</t>
  </si>
  <si>
    <t>Mezisoučet</t>
  </si>
  <si>
    <t>"odtěžení nezpevněné krajnice na úroveň pláně vozovky</t>
  </si>
  <si>
    <t>"zastávka ve směru na Soběslav (průměrná tl. 55 cm)</t>
  </si>
  <si>
    <t>5,4*0,55*1,05</t>
  </si>
  <si>
    <t>"zastávka ve směru na Dírnou (průměrná tl. 55 cm)</t>
  </si>
  <si>
    <t>31,6*0,55*1,05</t>
  </si>
  <si>
    <t>Součet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</si>
  <si>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</si>
  <si>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</si>
  <si>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-331431017</t>
  </si>
  <si>
    <t>"předpoklad lepivosti 100% dle pol. kód 12220 2201</t>
  </si>
  <si>
    <t>139,902</t>
  </si>
  <si>
    <t>5</t>
  </si>
  <si>
    <t>130001101</t>
  </si>
  <si>
    <t>Příplatek k cenám hloubených vykopávek za ztížení vykopávky v blízkosti podzemního vedení nebo výbušnin pro jakoukoliv třídu horniny</t>
  </si>
  <si>
    <t>-896630370</t>
  </si>
  <si>
    <t>"ztížené vykopávky v blízkost podzemního vedení a inženýrských sítí (20% z celkového objemu hloubených vykopávek)</t>
  </si>
  <si>
    <t>8,4*0,2   "rýhy š. do 60 cm"</t>
  </si>
  <si>
    <t>1,5*0,2    "rýhy š. do 200 cm"</t>
  </si>
  <si>
    <t>4,17   "rýhy š. 60 cm pro uložení kabelových žlabů - 100%"</t>
  </si>
  <si>
    <t>6,0*0,2   "šachty pro patky zábradlí"</t>
  </si>
  <si>
    <t>6</t>
  </si>
  <si>
    <t>132201101</t>
  </si>
  <si>
    <t>Hloubení zapažených i nezapažených rýh šířky do 600 mm s urovnáním dna do předepsaného profilu a spádu v hornině tř. 3 do 100 m3</t>
  </si>
  <si>
    <t>871684132</t>
  </si>
  <si>
    <t>"výkop rýhy pro uložení drenu - 0,1 m3/m</t>
  </si>
  <si>
    <t>"zastávka ve směru na Soběslav</t>
  </si>
  <si>
    <t>42,0*0,1</t>
  </si>
  <si>
    <t>"zastávka ve směru na Dírnou</t>
  </si>
  <si>
    <t>7</t>
  </si>
  <si>
    <t>132201109</t>
  </si>
  <si>
    <t>Hloubení zapažených i nezapažených rýh šířky do 600 mm s urovnáním dna do předepsaného profilu a spádu v hornině tř. 3 Příplatek k cenám za lepivost horniny tř. 3</t>
  </si>
  <si>
    <t>588321116</t>
  </si>
  <si>
    <t>"předpoklad lepivosti 100% dle pol. kód 13220 1101</t>
  </si>
  <si>
    <t>8,4</t>
  </si>
  <si>
    <t>8</t>
  </si>
  <si>
    <t>132201201</t>
  </si>
  <si>
    <t>Hloubení zapažených i nezapažených rýh šířky přes 600 do 2 000 mm s urovnáním dna do předepsaného profilu a spádu v hornině tř. 3 do 100 m3</t>
  </si>
  <si>
    <t>-504258330</t>
  </si>
  <si>
    <t>"výkopová rýha pro uložení přípojky UV a 1 ks těla UV - výkop od úrovně pláně</t>
  </si>
  <si>
    <t>0,5*1   "0,5 m3/1 ks vpusti"</t>
  </si>
  <si>
    <t>0,5*2   "0,45 m3/1 m přípojky"</t>
  </si>
  <si>
    <t>9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</si>
  <si>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</si>
  <si>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</si>
  <si>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760586243</t>
  </si>
  <si>
    <t>"předpoklad lepivosti 100% dle pol. kód 13220 1201</t>
  </si>
  <si>
    <t>1,5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</si>
  <si>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</si>
  <si>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</si>
  <si>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-1535783323</t>
  </si>
  <si>
    <t>"výkopy ruční pro zajištění (ochranu kabelů) betonovými žlabovnicemi - 0,1 m3/m</t>
  </si>
  <si>
    <t>41,7*0,1</t>
  </si>
  <si>
    <t>11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</si>
  <si>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</si>
  <si>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</si>
  <si>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454191953</t>
  </si>
  <si>
    <t>"předpoklad lepivosti 100% celkového množství výkopu dle pol. kód 132 21 2101</t>
  </si>
  <si>
    <t>4,17</t>
  </si>
  <si>
    <t>12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</si>
  <si>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</si>
  <si>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</si>
  <si>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-1585376935</t>
  </si>
  <si>
    <t>"výkop šachet pro patky zábradlí</t>
  </si>
  <si>
    <t>"v oblasti chodníku přes parčík - 26 ks</t>
  </si>
  <si>
    <t>6,0</t>
  </si>
  <si>
    <t>13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</si>
  <si>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</si>
  <si>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</si>
  <si>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-1197407472</t>
  </si>
  <si>
    <t>"předpoklad lepivosti 100% dle pol. kód 13320 2011</t>
  </si>
  <si>
    <t>14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</si>
  <si>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</si>
  <si>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</si>
  <si>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-1202520158</t>
  </si>
  <si>
    <t>"odvoz celkového množství ornice na mezideponii</t>
  </si>
  <si>
    <t>28,187</t>
  </si>
  <si>
    <t xml:space="preserve">"odvoz výkopku pro zpětné zásypy na mezideponii </t>
  </si>
  <si>
    <t>18,61</t>
  </si>
  <si>
    <t>"odvoz výkopku z mezideponie ke zpětným zásypům rýh a vyrovnání terénu</t>
  </si>
  <si>
    <t>"odvoz ornice z mezideponie k obnově zelených ploch</t>
  </si>
  <si>
    <t>25,0</t>
  </si>
  <si>
    <t>162501102</t>
  </si>
  <si>
    <t>Vodorovné přemístění výkopku nebo sypaniny po suchu na obvyklém dopravním prostředku, bez naložení výkopku, avšak se složením bez rozhrnutí z horniny tř. 1 až 4 na vzdálenost přes 2 500 do 3 000 m</t>
  </si>
  <si>
    <t>894847008</t>
  </si>
  <si>
    <t>"odvoz výkopku na skládku ve vzdálenosti 3 km</t>
  </si>
  <si>
    <t>139,902   "výkopek z odkopávek"</t>
  </si>
  <si>
    <t>8,4   "výkopek z rýh š. do 60 cm"</t>
  </si>
  <si>
    <t>4,17   "výkopek z ručně kopaných rýh š. do 60 cm"</t>
  </si>
  <si>
    <t>1,5   "výkopek z rýh š. do 200 cm"</t>
  </si>
  <si>
    <t>6,0   "výkopek ze šachet pro patky sloupků zábradlí"</t>
  </si>
  <si>
    <t>-18,61   "odpočet výkopku pro zpětné zásypy"</t>
  </si>
  <si>
    <t>16</t>
  </si>
  <si>
    <t>167101102</t>
  </si>
  <si>
    <t>Nakládání, skládání a překládání neulehlého výkopku nebo sypaniny nakládání, množství přes 100 m3, z hornin tř. 1 až 4</t>
  </si>
  <si>
    <t>-1082605283</t>
  </si>
  <si>
    <t>"nakládka ornice k odvozu na mezideponii</t>
  </si>
  <si>
    <t>"nakládka výkopku k odvozu na mezideponii a skládku</t>
  </si>
  <si>
    <t>6,0   "výkopek ze šachet"</t>
  </si>
  <si>
    <t>"nakládka výkopku na mezideponii ke zpětným zásypům</t>
  </si>
  <si>
    <t>"nakládka ornice na mezideponii k obnově zelených ploch</t>
  </si>
  <si>
    <t>17</t>
  </si>
  <si>
    <t>171201201</t>
  </si>
  <si>
    <t>Uložení sypaniny na skládky</t>
  </si>
  <si>
    <t>213415833</t>
  </si>
  <si>
    <t xml:space="preserve">"uložení výkopku pro zpětné zásypy na mezideponii </t>
  </si>
  <si>
    <t>"uložení přebytečného výkopku na skládku</t>
  </si>
  <si>
    <t>141,362</t>
  </si>
  <si>
    <t>18</t>
  </si>
  <si>
    <t>171201211</t>
  </si>
  <si>
    <t>Uložení sypaniny poplatek za uložení sypaniny na skládce (skládkovné)</t>
  </si>
  <si>
    <t>t</t>
  </si>
  <si>
    <t>912522572</t>
  </si>
  <si>
    <t>"objemová hmotnost zeminy 1,6 t/m3</t>
  </si>
  <si>
    <t>141,362*1,6</t>
  </si>
  <si>
    <t>19</t>
  </si>
  <si>
    <t>174101101</t>
  </si>
  <si>
    <t>Zásyp sypaninou z jakékoliv horniny s uložením výkopku ve vrstvách se zhutněním jam, šachet, rýh nebo kolem objektů v těchto vykopávkách</t>
  </si>
  <si>
    <t>1383666807</t>
  </si>
  <si>
    <t>"zásypy a vyrovnání terénu výkopovou zeminou (předpoklad)</t>
  </si>
  <si>
    <t>"zásyp rýh pro 2 m přípojek UV výkopkem</t>
  </si>
  <si>
    <t>2*0,5   "výkop rýh"</t>
  </si>
  <si>
    <t>-2,0*0,2   "odpočet lože a obsypu potrubí"</t>
  </si>
  <si>
    <t>"obsyp kolem chodníkových obrub (vyrovnání terénu) - cca 0,05 - 0,06 m3/m</t>
  </si>
  <si>
    <t>8,0*0,05</t>
  </si>
  <si>
    <t>21,0*0,05</t>
  </si>
  <si>
    <t>"chodník přes parčík</t>
  </si>
  <si>
    <t>216*0,06</t>
  </si>
  <si>
    <t>"obsyp kolem patek pro zábradlí (vyrovnání terénu)</t>
  </si>
  <si>
    <t>6,0-2,4</t>
  </si>
  <si>
    <t>20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</si>
  <si>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</si>
  <si>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</si>
  <si>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-59892663</t>
  </si>
  <si>
    <t>"lože a obsyp kabelových žlabů - 0,07 m3/m (ochrana stávajících kabelových tras)</t>
  </si>
  <si>
    <t>41,7*0,07   "předpokládaná délka 41,7 m"</t>
  </si>
  <si>
    <t>M</t>
  </si>
  <si>
    <t>583313450</t>
  </si>
  <si>
    <t>kamenivo těžené drobné tříděné frakce 0-4</t>
  </si>
  <si>
    <t>1495138098</t>
  </si>
  <si>
    <t>2,919*1,8 'Přepočtené koeficientem množství</t>
  </si>
  <si>
    <t>22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</si>
  <si>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</si>
  <si>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</si>
  <si>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360596511</t>
  </si>
  <si>
    <t>"lože a obsyp přípojky uliční vpusti - 0,2 m3/m</t>
  </si>
  <si>
    <t>2,0*0,2</t>
  </si>
  <si>
    <t>23</t>
  </si>
  <si>
    <t>583336500</t>
  </si>
  <si>
    <t>kamenivo těžené hrubé prané frakce 8-16</t>
  </si>
  <si>
    <t>-215229004</t>
  </si>
  <si>
    <t>0,4*2 'Přepočtené koeficientem množství</t>
  </si>
  <si>
    <t>24</t>
  </si>
  <si>
    <t>181102302</t>
  </si>
  <si>
    <t>Úprava pláně na stavbách dálnic v zářezech mimo skalních se zhutněním</t>
  </si>
  <si>
    <t>m2</t>
  </si>
  <si>
    <t>-836437759</t>
  </si>
  <si>
    <t>P</t>
  </si>
  <si>
    <t>Poznámka k položce:
- pláň bede vyrovnána a vyspádována podle požadavků ČSN 73 6133, oddíů 9
- pláň bede vyrovnána a příčně vyspádována směrem k podélné drenáži</t>
  </si>
  <si>
    <t>"úprava pláně pod konstrukcí chodníků (Edef,2 min = 30 MPa)</t>
  </si>
  <si>
    <t>100,2*1,05</t>
  </si>
  <si>
    <t>54,9*1,05</t>
  </si>
  <si>
    <t>163,4*1,15</t>
  </si>
  <si>
    <t>25</t>
  </si>
  <si>
    <t>181102302.1</t>
  </si>
  <si>
    <t>odvozená z CS ÚRS 2016 02</t>
  </si>
  <si>
    <t>-691109615</t>
  </si>
  <si>
    <t>"úprava pláně pod konstrukcí rozšíření vozovky (Edef,2 min = 45 MPa)</t>
  </si>
  <si>
    <t>5,4*1,05</t>
  </si>
  <si>
    <t>31,6*1,05</t>
  </si>
  <si>
    <t>Zemní práce - povrchové úpravy terénu</t>
  </si>
  <si>
    <t>26</t>
  </si>
  <si>
    <t>181301101</t>
  </si>
  <si>
    <t>Rozprostření a urovnání ornice v rovině nebo ve svahu sklonu do 1:5 při souvislé ploše do 500 m2, tl. vrstvy do 100 mm</t>
  </si>
  <si>
    <t>-179557978</t>
  </si>
  <si>
    <t>"obnova zelených ploch - ohumusování v tl. 100 mm (použití ornice ze skrývky)</t>
  </si>
  <si>
    <t>250</t>
  </si>
  <si>
    <t>27</t>
  </si>
  <si>
    <t>181411131</t>
  </si>
  <si>
    <t>Založení trávníku na půdě předem připravené plochy do 1000 m2 výsevem včetně utažení parkového v rovině nebo na svahu do 1:5</t>
  </si>
  <si>
    <t>-899462246</t>
  </si>
  <si>
    <t>"obnova zelených ploch - osetí travním semenem</t>
  </si>
  <si>
    <t>28</t>
  </si>
  <si>
    <t>005724100</t>
  </si>
  <si>
    <t>osivo směs travní parková</t>
  </si>
  <si>
    <t>kg</t>
  </si>
  <si>
    <t>-965980384</t>
  </si>
  <si>
    <t>Poznámka k položce:
- travní parková směs do sucha</t>
  </si>
  <si>
    <t>250*0,035 'Přepočtené koeficientem množství</t>
  </si>
  <si>
    <t>29</t>
  </si>
  <si>
    <t>183403153</t>
  </si>
  <si>
    <t>Obdělání půdy hrabáním v rovině nebo na svahu do 1:5</t>
  </si>
  <si>
    <t>1126824612</t>
  </si>
  <si>
    <t>"obnova zelených ploch</t>
  </si>
  <si>
    <t>30</t>
  </si>
  <si>
    <t>183403161</t>
  </si>
  <si>
    <t>Obdělání půdy válením v rovině nebo na svahu do 1:5</t>
  </si>
  <si>
    <t>765199888</t>
  </si>
  <si>
    <t>31</t>
  </si>
  <si>
    <t>184802111</t>
  </si>
  <si>
    <t>Chemické odplevelení půdy před založením kultury, trávníku nebo zpevněných ploch o výměře jednotlivě přes 20 m2 v rovině nebo na svahu do 1:5 postřikem na široko</t>
  </si>
  <si>
    <t>-42212943</t>
  </si>
  <si>
    <t>32</t>
  </si>
  <si>
    <t>252340010</t>
  </si>
  <si>
    <t>Herbicidy - totální Roundup Klasik                   bal. 1 l</t>
  </si>
  <si>
    <t>litr</t>
  </si>
  <si>
    <t>CS ÚRS 2015 02</t>
  </si>
  <si>
    <t>-810744402</t>
  </si>
  <si>
    <t>250*0,003 'Přepočtené koeficientem množství</t>
  </si>
  <si>
    <t>Zakládání</t>
  </si>
  <si>
    <t>33</t>
  </si>
  <si>
    <t>212752311.2</t>
  </si>
  <si>
    <t>Trativody z drenážních trubek se zřízením štěrkopískového lože pod trubky a s jejich obsypem v průměrném celkovém množství do 0,15 m3/m v otevřeném výkopu z trubek plastových tuhých SN 8 DN 100</t>
  </si>
  <si>
    <t>m</t>
  </si>
  <si>
    <t>1169228125</t>
  </si>
  <si>
    <t>Poznámka k položce:
- dvouvrstvé potrubí HDPE (černá!!)
- průsakové roury budou dodány dle DIN 4262/1 čl. D.
- v obsypu z kameniva frakce 8/16 mm na vyrovnaném hlinitém podloží</t>
  </si>
  <si>
    <t>"podélný dren v obsypu</t>
  </si>
  <si>
    <t>42</t>
  </si>
  <si>
    <t>34</t>
  </si>
  <si>
    <t>275313711</t>
  </si>
  <si>
    <t>Základy z betonu prostého patky a bloky z betonu kamenem neprokládaného tř. C 20/25</t>
  </si>
  <si>
    <t>-1674013741</t>
  </si>
  <si>
    <t>"základové patky zábradlí vel. 36 x 36 cm, výška patky 60 cm - 26 ks (objem cca 0,1 m3/kus)</t>
  </si>
  <si>
    <t>0,1*26</t>
  </si>
  <si>
    <t>Vodorovné konstrukce</t>
  </si>
  <si>
    <t>35</t>
  </si>
  <si>
    <t>452311141</t>
  </si>
  <si>
    <t>Podkladní a zajišťovací konstrukce z betonu prostého v otevřeném výkopu desky pod potrubí, stoky a drobné objekty z betonu tř. C 16/20</t>
  </si>
  <si>
    <t>-2117155175</t>
  </si>
  <si>
    <t>"podkladní deska pod tělo uliční vpusti klasické 60 x 60 cm tl. 100 mm - 1 ks</t>
  </si>
  <si>
    <t>0,6*0,6*0,1</t>
  </si>
  <si>
    <t>36</t>
  </si>
  <si>
    <t>452351101</t>
  </si>
  <si>
    <t>Bednění podkladních a zajišťovacích konstrukcí v otevřeném výkopu desek nebo sedlových loží pod potrubí, stoky a drobné objekty</t>
  </si>
  <si>
    <t>-684964917</t>
  </si>
  <si>
    <t>"bednění podkladní desky pod tělo uliční vpusti klasické 60 x 60 cm tl. 100 mm - 1 ks</t>
  </si>
  <si>
    <t>0,6*4*0,15</t>
  </si>
  <si>
    <t>45</t>
  </si>
  <si>
    <t>Podkladní a vedlejší konstrukce kromě vozovek a železničního svršku</t>
  </si>
  <si>
    <t>37</t>
  </si>
  <si>
    <t>457621411</t>
  </si>
  <si>
    <t>Plášťové těsnění z vodostavebného asfaltobetonu úprava spar asfaltovou zálivkou pro všechny sklony do 1 kg zálivky na 1 m spáry</t>
  </si>
  <si>
    <t>-1902103926</t>
  </si>
  <si>
    <t>"zapravení spáry asfaltové vozovky v napojení na rozšíření vozovky</t>
  </si>
  <si>
    <t>Komunikace</t>
  </si>
  <si>
    <t>38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</si>
  <si>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</si>
  <si>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</si>
  <si>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778036837</t>
  </si>
  <si>
    <t>Poznámka k položce:
- vrstva dle ČSN 73 6126
- hutnění na Edef,2 min. 60 MPa</t>
  </si>
  <si>
    <t>"konstrukce rozšíření vozovky sil. III/13522</t>
  </si>
  <si>
    <t>39</t>
  </si>
  <si>
    <t>1031001.M</t>
  </si>
  <si>
    <t>zemina pro vrstvu MZ včetně dopravného</t>
  </si>
  <si>
    <t>M-položka</t>
  </si>
  <si>
    <t>543076141</t>
  </si>
  <si>
    <t>"zemina pro vrstvu MZ</t>
  </si>
  <si>
    <t>162,855*0,2*1,1</t>
  </si>
  <si>
    <t>40</t>
  </si>
  <si>
    <t>564761111</t>
  </si>
  <si>
    <t>Podklad nebo kryt z kameniva hrubého drceného vel. 32-63 mm s rozprostřením a zhutněním, po zhutnění tl. 200 mm</t>
  </si>
  <si>
    <t>-254230639</t>
  </si>
  <si>
    <t>Poznámka k položce:
- vrstva dle ČSN 73 6126
- hutnění na Edef,2 min. 90 MPa</t>
  </si>
  <si>
    <t>100,2</t>
  </si>
  <si>
    <t>54,9</t>
  </si>
  <si>
    <t>41</t>
  </si>
  <si>
    <t>564811111.1</t>
  </si>
  <si>
    <t>Podklad nebo kryt z kameniva hrubého drceného vel. 8-16 mm s rozprostřením a zhutněním, po zhutnění tl. 50 mm</t>
  </si>
  <si>
    <t>1819258613</t>
  </si>
  <si>
    <t>Poznámka k položce:
- vrstva dle ČSN 73 6126
- hutnění na Edef,2 min. 80 MPa</t>
  </si>
  <si>
    <t>"konstrukce chodníků</t>
  </si>
  <si>
    <t>163,4</t>
  </si>
  <si>
    <t>564861111</t>
  </si>
  <si>
    <t>Podklad ze štěrkodrti ŠD s rozprostřením a zhutněním, po zhutnění tl. 200 mm</t>
  </si>
  <si>
    <t>1574851777</t>
  </si>
  <si>
    <t>Poznámka k položce:
- podkladní štěrkodrť frakce 0-32 mm
- vrstva dle ČSN 73 6126
- hutnění na Edef,2 min. 60 MPa</t>
  </si>
  <si>
    <t>43</t>
  </si>
  <si>
    <t>573191111</t>
  </si>
  <si>
    <t>Postřik infiltrační kationaktivní emulzí v množství 1,00 kg/m2</t>
  </si>
  <si>
    <t>-930278607</t>
  </si>
  <si>
    <t>Poznámka k položce:
- vrstva dle ČSN 73 6129</t>
  </si>
  <si>
    <t>5,4</t>
  </si>
  <si>
    <t>31,6</t>
  </si>
  <si>
    <t>44</t>
  </si>
  <si>
    <t>573231111</t>
  </si>
  <si>
    <t>Postřik spojovací PS bez posypu kamenivem ze silniční emulze, v množství 0,70 kg/m2</t>
  </si>
  <si>
    <t>-2050493235</t>
  </si>
  <si>
    <t>577144111</t>
  </si>
  <si>
    <t>Asfaltový beton vrstva obrusná ACO 11 (ABS) s rozprostřením a se zhutněním z nemodifikovaného asfaltu v pruhu šířky do 3 m tř. I, po zhutnění tl. 50 mm</t>
  </si>
  <si>
    <t>-369681701</t>
  </si>
  <si>
    <t>Poznámka k položce:
- vrstva dle ČSN EN 13108 - 1</t>
  </si>
  <si>
    <t>46</t>
  </si>
  <si>
    <t>577165112</t>
  </si>
  <si>
    <t>Asfaltový beton vrstva ložní ACL 16 (ABH) s rozprostřením a zhutněním z nemodifikovaného asfaltu v pruhu šířky do 3 m, po zhutnění tl. 70 mm</t>
  </si>
  <si>
    <t>848067310</t>
  </si>
  <si>
    <t>47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</si>
  <si>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</si>
  <si>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</si>
  <si>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-243893238</t>
  </si>
  <si>
    <t>Poznámka k položce:
- vrstva dle ČSN 73 6131-1,3
- včetně kladecí vrstvy z drceného kameniva frakce 4-8 mm tl. 30 mm</t>
  </si>
  <si>
    <t>"včetně signálních a varovných pásů z hmatové dlažby a vizuálního pásu z barevně odlišné hladké dlažby</t>
  </si>
  <si>
    <t>48</t>
  </si>
  <si>
    <t>592453110</t>
  </si>
  <si>
    <t>dlažba skladebná betonová základní 20 x 10 x 8 cm přírodní</t>
  </si>
  <si>
    <t>-198745275</t>
  </si>
  <si>
    <t>-(7,0+6,0)   "odpočet hmatové a barevně odlišné dlažby"</t>
  </si>
  <si>
    <t>41,9*0,05   "ztratné 5%"</t>
  </si>
  <si>
    <t>49</t>
  </si>
  <si>
    <t>592452660</t>
  </si>
  <si>
    <t>dlažba skladebná betonová základní 20 x 10 x 8 cm barevná</t>
  </si>
  <si>
    <t>96521429</t>
  </si>
  <si>
    <t>"ztratné 5%</t>
  </si>
  <si>
    <t>"dlažba pro vizuální pásy</t>
  </si>
  <si>
    <t>6,0*1,05</t>
  </si>
  <si>
    <t>50</t>
  </si>
  <si>
    <t>592452660.1</t>
  </si>
  <si>
    <t>dlažba skladebná betonová základní pro nevidomé 20 x 10 x 8 cm barevná</t>
  </si>
  <si>
    <t>-69093836</t>
  </si>
  <si>
    <t>Poznámka k položce:
- dlažba bude dodána jako např. Best Klasiko v odstínu červenohnědém
- Materiál dlažby musí splňovat nař. vlády č. 163/2002 Sb. podle kterého je zpracován TN TZÚS 12.03.04</t>
  </si>
  <si>
    <t>7,0*1,05</t>
  </si>
  <si>
    <t>51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</si>
  <si>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</si>
  <si>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</si>
  <si>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-465397903</t>
  </si>
  <si>
    <t>52</t>
  </si>
  <si>
    <t>-795437619</t>
  </si>
  <si>
    <t>-(9,0+6,0)   "odpočet hmatové a barevně odlišné dlažby"</t>
  </si>
  <si>
    <t>85,2*0,05   "ztratné 5%"</t>
  </si>
  <si>
    <t>53</t>
  </si>
  <si>
    <t>-1305916834</t>
  </si>
  <si>
    <t>54</t>
  </si>
  <si>
    <t>1021179460</t>
  </si>
  <si>
    <t>9,0*1,05</t>
  </si>
  <si>
    <t>55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</si>
  <si>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</si>
  <si>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</si>
  <si>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-928552630</t>
  </si>
  <si>
    <t>"včetně varovného pásu (ukončení chodníku u mostku)</t>
  </si>
  <si>
    <t>56</t>
  </si>
  <si>
    <t>-303916720</t>
  </si>
  <si>
    <t>-1,2   "odpočet hmatové dlažby"</t>
  </si>
  <si>
    <t>162,2*0,03   "ztratné 3%"</t>
  </si>
  <si>
    <t>57</t>
  </si>
  <si>
    <t>702775704</t>
  </si>
  <si>
    <t>1,2*1,05</t>
  </si>
  <si>
    <t>Trubní vedení</t>
  </si>
  <si>
    <t>58</t>
  </si>
  <si>
    <t>831263195</t>
  </si>
  <si>
    <t>Montáž potrubí z trub kameninových hrdlových s integrovaným těsněním Příplatek k cenám za zřízení kanalizační přípojky DN od 100 do 300</t>
  </si>
  <si>
    <t>kus</t>
  </si>
  <si>
    <t>-348877309</t>
  </si>
  <si>
    <t>1   "přípojka UV DN 150"</t>
  </si>
  <si>
    <t>59</t>
  </si>
  <si>
    <t>871350410</t>
  </si>
  <si>
    <t>Montáž kanalizačního potrubí z plastů z polypropylenu PP korugovaného SN 10 DN 200</t>
  </si>
  <si>
    <t>-690654017</t>
  </si>
  <si>
    <t>"přípojka nové UV</t>
  </si>
  <si>
    <t>2   "DN 150"</t>
  </si>
  <si>
    <t>60</t>
  </si>
  <si>
    <t>286147170</t>
  </si>
  <si>
    <t>trubka kanalizační žebrovaná PP vnitřní průměr 150mm, dl. 3m</t>
  </si>
  <si>
    <t>1321992764</t>
  </si>
  <si>
    <t>Poznámka k položce:
- plné žebro</t>
  </si>
  <si>
    <t>"potrubí přípojky UV</t>
  </si>
  <si>
    <t>"prořez, ztratné 10%</t>
  </si>
  <si>
    <t>"2,0/3,0*1,1=0,733</t>
  </si>
  <si>
    <t>61</t>
  </si>
  <si>
    <t>8773504.R</t>
  </si>
  <si>
    <t>Zaústění podélného drenu do stávající dešťové kanalizace</t>
  </si>
  <si>
    <t>-1363003171</t>
  </si>
  <si>
    <t>Poznámka k položce:
- včetně vyvrtání otvoru o průměru cca 120 mm</t>
  </si>
  <si>
    <t>"zaústění drenáže</t>
  </si>
  <si>
    <t>62</t>
  </si>
  <si>
    <t>8773505.R</t>
  </si>
  <si>
    <t>Zaústění přípojek UV do stávající dešťové kanalizace</t>
  </si>
  <si>
    <t>211658849</t>
  </si>
  <si>
    <t>Poznámka k položce:
- včetně vyvrtání otvoru o průměru cca 180 mm
- přípojky UV budou do hlavní stoky zaústěny pomocí dodatečně vsazovaných odboček jako např.  Connex nebo pomocí dodatečně osazené přípojné sedlové odbočky jako např. Wavin</t>
  </si>
  <si>
    <t>"zaústění přípojky UV</t>
  </si>
  <si>
    <t>63</t>
  </si>
  <si>
    <t>895941111</t>
  </si>
  <si>
    <t>Zřízení vpusti kanalizační uliční z betonových dílců typ UV-50 normální</t>
  </si>
  <si>
    <t>-988545383</t>
  </si>
  <si>
    <t>Poznámka k položce:
- uliční vpusti dle klasifikace DIN 1213</t>
  </si>
  <si>
    <t>"uliční vpusť klasická</t>
  </si>
  <si>
    <t>64</t>
  </si>
  <si>
    <t>592238540</t>
  </si>
  <si>
    <t>skruž betonová pro uliční vpusť s výtokovým otvorem PVC, 45x35x5 cm</t>
  </si>
  <si>
    <t>1980242956</t>
  </si>
  <si>
    <t>65</t>
  </si>
  <si>
    <t>592238570</t>
  </si>
  <si>
    <t>skruž betonová pro uliční vpusť horní 45 x 29,5 x 5 cm</t>
  </si>
  <si>
    <t>319887685</t>
  </si>
  <si>
    <t>66</t>
  </si>
  <si>
    <t>592238620</t>
  </si>
  <si>
    <t>skruž betonová pro uliční vpusť středová 45 x 29,5 x 5 cm</t>
  </si>
  <si>
    <t>467797325</t>
  </si>
  <si>
    <t>67</t>
  </si>
  <si>
    <t>592238640</t>
  </si>
  <si>
    <t>prstenec betonový pro uliční vpusť vyrovnávací 39 x 6 x 13 cm</t>
  </si>
  <si>
    <t>-312950356</t>
  </si>
  <si>
    <t>68</t>
  </si>
  <si>
    <t>899202111</t>
  </si>
  <si>
    <t>Osazení mříží litinových včetně rámů a košů na bahno hmotnosti jednotlivě přes 50 do 100 kg</t>
  </si>
  <si>
    <t>1749569379</t>
  </si>
  <si>
    <t>"mříž s rámem a košem k uliční vpusti klasické</t>
  </si>
  <si>
    <t>69</t>
  </si>
  <si>
    <t>592238760</t>
  </si>
  <si>
    <t>rám zabetonovaný pro uliční vpusti 500/500 mm</t>
  </si>
  <si>
    <t>72211504</t>
  </si>
  <si>
    <t>70</t>
  </si>
  <si>
    <t>592238780</t>
  </si>
  <si>
    <t>mříž vtoková pro uliční vpusti 500/500 mm</t>
  </si>
  <si>
    <t>1906380220</t>
  </si>
  <si>
    <t>71</t>
  </si>
  <si>
    <t>592238750</t>
  </si>
  <si>
    <t>koš nízký pro uliční vpusti, žárově zinkovaný plech,pro rám 500/500</t>
  </si>
  <si>
    <t>-568481020</t>
  </si>
  <si>
    <t>72</t>
  </si>
  <si>
    <t>899231111</t>
  </si>
  <si>
    <t>Výšková úprava uličního vstupu nebo vpusti do 200 mm zvýšením mříže</t>
  </si>
  <si>
    <t>-17548846</t>
  </si>
  <si>
    <t>"výšková úprava mříže nové uliční vpusti (klasické)</t>
  </si>
  <si>
    <t>Ostatní konstrukce a práce-bourání</t>
  </si>
  <si>
    <t>73</t>
  </si>
  <si>
    <t>90001.R</t>
  </si>
  <si>
    <t>Provizorní přechody pro pěší včetně zábradlí - při provádění stavebních prací</t>
  </si>
  <si>
    <t>-2141873832</t>
  </si>
  <si>
    <t>Poznámka k položce:
- mobilní přechody</t>
  </si>
  <si>
    <t>74</t>
  </si>
  <si>
    <t>90002.R</t>
  </si>
  <si>
    <t>Ochranná hrazení po dobu provádění stavebních prací</t>
  </si>
  <si>
    <t>885264677</t>
  </si>
  <si>
    <t>75</t>
  </si>
  <si>
    <t>90007.R</t>
  </si>
  <si>
    <t>Ochrana stávajících sítí po dobu provádění stavebních prací</t>
  </si>
  <si>
    <t>1224977728</t>
  </si>
  <si>
    <t>"pro oblast v ploše 500 m2</t>
  </si>
  <si>
    <t>500</t>
  </si>
  <si>
    <t>76</t>
  </si>
  <si>
    <t>911111111</t>
  </si>
  <si>
    <t>Montáž zábradlí ocelového zabetonovaného</t>
  </si>
  <si>
    <t>-1867649769</t>
  </si>
  <si>
    <t>"osazení zábradlí z trubek (dle výkresu č. 06)</t>
  </si>
  <si>
    <t>65,5</t>
  </si>
  <si>
    <t>77</t>
  </si>
  <si>
    <t>914111111</t>
  </si>
  <si>
    <t>Montáž svislé dopravní značky základní velikosti do 1 m2 objímkami na sloupky nebo konzoly</t>
  </si>
  <si>
    <t>1967151185</t>
  </si>
  <si>
    <t>2   "IJ4a - Zastávka"</t>
  </si>
  <si>
    <t>78</t>
  </si>
  <si>
    <t>404442310</t>
  </si>
  <si>
    <t>značka dopravní svislá reflexní AL- NK 500 x 500 mm</t>
  </si>
  <si>
    <t>-462141800</t>
  </si>
  <si>
    <t>79</t>
  </si>
  <si>
    <t>914511112</t>
  </si>
  <si>
    <t>Montáž sloupku dopravních značek délky do 3,5 m do hliníkové patky</t>
  </si>
  <si>
    <t>-533749264</t>
  </si>
  <si>
    <t>80</t>
  </si>
  <si>
    <t>404452300</t>
  </si>
  <si>
    <t>sloupek Zn 70 - 350</t>
  </si>
  <si>
    <t>1937602642</t>
  </si>
  <si>
    <t>81</t>
  </si>
  <si>
    <t>916131213.2</t>
  </si>
  <si>
    <t>Osazení silničního obrubníku betonového se zřízením lože, s vyplněním a zatřením spár cementovou maltou stojatého s boční opěrou z betonu prostého tř. C 25/30 XF3, do lože z betonu prostého téže značky</t>
  </si>
  <si>
    <t>659378412</t>
  </si>
  <si>
    <t>"silniční obruby podél komunikace</t>
  </si>
  <si>
    <t>10   "obruby do oblouku s R=3 m"</t>
  </si>
  <si>
    <t>19   "přímý obrubník"</t>
  </si>
  <si>
    <t>12   "přímý obrubník"</t>
  </si>
  <si>
    <t>3   "přímý obrubník"</t>
  </si>
  <si>
    <t>82</t>
  </si>
  <si>
    <t>592174650</t>
  </si>
  <si>
    <t>obrubník betonový silniční vibrolisovaný 100x15x25 cm</t>
  </si>
  <si>
    <t>451021767</t>
  </si>
  <si>
    <t>44*1,08 'Přepočtené koeficientem množství</t>
  </si>
  <si>
    <t>83</t>
  </si>
  <si>
    <t>916231213.2</t>
  </si>
  <si>
    <t>Osazení chodníkového obrubníku betonového se zřízením lože, s vyplněním a zatřením spár cementovou maltou stojatého s boční opěrou z betonu prostého tř. C 25/30 XF3, do lože z betonu prostého téže značky</t>
  </si>
  <si>
    <t>1679710385</t>
  </si>
  <si>
    <t>"chodníkové obruby 80/200 mm</t>
  </si>
  <si>
    <t>216</t>
  </si>
  <si>
    <t>84</t>
  </si>
  <si>
    <t>592174110</t>
  </si>
  <si>
    <t>obrubník betonový chodníkový vibrolisovaný 100x8x20 cm</t>
  </si>
  <si>
    <t>276555262</t>
  </si>
  <si>
    <t>245*1,03 'Přepočtené koeficientem množství</t>
  </si>
  <si>
    <t>85</t>
  </si>
  <si>
    <t>9162402.R</t>
  </si>
  <si>
    <t>Příplatek za montáž silničních a chodníkových obrubníků v obloucích</t>
  </si>
  <si>
    <t>1867835318</t>
  </si>
  <si>
    <t>Poznámka k položce:
- poožka zahrnuje náklady na řezání obrub a zvýšenou pracnost montáže</t>
  </si>
  <si>
    <t>"silniční obrubníky do oblouku</t>
  </si>
  <si>
    <t>10   "oblouk R = 3,0 m"</t>
  </si>
  <si>
    <t>86</t>
  </si>
  <si>
    <t>916431111</t>
  </si>
  <si>
    <t>Osazení betonového bezbariérového obrubníku z betonu prostého tř. C 30/37 s ložem betonovým tl. 150 mm úložná šířka do 400 mm</t>
  </si>
  <si>
    <t>-1186737634</t>
  </si>
  <si>
    <t xml:space="preserve">"zastávkový bezbariérový obrubník v sestavě přechodový - náběhový - přímý kus, výška nástupní hrany 20 cm </t>
  </si>
  <si>
    <t>15+4</t>
  </si>
  <si>
    <t>87</t>
  </si>
  <si>
    <t>592175400</t>
  </si>
  <si>
    <t>obrubník bezbariérový betonový přímý 40x33x100 cm šedý</t>
  </si>
  <si>
    <t>105042160</t>
  </si>
  <si>
    <t>88</t>
  </si>
  <si>
    <t>592175410</t>
  </si>
  <si>
    <t>obrubník bezbariérový betonový náběhový pravý 40x33-31x100 cm šedý</t>
  </si>
  <si>
    <t>-912454431</t>
  </si>
  <si>
    <t>89</t>
  </si>
  <si>
    <t>592175420</t>
  </si>
  <si>
    <t>obrubník bezbariérový betonový náběhový levý 40x31-33x100 cm šedý</t>
  </si>
  <si>
    <t>463057519</t>
  </si>
  <si>
    <t>90</t>
  </si>
  <si>
    <t>592175380</t>
  </si>
  <si>
    <t>obrubník bezbariérový betonový přechodový pravý 40x31-H25x100 cm šedý</t>
  </si>
  <si>
    <t>1988776152</t>
  </si>
  <si>
    <t>91</t>
  </si>
  <si>
    <t>592175390</t>
  </si>
  <si>
    <t>obrubník bezbariérový betonový přechodový levý 40xH25-31x100 cm šedý</t>
  </si>
  <si>
    <t>-1472125611</t>
  </si>
  <si>
    <t>92</t>
  </si>
  <si>
    <t>916991121.2</t>
  </si>
  <si>
    <t>Lože pod obrubníky, krajníky nebo obruby z dlažebních kostek z betonu prostého tř. C 25/30 XF3</t>
  </si>
  <si>
    <t>-1863871633</t>
  </si>
  <si>
    <t>Poznámka k položce:
- část lože přesahující tl. 100 mm</t>
  </si>
  <si>
    <t>"betonový obrubník silniční - 0,035 m3/m</t>
  </si>
  <si>
    <t>44*0,035</t>
  </si>
  <si>
    <t>"betonový obrubník chodníkový - 0,015 m3/m</t>
  </si>
  <si>
    <t>245*0,015</t>
  </si>
  <si>
    <t>93</t>
  </si>
  <si>
    <t>919735113</t>
  </si>
  <si>
    <t>Řezání stávajícího živičného krytu nebo podkladu hloubky přes 100 do 150 mm</t>
  </si>
  <si>
    <t>397335255</t>
  </si>
  <si>
    <t>"odříznutí krytu asfaltové vozovky v napojení na rozšíření vozovky</t>
  </si>
  <si>
    <t>998</t>
  </si>
  <si>
    <t>Přesun hmot</t>
  </si>
  <si>
    <t>94</t>
  </si>
  <si>
    <t>998223011</t>
  </si>
  <si>
    <t>Přesun hmot pro pozemní komunikace s krytem dlážděným dopravní vzdálenost do 200 m jakékoliv délky objektu</t>
  </si>
  <si>
    <t>-1693261849</t>
  </si>
  <si>
    <t>PSV</t>
  </si>
  <si>
    <t>Práce a dodávky PSV</t>
  </si>
  <si>
    <t>767</t>
  </si>
  <si>
    <t>Konstrukce zámečnické</t>
  </si>
  <si>
    <t>95</t>
  </si>
  <si>
    <t>767161111.1</t>
  </si>
  <si>
    <t>Výroba zábradlí rovného z trubek nebo tenkostěnných profilů, hmotnosti 1 m zábradlí do 20 kg</t>
  </si>
  <si>
    <t>66718036</t>
  </si>
  <si>
    <t>"výroba zábradlí z trubek (dle výkresu č. 06)</t>
  </si>
  <si>
    <t>"ocelová svařovaná konstrukce z trubek 60/3,2 mm</t>
  </si>
  <si>
    <t>96</t>
  </si>
  <si>
    <t>140110340.1</t>
  </si>
  <si>
    <t>trubka ocelová bezešvá hladká jakost 11 353, 60,3 x 2,9 mm</t>
  </si>
  <si>
    <t>-1775564986</t>
  </si>
  <si>
    <t>Poznámka k položce:
Hmotnost: 4,51 kg/m</t>
  </si>
  <si>
    <t>"trubky pro ochranné zábradlí (dle výkresu č. 06)</t>
  </si>
  <si>
    <t>65,5*2   "madlo a vodorovná příčel"</t>
  </si>
  <si>
    <t>1,5*26   "sloupky dl. 1,5 m - 26 ks"</t>
  </si>
  <si>
    <t>170*0,1   "prořez, ztratné 10%"</t>
  </si>
  <si>
    <t>97</t>
  </si>
  <si>
    <t>998767201</t>
  </si>
  <si>
    <t>Přesun hmot pro zámečnické konstrukce stanovený procentní sazbou (%) z ceny vodorovná dopravní vzdálenost do 50 m v objektech výšky do 6 m</t>
  </si>
  <si>
    <t>%</t>
  </si>
  <si>
    <t>1918336472</t>
  </si>
  <si>
    <t>783</t>
  </si>
  <si>
    <t>Dokončovací práce - nátěry</t>
  </si>
  <si>
    <t>98</t>
  </si>
  <si>
    <t>7839002.R</t>
  </si>
  <si>
    <t>Žárové zinkování součástí oplocení včetně nákladů na dopravu</t>
  </si>
  <si>
    <t>-1557092143</t>
  </si>
  <si>
    <t>"zábradlí z trubek (dle výkresu č. 06)</t>
  </si>
  <si>
    <t>"ocelová svařovaná konstrukce z trubek 60/3,2 mm; hmotnost 4,51 kg/m</t>
  </si>
  <si>
    <t>65,5*2*4,51   "madlo a vodorovná příčel"</t>
  </si>
  <si>
    <t>1,5*26*4,51   "sloupky dl. 1,5 m - 26 ks"</t>
  </si>
  <si>
    <t>Práce a dodávky M</t>
  </si>
  <si>
    <t>46-M</t>
  </si>
  <si>
    <t>Zemní práce při extr.mont.pracích</t>
  </si>
  <si>
    <t>99</t>
  </si>
  <si>
    <t>460510281</t>
  </si>
  <si>
    <t>Kabelové prostupy, kanály a multikanály kanály z prefabrikovaných betonových žlabů zapuštěné do terénu, včetně výkopu horniny, utěsnění, vyspárování a zakrytí víkem neasfaltované 17x14/10,5x10 cm [TK 1]</t>
  </si>
  <si>
    <t>694861146</t>
  </si>
  <si>
    <t>"ochrana stávajících kabelových tras</t>
  </si>
  <si>
    <t>41,7   "předpokládaná délka"</t>
  </si>
  <si>
    <t>OST</t>
  </si>
  <si>
    <t>Ostatní</t>
  </si>
  <si>
    <t>O01</t>
  </si>
  <si>
    <t>O001</t>
  </si>
  <si>
    <t>Vytýčení stávajících sítí před zahájením zemních prací</t>
  </si>
  <si>
    <t>262144</t>
  </si>
  <si>
    <t>2076744461</t>
  </si>
  <si>
    <t>"pro oblast v ploše 550 m2</t>
  </si>
  <si>
    <t>550</t>
  </si>
  <si>
    <t>101</t>
  </si>
  <si>
    <t>O004</t>
  </si>
  <si>
    <t>Zaměření skutečného provedení stavby</t>
  </si>
  <si>
    <t>94370727</t>
  </si>
  <si>
    <t>Poznámka k položce:
- součástí je vyhotovení geometrického plánu</t>
  </si>
  <si>
    <t>"oblast o výměře 500 m2</t>
  </si>
  <si>
    <t>102</t>
  </si>
  <si>
    <t>O005</t>
  </si>
  <si>
    <t>Zkoušky hutnění v rozsahu dle ČSN 72 1006 - konstrukční vrstvy</t>
  </si>
  <si>
    <t>-1815982423</t>
  </si>
  <si>
    <t>Poznámka k položce:
- zkoušky hutnění jednotlivých konstrukčních vrstev
- včetně dokumentace a vyhodnocení zatěžovacích zkoušek</t>
  </si>
  <si>
    <t>"předpoklad 3x pláň + 3x konstrukce vozovky a chodníku</t>
  </si>
  <si>
    <t>5,4+54,9   "konstrukce vozovky"</t>
  </si>
  <si>
    <t>100,2+54,9+163,4   "konstrukce chodníků a nástupišť"</t>
  </si>
  <si>
    <t>002 -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</si>
  <si>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</si>
  <si>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</si>
  <si>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</si>
  <si>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</si>
  <si>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</si>
  <si>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</si>
  <si>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</si>
  <si>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</si>
  <si>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</si>
  <si>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</si>
  <si>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</si>
  <si>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kpl</t>
  </si>
  <si>
    <t>1024</t>
  </si>
  <si>
    <t>-372771019</t>
  </si>
  <si>
    <t>VRN3</t>
  </si>
  <si>
    <t>Zařízení staveniště</t>
  </si>
  <si>
    <t>030001000</t>
  </si>
  <si>
    <t>Základní rozdělení průvodních činností a nákladů zařízení staveniště</t>
  </si>
  <si>
    <t>-1904556933</t>
  </si>
  <si>
    <t>032203000</t>
  </si>
  <si>
    <t>Zařízení staveniště vybavení staveniště pronájem ploch staveniště</t>
  </si>
  <si>
    <t>-897657328</t>
  </si>
  <si>
    <t>Poznámka k položce:
- pronájmy dočasných záborů a plochy centrálního ZS</t>
  </si>
  <si>
    <t>VRN4</t>
  </si>
  <si>
    <t>Inženýrská činnost</t>
  </si>
  <si>
    <t>043002000</t>
  </si>
  <si>
    <t>Hlavní tituly průvodních činností a nákladů inženýrská činnost zkoušky a ostatní měření</t>
  </si>
  <si>
    <t>693410186</t>
  </si>
  <si>
    <t>Poznámka k položce:
Jedná se o kontrolní zkoušky pro potřebu objednatele jako např.:
- zkouška modulu přetvárnosti
- zkouška míry zhutnění jednotlivých vrstev
- zkouška únosnosti zemní pláně
- zkouška nivelační
Povinné zkoušky k jednotlivým konstrukčním vrstvám včetně zemního tělesa komunikace v rozsahu dle platných ČSN jsou zahrnuty v hlavním stavebním objektu a nivelační zkouška je součástí příslušných položek.</t>
  </si>
  <si>
    <t>045002000</t>
  </si>
  <si>
    <t>Hlavní tituly průvodních činností a nákladů inženýrská činnost kompletační a koordinační činnost</t>
  </si>
  <si>
    <t>-7169100</t>
  </si>
  <si>
    <t>0491001.R</t>
  </si>
  <si>
    <t>Přípravné a dokončovací práce, projednání + povolení záborů</t>
  </si>
  <si>
    <t>R-položka</t>
  </si>
  <si>
    <t>-244373186</t>
  </si>
  <si>
    <t>Poznámka k položce:
Součástí je:
- před zahájením stavby žádost na příslušný silniční správní úřad o vydání povolení zvláštního užívání komunikace</t>
  </si>
  <si>
    <t>0491002.R</t>
  </si>
  <si>
    <t>Dodavatelská dokumentace včetně plánu BOZP, havarijního a povodňového plánu</t>
  </si>
  <si>
    <t>852824927</t>
  </si>
  <si>
    <t>0491004.R</t>
  </si>
  <si>
    <t>Dopravně inženýrská opatření včetně projednání</t>
  </si>
  <si>
    <t>-1914866266</t>
  </si>
  <si>
    <t>Poznámka k položce:
Součástí jsou:
- projekt DIO dle podrobnosti projektu 
- DIO - montáž, demontáž a nájemné (částečně zahrnuto v položkovém rozpočtu)
- předpokládaná doba výstavby - 2 měsíce
- projednání DIO na příslušném dopravním inspektorátu Policie ČR</t>
  </si>
  <si>
    <t>VRN7</t>
  </si>
  <si>
    <t>Provozní vlivy</t>
  </si>
  <si>
    <t>072002000</t>
  </si>
  <si>
    <t>Hlavní tituly průvodních činností a nákladů provozní vlivy silniční provoz</t>
  </si>
  <si>
    <t>-1602113501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</si>
  <si>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</si>
  <si>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</si>
  <si>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</si>
  <si>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</si>
  <si>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</si>
  <si>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</si>
  <si>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</si>
  <si>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</si>
  <si>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</si>
  <si>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</si>
  <si>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</si>
  <si>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</si>
  <si>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</si>
  <si>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</si>
  <si>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</si>
  <si>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</si>
  <si>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</si>
  <si>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</si>
  <si>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</si>
  <si>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</si>
  <si>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</si>
  <si>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</si>
  <si>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</si>
  <si>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</si>
  <si>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</si>
  <si>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</si>
  <si>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</si>
  <si>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</si>
  <si>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</si>
  <si>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</si>
  <si>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</si>
  <si>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</si>
  <si>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</si>
  <si>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</si>
  <si>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</si>
  <si>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</si>
  <si>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</si>
  <si>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</si>
  <si>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</si>
  <si>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</si>
  <si>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</si>
  <si>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</si>
  <si>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</si>
  <si>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</si>
  <si>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</si>
  <si>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</si>
  <si>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</si>
  <si>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</si>
  <si>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</si>
  <si>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</si>
  <si>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</si>
  <si>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</si>
  <si>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</si>
  <si>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</si>
  <si>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</si>
  <si>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</si>
  <si>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</si>
  <si>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</si>
  <si>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</si>
  <si>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</si>
  <si>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</si>
  <si>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</si>
  <si>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</si>
  <si>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</si>
  <si>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</si>
  <si>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</si>
  <si>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</si>
  <si>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</si>
  <si>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</si>
  <si>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</si>
  <si>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</si>
  <si>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</si>
  <si>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</si>
  <si>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</si>
  <si>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</si>
  <si>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</si>
  <si>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</si>
  <si>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</si>
  <si>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</si>
  <si>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</si>
  <si>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</si>
  <si>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</si>
  <si>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</si>
  <si>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</si>
  <si>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</si>
  <si>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</si>
  <si>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</si>
  <si>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</si>
  <si>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</si>
  <si>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</si>
  <si>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</si>
  <si>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</si>
  <si>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</si>
  <si>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</si>
  <si>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</si>
  <si>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</si>
  <si>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</si>
  <si>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</si>
  <si>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</si>
  <si>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</si>
  <si>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</si>
  <si>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</si>
  <si>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</si>
  <si>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</si>
  <si>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</si>
  <si>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</si>
  <si>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</si>
  <si>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</si>
  <si>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</si>
  <si>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</si>
  <si>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</si>
  <si>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</si>
  <si>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</si>
  <si>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</si>
  <si>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</si>
  <si>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</si>
  <si>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</si>
  <si>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</si>
  <si>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</si>
  <si>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</si>
  <si>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</si>
  <si>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</si>
  <si>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</si>
  <si>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</si>
  <si>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</si>
  <si>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</si>
  <si>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</si>
  <si>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</si>
  <si>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</si>
  <si>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</si>
  <si>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</si>
  <si>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</si>
  <si>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</si>
  <si>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</si>
  <si>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</si>
  <si>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</si>
  <si>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</si>
  <si>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</si>
  <si>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</si>
  <si>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</si>
  <si>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</si>
  <si>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</si>
  <si>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</si>
  <si>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</si>
  <si>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</si>
  <si>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</si>
  <si>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</si>
  <si>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</si>
  <si>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</si>
  <si>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</si>
  <si>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</si>
  <si>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</si>
  <si>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</si>
  <si>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</si>
  <si>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</si>
  <si>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</si>
  <si>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</si>
  <si>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</si>
  <si>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</si>
  <si>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</si>
  <si>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</si>
  <si>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</si>
  <si>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</si>
  <si>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</si>
  <si>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</si>
  <si>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</si>
  <si>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</si>
  <si>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</si>
  <si>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</si>
  <si>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</si>
  <si>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</si>
  <si>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</si>
  <si>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</si>
  <si>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</si>
  <si>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</si>
  <si>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</si>
  <si>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</si>
  <si>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</si>
  <si>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</si>
  <si>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</si>
  <si>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</si>
  <si>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</si>
  <si>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</si>
  <si>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</si>
  <si>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</si>
  <si>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</si>
  <si>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</si>
  <si>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Lžín - Autobusové zastávky a chodník</t>
  </si>
  <si>
    <t>Položkový rozpočet je vypracován v cenové úrovni 2016 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</si>
</sst>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40" fillId="0" borderId="0" applyAlignment="0">
      <alignment vertical="top" wrapText="1"/>
      <protection locked="0"/>
    </xf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66" fontId="25" fillId="0" borderId="23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5" xfId="0" applyNumberFormat="1" applyFont="1" applyBorder="1" applyAlignment="1"/>
    <xf numFmtId="166" fontId="28" fillId="0" borderId="16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8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3" fillId="0" borderId="27" xfId="0" applyFont="1" applyBorder="1" applyAlignment="1" applyProtection="1">
      <alignment horizontal="center" vertical="center"/>
      <protection locked="0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167" fontId="33" fillId="0" borderId="27" xfId="0" applyNumberFormat="1" applyFont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66" fontId="1" fillId="0" borderId="23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0" fontId="0" fillId="0" borderId="0" xfId="0" applyBorder="1"/>
    <xf numFmtId="0" fontId="0" fillId="0" borderId="0" xfId="0"/>
    <xf numFmtId="0" fontId="35" fillId="2" borderId="0" xfId="1" applyFill="1"/>
    <xf numFmtId="0" fontId="36" fillId="0" borderId="0" xfId="1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9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35" fillId="2" borderId="0" xfId="1" applyFill="1" applyProtection="1"/>
    <xf numFmtId="0" fontId="40" fillId="0" borderId="0" xfId="2" applyAlignment="1">
      <alignment vertical="top"/>
      <protection locked="0"/>
    </xf>
    <xf numFmtId="0" fontId="41" fillId="0" borderId="28" xfId="2" applyFont="1" applyBorder="1" applyAlignment="1">
      <alignment vertical="center" wrapText="1"/>
      <protection locked="0"/>
    </xf>
    <xf numFmtId="0" fontId="41" fillId="0" borderId="29" xfId="2" applyFont="1" applyBorder="1" applyAlignment="1">
      <alignment vertical="center" wrapText="1"/>
      <protection locked="0"/>
    </xf>
    <xf numFmtId="0" fontId="41" fillId="0" borderId="30" xfId="2" applyFont="1" applyBorder="1" applyAlignment="1">
      <alignment vertical="center" wrapText="1"/>
      <protection locked="0"/>
    </xf>
    <xf numFmtId="0" fontId="41" fillId="0" borderId="31" xfId="2" applyFont="1" applyBorder="1" applyAlignment="1">
      <alignment horizontal="center" vertical="center" wrapText="1"/>
      <protection locked="0"/>
    </xf>
    <xf numFmtId="0" fontId="41" fillId="0" borderId="32" xfId="2" applyFont="1" applyBorder="1" applyAlignment="1">
      <alignment horizontal="center" vertical="center" wrapText="1"/>
      <protection locked="0"/>
    </xf>
    <xf numFmtId="0" fontId="40" fillId="0" borderId="0" xfId="2" applyAlignment="1">
      <alignment horizontal="center" vertical="center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1" fillId="0" borderId="32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49" fontId="44" fillId="0" borderId="0" xfId="2" applyNumberFormat="1" applyFont="1" applyBorder="1" applyAlignment="1">
      <alignment vertical="center" wrapText="1"/>
      <protection locked="0"/>
    </xf>
    <xf numFmtId="0" fontId="41" fillId="0" borderId="34" xfId="2" applyFont="1" applyBorder="1" applyAlignment="1">
      <alignment vertical="center" wrapText="1"/>
      <protection locked="0"/>
    </xf>
    <xf numFmtId="0" fontId="47" fillId="0" borderId="33" xfId="2" applyFont="1" applyBorder="1" applyAlignment="1">
      <alignment vertical="center" wrapText="1"/>
      <protection locked="0"/>
    </xf>
    <xf numFmtId="0" fontId="41" fillId="0" borderId="35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top"/>
      <protection locked="0"/>
    </xf>
    <xf numFmtId="0" fontId="41" fillId="0" borderId="0" xfId="2" applyFont="1" applyAlignment="1">
      <alignment vertical="top"/>
      <protection locked="0"/>
    </xf>
    <xf numFmtId="0" fontId="41" fillId="0" borderId="28" xfId="2" applyFont="1" applyBorder="1" applyAlignment="1">
      <alignment horizontal="left" vertical="center"/>
      <protection locked="0"/>
    </xf>
    <xf numFmtId="0" fontId="41" fillId="0" borderId="29" xfId="2" applyFont="1" applyBorder="1" applyAlignment="1">
      <alignment horizontal="left" vertical="center"/>
      <protection locked="0"/>
    </xf>
    <xf numFmtId="0" fontId="41" fillId="0" borderId="30" xfId="2" applyFont="1" applyBorder="1" applyAlignment="1">
      <alignment horizontal="left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3" fillId="0" borderId="33" xfId="2" applyFont="1" applyBorder="1" applyAlignment="1">
      <alignment horizontal="center" vertical="center"/>
      <protection locked="0"/>
    </xf>
    <xf numFmtId="0" fontId="48" fillId="0" borderId="33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center" vertical="center"/>
      <protection locked="0"/>
    </xf>
    <xf numFmtId="0" fontId="41" fillId="0" borderId="34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1" fillId="0" borderId="28" xfId="2" applyFont="1" applyBorder="1" applyAlignment="1">
      <alignment horizontal="left" vertical="center" wrapText="1"/>
      <protection locked="0"/>
    </xf>
    <xf numFmtId="0" fontId="41" fillId="0" borderId="29" xfId="2" applyFont="1" applyBorder="1" applyAlignment="1">
      <alignment horizontal="left" vertical="center" wrapText="1"/>
      <protection locked="0"/>
    </xf>
    <xf numFmtId="0" fontId="41" fillId="0" borderId="3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4" fillId="0" borderId="34" xfId="2" applyFont="1" applyBorder="1" applyAlignment="1">
      <alignment horizontal="left" vertical="center" wrapText="1"/>
      <protection locked="0"/>
    </xf>
    <xf numFmtId="0" fontId="44" fillId="0" borderId="33" xfId="2" applyFont="1" applyBorder="1" applyAlignment="1">
      <alignment horizontal="left" vertical="center" wrapText="1"/>
      <protection locked="0"/>
    </xf>
    <xf numFmtId="0" fontId="44" fillId="0" borderId="35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center" vertical="top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8" fillId="0" borderId="0" xfId="2" applyFont="1" applyAlignment="1">
      <alignment vertical="center"/>
      <protection locked="0"/>
    </xf>
    <xf numFmtId="0" fontId="43" fillId="0" borderId="0" xfId="2" applyFont="1" applyBorder="1" applyAlignment="1">
      <alignment vertical="center"/>
      <protection locked="0"/>
    </xf>
    <xf numFmtId="0" fontId="48" fillId="0" borderId="33" xfId="2" applyFont="1" applyBorder="1" applyAlignment="1">
      <alignment vertical="center"/>
      <protection locked="0"/>
    </xf>
    <xf numFmtId="0" fontId="43" fillId="0" borderId="33" xfId="2" applyFont="1" applyBorder="1" applyAlignment="1">
      <alignment vertical="center"/>
      <protection locked="0"/>
    </xf>
    <xf numFmtId="0" fontId="40" fillId="0" borderId="0" xfId="2" applyBorder="1" applyAlignment="1">
      <alignment vertical="top"/>
      <protection locked="0"/>
    </xf>
    <xf numFmtId="49" fontId="44" fillId="0" borderId="0" xfId="2" applyNumberFormat="1" applyFont="1" applyBorder="1" applyAlignment="1">
      <alignment horizontal="left" vertical="center"/>
      <protection locked="0"/>
    </xf>
    <xf numFmtId="0" fontId="40" fillId="0" borderId="33" xfId="2" applyBorder="1" applyAlignment="1">
      <alignment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8" fillId="0" borderId="33" xfId="2" applyFont="1" applyBorder="1" applyAlignment="1">
      <protection locked="0"/>
    </xf>
    <xf numFmtId="0" fontId="41" fillId="0" borderId="31" xfId="2" applyFont="1" applyBorder="1" applyAlignment="1">
      <alignment vertical="top"/>
      <protection locked="0"/>
    </xf>
    <xf numFmtId="0" fontId="41" fillId="0" borderId="32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34" xfId="2" applyFont="1" applyBorder="1" applyAlignment="1">
      <alignment vertical="top"/>
      <protection locked="0"/>
    </xf>
    <xf numFmtId="0" fontId="41" fillId="0" borderId="33" xfId="2" applyFont="1" applyBorder="1" applyAlignment="1">
      <alignment vertical="top"/>
      <protection locked="0"/>
    </xf>
    <xf numFmtId="0" fontId="41" fillId="0" borderId="35" xfId="2" applyFont="1" applyBorder="1" applyAlignment="1">
      <alignment vertical="top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39" fillId="2" borderId="0" xfId="1" applyFont="1" applyFill="1" applyAlignment="1" applyProtection="1">
      <alignment vertical="center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4" fillId="0" borderId="0" xfId="2" applyFont="1" applyBorder="1" applyAlignment="1">
      <alignment horizontal="left" vertical="center" wrapText="1"/>
      <protection locked="0"/>
    </xf>
    <xf numFmtId="0" fontId="42" fillId="0" borderId="0" xfId="2" applyFont="1" applyBorder="1" applyAlignment="1">
      <alignment horizontal="center" vertical="center" wrapText="1"/>
      <protection locked="0"/>
    </xf>
    <xf numFmtId="0" fontId="43" fillId="0" borderId="33" xfId="2" applyFont="1" applyBorder="1" applyAlignment="1">
      <alignment horizontal="left" wrapText="1"/>
      <protection locked="0"/>
    </xf>
    <xf numFmtId="0" fontId="42" fillId="0" borderId="0" xfId="2" applyFont="1" applyBorder="1" applyAlignment="1">
      <alignment horizontal="center" vertical="center"/>
      <protection locked="0"/>
    </xf>
    <xf numFmtId="49" fontId="44" fillId="0" borderId="0" xfId="2" applyNumberFormat="1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4" fillId="0" borderId="0" xfId="2" applyFont="1" applyBorder="1" applyAlignment="1">
      <alignment horizontal="left" vertical="center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773ED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BABCC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4AB9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2" activePane="bottomLeft" state="frozen"/>
      <selection pane="bottomLeft" activeCell="D4" sqref="D4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45" customHeight="1" x14ac:dyDescent="0.3">
      <c r="A1" s="215" t="s">
        <v>0</v>
      </c>
      <c r="B1" s="216"/>
      <c r="C1" s="216"/>
      <c r="D1" s="217" t="s">
        <v>1</v>
      </c>
      <c r="E1" s="216"/>
      <c r="F1" s="216"/>
      <c r="G1" s="216"/>
      <c r="H1" s="216"/>
      <c r="I1" s="216"/>
      <c r="J1" s="216"/>
      <c r="K1" s="218" t="s">
        <v>811</v>
      </c>
      <c r="L1" s="218"/>
      <c r="M1" s="218"/>
      <c r="N1" s="218"/>
      <c r="O1" s="218"/>
      <c r="P1" s="218"/>
      <c r="Q1" s="218"/>
      <c r="R1" s="218"/>
      <c r="S1" s="218"/>
      <c r="T1" s="216"/>
      <c r="U1" s="216"/>
      <c r="V1" s="216"/>
      <c r="W1" s="218" t="s">
        <v>812</v>
      </c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1:74" ht="36.9" customHeight="1" x14ac:dyDescent="0.3">
      <c r="AR2" s="327" t="s">
        <v>6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8" t="s">
        <v>7</v>
      </c>
      <c r="BT2" s="18" t="s">
        <v>8</v>
      </c>
    </row>
    <row r="3" spans="1:74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1:74" ht="36.9" customHeight="1" x14ac:dyDescent="0.3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S4" s="18" t="s">
        <v>12</v>
      </c>
    </row>
    <row r="5" spans="1:74" ht="14.4" customHeight="1" x14ac:dyDescent="0.3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0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3"/>
      <c r="AQ5" s="25"/>
      <c r="BS5" s="18" t="s">
        <v>7</v>
      </c>
    </row>
    <row r="6" spans="1:74" ht="36.9" customHeight="1" x14ac:dyDescent="0.3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02" t="s">
        <v>998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3"/>
      <c r="AQ6" s="25"/>
      <c r="BS6" s="18" t="s">
        <v>16</v>
      </c>
    </row>
    <row r="7" spans="1:74" ht="14.4" customHeight="1" x14ac:dyDescent="0.3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3</v>
      </c>
      <c r="AO7" s="23"/>
      <c r="AP7" s="23"/>
      <c r="AQ7" s="25"/>
      <c r="BS7" s="18" t="s">
        <v>19</v>
      </c>
    </row>
    <row r="8" spans="1:74" ht="14.4" customHeight="1" x14ac:dyDescent="0.3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28" t="s">
        <v>23</v>
      </c>
      <c r="AO8" s="23"/>
      <c r="AP8" s="23"/>
      <c r="AQ8" s="25"/>
      <c r="BS8" s="18" t="s">
        <v>24</v>
      </c>
    </row>
    <row r="9" spans="1:74" ht="14.4" customHeigh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S9" s="18" t="s">
        <v>25</v>
      </c>
    </row>
    <row r="10" spans="1:74" ht="14.4" customHeight="1" x14ac:dyDescent="0.3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28</v>
      </c>
      <c r="AO10" s="23"/>
      <c r="AP10" s="23"/>
      <c r="AQ10" s="25"/>
      <c r="BS10" s="18" t="s">
        <v>16</v>
      </c>
    </row>
    <row r="11" spans="1:74" ht="18.45" customHeight="1" x14ac:dyDescent="0.3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3</v>
      </c>
      <c r="AO11" s="23"/>
      <c r="AP11" s="23"/>
      <c r="AQ11" s="25"/>
      <c r="BS11" s="18" t="s">
        <v>16</v>
      </c>
    </row>
    <row r="12" spans="1:74" ht="6.9" customHeigh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S12" s="18" t="s">
        <v>16</v>
      </c>
    </row>
    <row r="13" spans="1:74" ht="14.4" customHeight="1" x14ac:dyDescent="0.3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28" t="s">
        <v>3</v>
      </c>
      <c r="AO13" s="23"/>
      <c r="AP13" s="23"/>
      <c r="AQ13" s="25"/>
      <c r="BS13" s="18" t="s">
        <v>16</v>
      </c>
    </row>
    <row r="14" spans="1:74" ht="13.2" x14ac:dyDescent="0.3">
      <c r="B14" s="22"/>
      <c r="C14" s="23"/>
      <c r="D14" s="23"/>
      <c r="E14" s="28" t="s">
        <v>32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0" t="s">
        <v>30</v>
      </c>
      <c r="AL14" s="23"/>
      <c r="AM14" s="23"/>
      <c r="AN14" s="28" t="s">
        <v>3</v>
      </c>
      <c r="AO14" s="23"/>
      <c r="AP14" s="23"/>
      <c r="AQ14" s="25"/>
      <c r="BS14" s="18" t="s">
        <v>16</v>
      </c>
    </row>
    <row r="15" spans="1:74" ht="6.9" customHeight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S15" s="18" t="s">
        <v>4</v>
      </c>
    </row>
    <row r="16" spans="1:74" ht="14.4" customHeight="1" x14ac:dyDescent="0.3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34</v>
      </c>
      <c r="AO16" s="23"/>
      <c r="AP16" s="23"/>
      <c r="AQ16" s="25"/>
      <c r="BS16" s="18" t="s">
        <v>4</v>
      </c>
    </row>
    <row r="17" spans="2:71" ht="18.45" customHeight="1" x14ac:dyDescent="0.3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3</v>
      </c>
      <c r="AO17" s="23"/>
      <c r="AP17" s="23"/>
      <c r="AQ17" s="25"/>
      <c r="BS17" s="18" t="s">
        <v>36</v>
      </c>
    </row>
    <row r="18" spans="2:71" ht="6.9" customHeight="1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S18" s="18" t="s">
        <v>7</v>
      </c>
    </row>
    <row r="19" spans="2:71" ht="14.4" customHeight="1" x14ac:dyDescent="0.3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S19" s="18" t="s">
        <v>7</v>
      </c>
    </row>
    <row r="20" spans="2:71" ht="91.5" customHeight="1" x14ac:dyDescent="0.3">
      <c r="B20" s="22"/>
      <c r="C20" s="23"/>
      <c r="D20" s="23"/>
      <c r="E20" s="309" t="s">
        <v>38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08"/>
      <c r="AP20" s="23"/>
      <c r="AQ20" s="25"/>
      <c r="BS20" s="18" t="s">
        <v>4</v>
      </c>
    </row>
    <row r="21" spans="2:71" s="212" customFormat="1" ht="18.75" customHeight="1" x14ac:dyDescent="0.3">
      <c r="B21" s="22"/>
      <c r="C21" s="211"/>
      <c r="D21" s="211"/>
      <c r="E21" s="307" t="s">
        <v>999</v>
      </c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211"/>
      <c r="AQ21" s="25"/>
      <c r="BS21" s="18"/>
    </row>
    <row r="22" spans="2:71" ht="6.9" customHeight="1" x14ac:dyDescent="0.3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5"/>
    </row>
    <row r="23" spans="2:71" ht="6.9" customHeight="1" x14ac:dyDescent="0.3">
      <c r="B23" s="22"/>
      <c r="C23" s="2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3"/>
      <c r="AQ23" s="25"/>
    </row>
    <row r="24" spans="2:71" s="1" customFormat="1" ht="25.95" customHeight="1" x14ac:dyDescent="0.3">
      <c r="B24" s="32"/>
      <c r="C24" s="33"/>
      <c r="D24" s="34" t="s">
        <v>39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03">
        <f>ROUND(AG52,2)</f>
        <v>0</v>
      </c>
      <c r="AL24" s="304"/>
      <c r="AM24" s="304"/>
      <c r="AN24" s="304"/>
      <c r="AO24" s="304"/>
      <c r="AP24" s="33"/>
      <c r="AQ24" s="36"/>
    </row>
    <row r="25" spans="2:71" s="1" customFormat="1" ht="6.9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6"/>
    </row>
    <row r="26" spans="2:71" s="1" customForma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05" t="s">
        <v>40</v>
      </c>
      <c r="M26" s="306"/>
      <c r="N26" s="306"/>
      <c r="O26" s="306"/>
      <c r="P26" s="33"/>
      <c r="Q26" s="33"/>
      <c r="R26" s="33"/>
      <c r="S26" s="33"/>
      <c r="T26" s="33"/>
      <c r="U26" s="33"/>
      <c r="V26" s="33"/>
      <c r="W26" s="305" t="s">
        <v>41</v>
      </c>
      <c r="X26" s="306"/>
      <c r="Y26" s="306"/>
      <c r="Z26" s="306"/>
      <c r="AA26" s="306"/>
      <c r="AB26" s="306"/>
      <c r="AC26" s="306"/>
      <c r="AD26" s="306"/>
      <c r="AE26" s="306"/>
      <c r="AF26" s="33"/>
      <c r="AG26" s="33"/>
      <c r="AH26" s="33"/>
      <c r="AI26" s="33"/>
      <c r="AJ26" s="33"/>
      <c r="AK26" s="305" t="s">
        <v>42</v>
      </c>
      <c r="AL26" s="306"/>
      <c r="AM26" s="306"/>
      <c r="AN26" s="306"/>
      <c r="AO26" s="306"/>
      <c r="AP26" s="33"/>
      <c r="AQ26" s="36"/>
    </row>
    <row r="27" spans="2:71" s="2" customFormat="1" ht="14.4" customHeight="1" x14ac:dyDescent="0.3">
      <c r="B27" s="38"/>
      <c r="C27" s="39"/>
      <c r="D27" s="40" t="s">
        <v>43</v>
      </c>
      <c r="E27" s="39"/>
      <c r="F27" s="40" t="s">
        <v>44</v>
      </c>
      <c r="G27" s="39"/>
      <c r="H27" s="39"/>
      <c r="I27" s="39"/>
      <c r="J27" s="39"/>
      <c r="K27" s="39"/>
      <c r="L27" s="313">
        <v>0.21</v>
      </c>
      <c r="M27" s="312"/>
      <c r="N27" s="312"/>
      <c r="O27" s="312"/>
      <c r="P27" s="39"/>
      <c r="Q27" s="39"/>
      <c r="R27" s="39"/>
      <c r="S27" s="39"/>
      <c r="T27" s="39"/>
      <c r="U27" s="39"/>
      <c r="V27" s="39"/>
      <c r="W27" s="311">
        <f>ROUND(AZ52,2)</f>
        <v>0</v>
      </c>
      <c r="X27" s="312"/>
      <c r="Y27" s="312"/>
      <c r="Z27" s="312"/>
      <c r="AA27" s="312"/>
      <c r="AB27" s="312"/>
      <c r="AC27" s="312"/>
      <c r="AD27" s="312"/>
      <c r="AE27" s="312"/>
      <c r="AF27" s="39"/>
      <c r="AG27" s="39"/>
      <c r="AH27" s="39"/>
      <c r="AI27" s="39"/>
      <c r="AJ27" s="39"/>
      <c r="AK27" s="311">
        <f>ROUND(AV52,2)</f>
        <v>0</v>
      </c>
      <c r="AL27" s="312"/>
      <c r="AM27" s="312"/>
      <c r="AN27" s="312"/>
      <c r="AO27" s="312"/>
      <c r="AP27" s="39"/>
      <c r="AQ27" s="41"/>
    </row>
    <row r="28" spans="2:71" s="2" customFormat="1" ht="14.4" customHeight="1" x14ac:dyDescent="0.3">
      <c r="B28" s="38"/>
      <c r="C28" s="39"/>
      <c r="D28" s="39"/>
      <c r="E28" s="39"/>
      <c r="F28" s="40" t="s">
        <v>45</v>
      </c>
      <c r="G28" s="39"/>
      <c r="H28" s="39"/>
      <c r="I28" s="39"/>
      <c r="J28" s="39"/>
      <c r="K28" s="39"/>
      <c r="L28" s="313">
        <v>0.15</v>
      </c>
      <c r="M28" s="312"/>
      <c r="N28" s="312"/>
      <c r="O28" s="312"/>
      <c r="P28" s="39"/>
      <c r="Q28" s="39"/>
      <c r="R28" s="39"/>
      <c r="S28" s="39"/>
      <c r="T28" s="39"/>
      <c r="U28" s="39"/>
      <c r="V28" s="39"/>
      <c r="W28" s="311">
        <f>ROUND(BA52,2)</f>
        <v>0</v>
      </c>
      <c r="X28" s="312"/>
      <c r="Y28" s="312"/>
      <c r="Z28" s="312"/>
      <c r="AA28" s="312"/>
      <c r="AB28" s="312"/>
      <c r="AC28" s="312"/>
      <c r="AD28" s="312"/>
      <c r="AE28" s="312"/>
      <c r="AF28" s="39"/>
      <c r="AG28" s="39"/>
      <c r="AH28" s="39"/>
      <c r="AI28" s="39"/>
      <c r="AJ28" s="39"/>
      <c r="AK28" s="311">
        <f>ROUND(AW52,2)</f>
        <v>0</v>
      </c>
      <c r="AL28" s="312"/>
      <c r="AM28" s="312"/>
      <c r="AN28" s="312"/>
      <c r="AO28" s="312"/>
      <c r="AP28" s="39"/>
      <c r="AQ28" s="41"/>
    </row>
    <row r="29" spans="2:71" s="2" customFormat="1" ht="14.4" hidden="1" customHeight="1" x14ac:dyDescent="0.3">
      <c r="B29" s="38"/>
      <c r="C29" s="39"/>
      <c r="D29" s="39"/>
      <c r="E29" s="39"/>
      <c r="F29" s="40" t="s">
        <v>46</v>
      </c>
      <c r="G29" s="39"/>
      <c r="H29" s="39"/>
      <c r="I29" s="39"/>
      <c r="J29" s="39"/>
      <c r="K29" s="39"/>
      <c r="L29" s="313">
        <v>0.21</v>
      </c>
      <c r="M29" s="312"/>
      <c r="N29" s="312"/>
      <c r="O29" s="312"/>
      <c r="P29" s="39"/>
      <c r="Q29" s="39"/>
      <c r="R29" s="39"/>
      <c r="S29" s="39"/>
      <c r="T29" s="39"/>
      <c r="U29" s="39"/>
      <c r="V29" s="39"/>
      <c r="W29" s="311">
        <f>ROUND(BB52,2)</f>
        <v>0</v>
      </c>
      <c r="X29" s="312"/>
      <c r="Y29" s="312"/>
      <c r="Z29" s="312"/>
      <c r="AA29" s="312"/>
      <c r="AB29" s="312"/>
      <c r="AC29" s="312"/>
      <c r="AD29" s="312"/>
      <c r="AE29" s="312"/>
      <c r="AF29" s="39"/>
      <c r="AG29" s="39"/>
      <c r="AH29" s="39"/>
      <c r="AI29" s="39"/>
      <c r="AJ29" s="39"/>
      <c r="AK29" s="311">
        <v>0</v>
      </c>
      <c r="AL29" s="312"/>
      <c r="AM29" s="312"/>
      <c r="AN29" s="312"/>
      <c r="AO29" s="312"/>
      <c r="AP29" s="39"/>
      <c r="AQ29" s="41"/>
    </row>
    <row r="30" spans="2:71" s="2" customFormat="1" ht="14.4" hidden="1" customHeight="1" x14ac:dyDescent="0.3">
      <c r="B30" s="38"/>
      <c r="C30" s="39"/>
      <c r="D30" s="39"/>
      <c r="E30" s="39"/>
      <c r="F30" s="40" t="s">
        <v>47</v>
      </c>
      <c r="G30" s="39"/>
      <c r="H30" s="39"/>
      <c r="I30" s="39"/>
      <c r="J30" s="39"/>
      <c r="K30" s="39"/>
      <c r="L30" s="313">
        <v>0.15</v>
      </c>
      <c r="M30" s="312"/>
      <c r="N30" s="312"/>
      <c r="O30" s="312"/>
      <c r="P30" s="39"/>
      <c r="Q30" s="39"/>
      <c r="R30" s="39"/>
      <c r="S30" s="39"/>
      <c r="T30" s="39"/>
      <c r="U30" s="39"/>
      <c r="V30" s="39"/>
      <c r="W30" s="311">
        <f>ROUND(BC52,2)</f>
        <v>0</v>
      </c>
      <c r="X30" s="312"/>
      <c r="Y30" s="312"/>
      <c r="Z30" s="312"/>
      <c r="AA30" s="312"/>
      <c r="AB30" s="312"/>
      <c r="AC30" s="312"/>
      <c r="AD30" s="312"/>
      <c r="AE30" s="312"/>
      <c r="AF30" s="39"/>
      <c r="AG30" s="39"/>
      <c r="AH30" s="39"/>
      <c r="AI30" s="39"/>
      <c r="AJ30" s="39"/>
      <c r="AK30" s="311">
        <v>0</v>
      </c>
      <c r="AL30" s="312"/>
      <c r="AM30" s="312"/>
      <c r="AN30" s="312"/>
      <c r="AO30" s="312"/>
      <c r="AP30" s="39"/>
      <c r="AQ30" s="41"/>
    </row>
    <row r="31" spans="2:71" s="2" customFormat="1" ht="14.4" hidden="1" customHeight="1" x14ac:dyDescent="0.3">
      <c r="B31" s="38"/>
      <c r="C31" s="39"/>
      <c r="D31" s="39"/>
      <c r="E31" s="39"/>
      <c r="F31" s="40" t="s">
        <v>48</v>
      </c>
      <c r="G31" s="39"/>
      <c r="H31" s="39"/>
      <c r="I31" s="39"/>
      <c r="J31" s="39"/>
      <c r="K31" s="39"/>
      <c r="L31" s="313">
        <v>0</v>
      </c>
      <c r="M31" s="312"/>
      <c r="N31" s="312"/>
      <c r="O31" s="312"/>
      <c r="P31" s="39"/>
      <c r="Q31" s="39"/>
      <c r="R31" s="39"/>
      <c r="S31" s="39"/>
      <c r="T31" s="39"/>
      <c r="U31" s="39"/>
      <c r="V31" s="39"/>
      <c r="W31" s="311">
        <f>ROUND(BD52,2)</f>
        <v>0</v>
      </c>
      <c r="X31" s="312"/>
      <c r="Y31" s="312"/>
      <c r="Z31" s="312"/>
      <c r="AA31" s="312"/>
      <c r="AB31" s="312"/>
      <c r="AC31" s="312"/>
      <c r="AD31" s="312"/>
      <c r="AE31" s="312"/>
      <c r="AF31" s="39"/>
      <c r="AG31" s="39"/>
      <c r="AH31" s="39"/>
      <c r="AI31" s="39"/>
      <c r="AJ31" s="39"/>
      <c r="AK31" s="311">
        <v>0</v>
      </c>
      <c r="AL31" s="312"/>
      <c r="AM31" s="312"/>
      <c r="AN31" s="312"/>
      <c r="AO31" s="312"/>
      <c r="AP31" s="39"/>
      <c r="AQ31" s="41"/>
    </row>
    <row r="32" spans="2:71" s="1" customFormat="1" ht="6.9" customHeight="1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6"/>
    </row>
    <row r="33" spans="2:56" s="1" customFormat="1" ht="25.95" customHeight="1" x14ac:dyDescent="0.3">
      <c r="B33" s="32"/>
      <c r="C33" s="42"/>
      <c r="D33" s="43" t="s">
        <v>49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 t="s">
        <v>50</v>
      </c>
      <c r="U33" s="44"/>
      <c r="V33" s="44"/>
      <c r="W33" s="44"/>
      <c r="X33" s="318" t="s">
        <v>51</v>
      </c>
      <c r="Y33" s="319"/>
      <c r="Z33" s="319"/>
      <c r="AA33" s="319"/>
      <c r="AB33" s="319"/>
      <c r="AC33" s="44"/>
      <c r="AD33" s="44"/>
      <c r="AE33" s="44"/>
      <c r="AF33" s="44"/>
      <c r="AG33" s="44"/>
      <c r="AH33" s="44"/>
      <c r="AI33" s="44"/>
      <c r="AJ33" s="44"/>
      <c r="AK33" s="320">
        <f>SUM(AK24:AK31)</f>
        <v>0</v>
      </c>
      <c r="AL33" s="319"/>
      <c r="AM33" s="319"/>
      <c r="AN33" s="319"/>
      <c r="AO33" s="321"/>
      <c r="AP33" s="42"/>
      <c r="AQ33" s="46"/>
    </row>
    <row r="34" spans="2:56" s="1" customFormat="1" ht="6.9" customHeight="1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6"/>
    </row>
    <row r="35" spans="2:56" s="1" customFormat="1" ht="6.9" customHeight="1" x14ac:dyDescent="0.3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9"/>
    </row>
    <row r="39" spans="2:56" s="1" customFormat="1" ht="6.9" customHeight="1" x14ac:dyDescent="0.3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32"/>
    </row>
    <row r="40" spans="2:56" s="1" customFormat="1" ht="36.9" customHeight="1" x14ac:dyDescent="0.3">
      <c r="B40" s="32"/>
      <c r="C40" s="52" t="s">
        <v>52</v>
      </c>
      <c r="AR40" s="32"/>
    </row>
    <row r="41" spans="2:56" s="1" customFormat="1" ht="6.9" customHeight="1" x14ac:dyDescent="0.3">
      <c r="B41" s="32"/>
      <c r="AR41" s="32"/>
    </row>
    <row r="42" spans="2:56" s="3" customFormat="1" ht="14.4" customHeight="1" x14ac:dyDescent="0.3">
      <c r="B42" s="53"/>
      <c r="C42" s="54" t="s">
        <v>13</v>
      </c>
      <c r="L42" s="3" t="str">
        <f>K5</f>
        <v>20161022</v>
      </c>
      <c r="AR42" s="53"/>
    </row>
    <row r="43" spans="2:56" s="4" customFormat="1" ht="36.9" customHeight="1" x14ac:dyDescent="0.3">
      <c r="B43" s="55"/>
      <c r="C43" s="56" t="s">
        <v>15</v>
      </c>
      <c r="L43" s="329" t="str">
        <f>K6</f>
        <v>Lžín - Autobusové zastávky a chodník</v>
      </c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R43" s="55"/>
    </row>
    <row r="44" spans="2:56" s="1" customFormat="1" ht="6.9" customHeight="1" x14ac:dyDescent="0.3">
      <c r="B44" s="32"/>
      <c r="AR44" s="32"/>
    </row>
    <row r="45" spans="2:56" s="1" customFormat="1" ht="13.2" x14ac:dyDescent="0.3">
      <c r="B45" s="32"/>
      <c r="C45" s="54" t="s">
        <v>20</v>
      </c>
      <c r="L45" s="57" t="str">
        <f>IF(K8="","",K8)</f>
        <v>k.ú. Lžín</v>
      </c>
      <c r="AI45" s="54" t="s">
        <v>22</v>
      </c>
      <c r="AM45" s="331" t="str">
        <f>IF(AN8= "","",AN8)</f>
        <v>24.10.2016</v>
      </c>
      <c r="AN45" s="332"/>
      <c r="AR45" s="32"/>
    </row>
    <row r="46" spans="2:56" s="1" customFormat="1" ht="6.9" customHeight="1" x14ac:dyDescent="0.3">
      <c r="B46" s="32"/>
      <c r="AR46" s="32"/>
    </row>
    <row r="47" spans="2:56" s="1" customFormat="1" ht="13.2" x14ac:dyDescent="0.3">
      <c r="B47" s="32"/>
      <c r="C47" s="54" t="s">
        <v>26</v>
      </c>
      <c r="L47" s="3" t="str">
        <f>IF(E11= "","",E11)</f>
        <v>Obec Dírná</v>
      </c>
      <c r="AI47" s="54" t="s">
        <v>33</v>
      </c>
      <c r="AM47" s="333" t="str">
        <f>IF(E17="","",E17)</f>
        <v>Ing. Pavel Douša</v>
      </c>
      <c r="AN47" s="332"/>
      <c r="AO47" s="332"/>
      <c r="AP47" s="332"/>
      <c r="AR47" s="32"/>
      <c r="AS47" s="334" t="s">
        <v>53</v>
      </c>
      <c r="AT47" s="335"/>
      <c r="AU47" s="59"/>
      <c r="AV47" s="59"/>
      <c r="AW47" s="59"/>
      <c r="AX47" s="59"/>
      <c r="AY47" s="59"/>
      <c r="AZ47" s="59"/>
      <c r="BA47" s="59"/>
      <c r="BB47" s="59"/>
      <c r="BC47" s="59"/>
      <c r="BD47" s="60"/>
    </row>
    <row r="48" spans="2:56" s="1" customFormat="1" ht="13.2" x14ac:dyDescent="0.3">
      <c r="B48" s="32"/>
      <c r="C48" s="54" t="s">
        <v>31</v>
      </c>
      <c r="L48" s="3" t="str">
        <f>IF(E14="","",E14)</f>
        <v xml:space="preserve"> </v>
      </c>
      <c r="AR48" s="32"/>
      <c r="AS48" s="336"/>
      <c r="AT48" s="306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1:91" s="1" customFormat="1" ht="10.95" customHeight="1" x14ac:dyDescent="0.3">
      <c r="B49" s="32"/>
      <c r="AR49" s="32"/>
      <c r="AS49" s="336"/>
      <c r="AT49" s="306"/>
      <c r="AU49" s="33"/>
      <c r="AV49" s="33"/>
      <c r="AW49" s="33"/>
      <c r="AX49" s="33"/>
      <c r="AY49" s="33"/>
      <c r="AZ49" s="33"/>
      <c r="BA49" s="33"/>
      <c r="BB49" s="33"/>
      <c r="BC49" s="33"/>
      <c r="BD49" s="62"/>
    </row>
    <row r="50" spans="1:91" s="1" customFormat="1" ht="29.25" customHeight="1" x14ac:dyDescent="0.3">
      <c r="B50" s="32"/>
      <c r="C50" s="314" t="s">
        <v>54</v>
      </c>
      <c r="D50" s="315"/>
      <c r="E50" s="315"/>
      <c r="F50" s="315"/>
      <c r="G50" s="315"/>
      <c r="H50" s="63"/>
      <c r="I50" s="316" t="s">
        <v>55</v>
      </c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7" t="s">
        <v>56</v>
      </c>
      <c r="AH50" s="315"/>
      <c r="AI50" s="315"/>
      <c r="AJ50" s="315"/>
      <c r="AK50" s="315"/>
      <c r="AL50" s="315"/>
      <c r="AM50" s="315"/>
      <c r="AN50" s="316" t="s">
        <v>57</v>
      </c>
      <c r="AO50" s="315"/>
      <c r="AP50" s="315"/>
      <c r="AQ50" s="64" t="s">
        <v>58</v>
      </c>
      <c r="AR50" s="32"/>
      <c r="AS50" s="65" t="s">
        <v>59</v>
      </c>
      <c r="AT50" s="66" t="s">
        <v>60</v>
      </c>
      <c r="AU50" s="66" t="s">
        <v>61</v>
      </c>
      <c r="AV50" s="66" t="s">
        <v>62</v>
      </c>
      <c r="AW50" s="66" t="s">
        <v>63</v>
      </c>
      <c r="AX50" s="66" t="s">
        <v>64</v>
      </c>
      <c r="AY50" s="66" t="s">
        <v>65</v>
      </c>
      <c r="AZ50" s="66" t="s">
        <v>66</v>
      </c>
      <c r="BA50" s="66" t="s">
        <v>67</v>
      </c>
      <c r="BB50" s="66" t="s">
        <v>68</v>
      </c>
      <c r="BC50" s="66" t="s">
        <v>69</v>
      </c>
      <c r="BD50" s="67" t="s">
        <v>70</v>
      </c>
    </row>
    <row r="51" spans="1:91" s="1" customFormat="1" ht="10.95" customHeight="1" x14ac:dyDescent="0.3">
      <c r="B51" s="32"/>
      <c r="AR51" s="32"/>
      <c r="AS51" s="68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1:91" s="4" customFormat="1" ht="32.4" customHeight="1" x14ac:dyDescent="0.3">
      <c r="B52" s="55"/>
      <c r="C52" s="69" t="s">
        <v>71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325">
        <f>ROUND(SUM(AG53:AG54),2)</f>
        <v>0</v>
      </c>
      <c r="AH52" s="325"/>
      <c r="AI52" s="325"/>
      <c r="AJ52" s="325"/>
      <c r="AK52" s="325"/>
      <c r="AL52" s="325"/>
      <c r="AM52" s="325"/>
      <c r="AN52" s="326">
        <f>SUM(AG52,AT52)</f>
        <v>0</v>
      </c>
      <c r="AO52" s="326"/>
      <c r="AP52" s="326"/>
      <c r="AQ52" s="71" t="s">
        <v>3</v>
      </c>
      <c r="AR52" s="55"/>
      <c r="AS52" s="72">
        <f>ROUND(SUM(AS53:AS54),2)</f>
        <v>0</v>
      </c>
      <c r="AT52" s="73">
        <f>ROUND(SUM(AV52:AW52),2)</f>
        <v>0</v>
      </c>
      <c r="AU52" s="74">
        <f>ROUND(SUM(AU53:AU54),5)</f>
        <v>798.24172999999996</v>
      </c>
      <c r="AV52" s="73">
        <f>ROUND(AZ52*L27,2)</f>
        <v>0</v>
      </c>
      <c r="AW52" s="73">
        <f>ROUND(BA52*L28,2)</f>
        <v>0</v>
      </c>
      <c r="AX52" s="73">
        <f>ROUND(BB52*L27,2)</f>
        <v>0</v>
      </c>
      <c r="AY52" s="73">
        <f>ROUND(BC52*L28,2)</f>
        <v>0</v>
      </c>
      <c r="AZ52" s="73">
        <f>ROUND(SUM(AZ53:AZ54),2)</f>
        <v>0</v>
      </c>
      <c r="BA52" s="73">
        <f>ROUND(SUM(BA53:BA54),2)</f>
        <v>0</v>
      </c>
      <c r="BB52" s="73">
        <f>ROUND(SUM(BB53:BB54),2)</f>
        <v>0</v>
      </c>
      <c r="BC52" s="73">
        <f>ROUND(SUM(BC53:BC54),2)</f>
        <v>0</v>
      </c>
      <c r="BD52" s="75">
        <f>ROUND(SUM(BD53:BD54),2)</f>
        <v>0</v>
      </c>
      <c r="BS52" s="56" t="s">
        <v>72</v>
      </c>
      <c r="BT52" s="56" t="s">
        <v>73</v>
      </c>
      <c r="BU52" s="76" t="s">
        <v>74</v>
      </c>
      <c r="BV52" s="56" t="s">
        <v>75</v>
      </c>
      <c r="BW52" s="56" t="s">
        <v>5</v>
      </c>
      <c r="BX52" s="56" t="s">
        <v>76</v>
      </c>
      <c r="CL52" s="56" t="s">
        <v>3</v>
      </c>
    </row>
    <row r="53" spans="1:91" s="5" customFormat="1" ht="22.5" customHeight="1" x14ac:dyDescent="0.3">
      <c r="A53" s="214" t="s">
        <v>813</v>
      </c>
      <c r="B53" s="77"/>
      <c r="C53" s="78"/>
      <c r="D53" s="322" t="s">
        <v>77</v>
      </c>
      <c r="E53" s="323"/>
      <c r="F53" s="323"/>
      <c r="G53" s="323"/>
      <c r="H53" s="323"/>
      <c r="I53" s="79"/>
      <c r="J53" s="322" t="s">
        <v>78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4">
        <f>'001 - Autobus. zast.+chodník'!J27</f>
        <v>0</v>
      </c>
      <c r="AH53" s="323"/>
      <c r="AI53" s="323"/>
      <c r="AJ53" s="323"/>
      <c r="AK53" s="323"/>
      <c r="AL53" s="323"/>
      <c r="AM53" s="323"/>
      <c r="AN53" s="324">
        <f>SUM(AG53,AT53)</f>
        <v>0</v>
      </c>
      <c r="AO53" s="323"/>
      <c r="AP53" s="323"/>
      <c r="AQ53" s="80" t="s">
        <v>79</v>
      </c>
      <c r="AR53" s="77"/>
      <c r="AS53" s="81">
        <v>0</v>
      </c>
      <c r="AT53" s="82">
        <f>ROUND(SUM(AV53:AW53),2)</f>
        <v>0</v>
      </c>
      <c r="AU53" s="83">
        <f>'001 - Autobus. zast.+chodník'!P93</f>
        <v>798.24172900000019</v>
      </c>
      <c r="AV53" s="82">
        <f>'001 - Autobus. zast.+chodník'!J30</f>
        <v>0</v>
      </c>
      <c r="AW53" s="82">
        <f>'001 - Autobus. zast.+chodník'!J31</f>
        <v>0</v>
      </c>
      <c r="AX53" s="82">
        <f>'001 - Autobus. zast.+chodník'!J32</f>
        <v>0</v>
      </c>
      <c r="AY53" s="82">
        <f>'001 - Autobus. zast.+chodník'!J33</f>
        <v>0</v>
      </c>
      <c r="AZ53" s="82">
        <f>'001 - Autobus. zast.+chodník'!F30</f>
        <v>0</v>
      </c>
      <c r="BA53" s="82">
        <f>'001 - Autobus. zast.+chodník'!F31</f>
        <v>0</v>
      </c>
      <c r="BB53" s="82">
        <f>'001 - Autobus. zast.+chodník'!F32</f>
        <v>0</v>
      </c>
      <c r="BC53" s="82">
        <f>'001 - Autobus. zast.+chodník'!F33</f>
        <v>0</v>
      </c>
      <c r="BD53" s="84">
        <f>'001 - Autobus. zast.+chodník'!F34</f>
        <v>0</v>
      </c>
      <c r="BT53" s="85" t="s">
        <v>19</v>
      </c>
      <c r="BV53" s="85" t="s">
        <v>75</v>
      </c>
      <c r="BW53" s="85" t="s">
        <v>80</v>
      </c>
      <c r="BX53" s="85" t="s">
        <v>5</v>
      </c>
      <c r="CL53" s="85" t="s">
        <v>3</v>
      </c>
      <c r="CM53" s="85" t="s">
        <v>81</v>
      </c>
    </row>
    <row r="54" spans="1:91" s="5" customFormat="1" ht="22.5" customHeight="1" x14ac:dyDescent="0.3">
      <c r="A54" s="214" t="s">
        <v>813</v>
      </c>
      <c r="B54" s="77"/>
      <c r="C54" s="78"/>
      <c r="D54" s="322" t="s">
        <v>82</v>
      </c>
      <c r="E54" s="323"/>
      <c r="F54" s="323"/>
      <c r="G54" s="323"/>
      <c r="H54" s="323"/>
      <c r="I54" s="79"/>
      <c r="J54" s="322" t="s">
        <v>83</v>
      </c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4">
        <f>'002 - Vedlejší náklady'!J27</f>
        <v>0</v>
      </c>
      <c r="AH54" s="323"/>
      <c r="AI54" s="323"/>
      <c r="AJ54" s="323"/>
      <c r="AK54" s="323"/>
      <c r="AL54" s="323"/>
      <c r="AM54" s="323"/>
      <c r="AN54" s="324">
        <f>SUM(AG54,AT54)</f>
        <v>0</v>
      </c>
      <c r="AO54" s="323"/>
      <c r="AP54" s="323"/>
      <c r="AQ54" s="80" t="s">
        <v>84</v>
      </c>
      <c r="AR54" s="77"/>
      <c r="AS54" s="86">
        <v>0</v>
      </c>
      <c r="AT54" s="87">
        <f>ROUND(SUM(AV54:AW54),2)</f>
        <v>0</v>
      </c>
      <c r="AU54" s="88">
        <f>'002 - Vedlejší náklady'!P81</f>
        <v>0</v>
      </c>
      <c r="AV54" s="87">
        <f>'002 - Vedlejší náklady'!J30</f>
        <v>0</v>
      </c>
      <c r="AW54" s="87">
        <f>'002 - Vedlejší náklady'!J31</f>
        <v>0</v>
      </c>
      <c r="AX54" s="87">
        <f>'002 - Vedlejší náklady'!J32</f>
        <v>0</v>
      </c>
      <c r="AY54" s="87">
        <f>'002 - Vedlejší náklady'!J33</f>
        <v>0</v>
      </c>
      <c r="AZ54" s="87">
        <f>'002 - Vedlejší náklady'!F30</f>
        <v>0</v>
      </c>
      <c r="BA54" s="87">
        <f>'002 - Vedlejší náklady'!F31</f>
        <v>0</v>
      </c>
      <c r="BB54" s="87">
        <f>'002 - Vedlejší náklady'!F32</f>
        <v>0</v>
      </c>
      <c r="BC54" s="87">
        <f>'002 - Vedlejší náklady'!F33</f>
        <v>0</v>
      </c>
      <c r="BD54" s="89">
        <f>'002 - Vedlejší náklady'!F34</f>
        <v>0</v>
      </c>
      <c r="BT54" s="85" t="s">
        <v>19</v>
      </c>
      <c r="BV54" s="85" t="s">
        <v>75</v>
      </c>
      <c r="BW54" s="85" t="s">
        <v>85</v>
      </c>
      <c r="BX54" s="85" t="s">
        <v>5</v>
      </c>
      <c r="CL54" s="85" t="s">
        <v>3</v>
      </c>
      <c r="CM54" s="85" t="s">
        <v>81</v>
      </c>
    </row>
    <row r="55" spans="1:91" s="1" customFormat="1" ht="30" customHeight="1" x14ac:dyDescent="0.3">
      <c r="B55" s="32"/>
      <c r="AR55" s="32"/>
    </row>
    <row r="56" spans="1:91" s="1" customFormat="1" ht="6.9" customHeight="1" x14ac:dyDescent="0.3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32"/>
    </row>
  </sheetData>
  <mergeCells count="44">
    <mergeCell ref="AG52:AM52"/>
    <mergeCell ref="AN52:AP52"/>
    <mergeCell ref="AR2:BE2"/>
    <mergeCell ref="AN53:AP53"/>
    <mergeCell ref="AG53:AM53"/>
    <mergeCell ref="L43:AO43"/>
    <mergeCell ref="AM45:AN45"/>
    <mergeCell ref="AM47:AP47"/>
    <mergeCell ref="AS47:AT49"/>
    <mergeCell ref="L29:O29"/>
    <mergeCell ref="W29:AE29"/>
    <mergeCell ref="AK29:AO29"/>
    <mergeCell ref="L30:O30"/>
    <mergeCell ref="W30:AE30"/>
    <mergeCell ref="AK30:AO30"/>
    <mergeCell ref="L27:O27"/>
    <mergeCell ref="D53:H53"/>
    <mergeCell ref="J53:AF53"/>
    <mergeCell ref="AN54:AP54"/>
    <mergeCell ref="AG54:AM54"/>
    <mergeCell ref="D54:H54"/>
    <mergeCell ref="J54:AF54"/>
    <mergeCell ref="C50:G50"/>
    <mergeCell ref="I50:AF50"/>
    <mergeCell ref="AG50:AM50"/>
    <mergeCell ref="AN50:AP50"/>
    <mergeCell ref="L31:O31"/>
    <mergeCell ref="W31:AE31"/>
    <mergeCell ref="AK31:AO31"/>
    <mergeCell ref="X33:AB33"/>
    <mergeCell ref="AK33:AO33"/>
    <mergeCell ref="W27:AE27"/>
    <mergeCell ref="AK27:AO27"/>
    <mergeCell ref="L28:O28"/>
    <mergeCell ref="W28:AE28"/>
    <mergeCell ref="AK28:AO28"/>
    <mergeCell ref="K5:AO5"/>
    <mergeCell ref="K6:AO6"/>
    <mergeCell ref="AK24:AO24"/>
    <mergeCell ref="L26:O26"/>
    <mergeCell ref="W26:AE26"/>
    <mergeCell ref="AK26:AO26"/>
    <mergeCell ref="E21:AO21"/>
    <mergeCell ref="E20:AO2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01 - Autobusové zastávky...'!C2" tooltip="001 - Autobusové zastávky..." display="/"/>
    <hyperlink ref="A54" location="'002 - Vedlejší náklady'!C2" tooltip="002 - Vedlejší náklady" display="/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99"/>
  <sheetViews>
    <sheetView showGridLines="0" workbookViewId="0">
      <pane ySplit="1" topLeftCell="A587" activePane="bottomLeft" state="frozen"/>
      <selection pane="bottomLeft" activeCell="I613" sqref="I613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customWidth="1"/>
    <col min="10" max="10" width="23.42578125" customWidth="1"/>
    <col min="11" max="11" width="15.42578125" customWidth="1"/>
    <col min="19" max="19" width="8.140625" customWidth="1"/>
    <col min="20" max="20" width="29.7109375" customWidth="1"/>
    <col min="21" max="21" width="16.28515625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219"/>
      <c r="B1" s="216"/>
      <c r="C1" s="216"/>
      <c r="D1" s="217" t="s">
        <v>1</v>
      </c>
      <c r="E1" s="216"/>
      <c r="F1" s="218" t="s">
        <v>814</v>
      </c>
      <c r="G1" s="338" t="s">
        <v>815</v>
      </c>
      <c r="H1" s="338"/>
      <c r="I1" s="216"/>
      <c r="J1" s="218" t="s">
        <v>816</v>
      </c>
      <c r="K1" s="217" t="s">
        <v>86</v>
      </c>
      <c r="L1" s="218" t="s">
        <v>817</v>
      </c>
      <c r="M1" s="218"/>
      <c r="N1" s="218"/>
      <c r="O1" s="218"/>
      <c r="P1" s="218"/>
      <c r="Q1" s="218"/>
      <c r="R1" s="218"/>
      <c r="S1" s="218"/>
      <c r="T1" s="218"/>
      <c r="U1" s="220"/>
      <c r="V1" s="2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8" t="s">
        <v>80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81</v>
      </c>
    </row>
    <row r="4" spans="1:70" ht="36.9" customHeight="1" x14ac:dyDescent="0.3">
      <c r="B4" s="22"/>
      <c r="C4" s="23"/>
      <c r="D4" s="24" t="s">
        <v>87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1:70" ht="13.2" x14ac:dyDescent="0.3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1:70" ht="22.5" customHeight="1" x14ac:dyDescent="0.3">
      <c r="B7" s="22"/>
      <c r="C7" s="23"/>
      <c r="D7" s="23"/>
      <c r="E7" s="339" t="str">
        <f>'Rekapitulace stavby'!K6</f>
        <v>Lžín - Autobusové zastávky a chodník</v>
      </c>
      <c r="F7" s="301"/>
      <c r="G7" s="301"/>
      <c r="H7" s="301"/>
      <c r="I7" s="23"/>
      <c r="J7" s="23"/>
      <c r="K7" s="25"/>
    </row>
    <row r="8" spans="1:70" s="1" customFormat="1" ht="13.2" x14ac:dyDescent="0.3">
      <c r="B8" s="32"/>
      <c r="C8" s="33"/>
      <c r="D8" s="30" t="s">
        <v>88</v>
      </c>
      <c r="E8" s="33"/>
      <c r="F8" s="33"/>
      <c r="G8" s="33"/>
      <c r="H8" s="33"/>
      <c r="I8" s="33"/>
      <c r="J8" s="33"/>
      <c r="K8" s="36"/>
    </row>
    <row r="9" spans="1:70" s="1" customFormat="1" ht="36.9" customHeight="1" x14ac:dyDescent="0.3">
      <c r="B9" s="32"/>
      <c r="C9" s="33"/>
      <c r="D9" s="33"/>
      <c r="E9" s="340" t="s">
        <v>89</v>
      </c>
      <c r="F9" s="306"/>
      <c r="G9" s="306"/>
      <c r="H9" s="306"/>
      <c r="I9" s="33"/>
      <c r="J9" s="33"/>
      <c r="K9" s="36"/>
    </row>
    <row r="10" spans="1:70" s="1" customFormat="1" x14ac:dyDescent="0.3">
      <c r="B10" s="32"/>
      <c r="C10" s="33"/>
      <c r="D10" s="33"/>
      <c r="E10" s="33"/>
      <c r="F10" s="33"/>
      <c r="G10" s="33"/>
      <c r="H10" s="33"/>
      <c r="I10" s="33"/>
      <c r="J10" s="33"/>
      <c r="K10" s="36"/>
    </row>
    <row r="11" spans="1:70" s="1" customFormat="1" ht="14.4" customHeight="1" x14ac:dyDescent="0.3">
      <c r="B11" s="32"/>
      <c r="C11" s="33"/>
      <c r="D11" s="30" t="s">
        <v>17</v>
      </c>
      <c r="E11" s="33"/>
      <c r="F11" s="28" t="s">
        <v>3</v>
      </c>
      <c r="G11" s="33"/>
      <c r="H11" s="33"/>
      <c r="I11" s="30" t="s">
        <v>18</v>
      </c>
      <c r="J11" s="28" t="s">
        <v>3</v>
      </c>
      <c r="K11" s="36"/>
    </row>
    <row r="12" spans="1:70" s="1" customFormat="1" ht="14.4" customHeight="1" x14ac:dyDescent="0.3">
      <c r="B12" s="32"/>
      <c r="C12" s="33"/>
      <c r="D12" s="30" t="s">
        <v>20</v>
      </c>
      <c r="E12" s="33"/>
      <c r="F12" s="28" t="s">
        <v>21</v>
      </c>
      <c r="G12" s="33"/>
      <c r="H12" s="33"/>
      <c r="I12" s="30" t="s">
        <v>22</v>
      </c>
      <c r="J12" s="90" t="str">
        <f>'Rekapitulace stavby'!AN8</f>
        <v>24.10.2016</v>
      </c>
      <c r="K12" s="36"/>
    </row>
    <row r="13" spans="1:70" s="1" customFormat="1" ht="10.95" customHeight="1" x14ac:dyDescent="0.3">
      <c r="B13" s="32"/>
      <c r="C13" s="33"/>
      <c r="D13" s="33"/>
      <c r="E13" s="33"/>
      <c r="F13" s="33"/>
      <c r="G13" s="33"/>
      <c r="H13" s="33"/>
      <c r="I13" s="33"/>
      <c r="J13" s="33"/>
      <c r="K13" s="36"/>
    </row>
    <row r="14" spans="1:70" s="1" customFormat="1" ht="14.4" customHeight="1" x14ac:dyDescent="0.3">
      <c r="B14" s="32"/>
      <c r="C14" s="33"/>
      <c r="D14" s="30" t="s">
        <v>26</v>
      </c>
      <c r="E14" s="33"/>
      <c r="F14" s="33"/>
      <c r="G14" s="33"/>
      <c r="H14" s="33"/>
      <c r="I14" s="30" t="s">
        <v>27</v>
      </c>
      <c r="J14" s="28" t="s">
        <v>28</v>
      </c>
      <c r="K14" s="36"/>
    </row>
    <row r="15" spans="1:70" s="1" customFormat="1" ht="18" customHeight="1" x14ac:dyDescent="0.3">
      <c r="B15" s="32"/>
      <c r="C15" s="33"/>
      <c r="D15" s="33"/>
      <c r="E15" s="28" t="s">
        <v>29</v>
      </c>
      <c r="F15" s="33"/>
      <c r="G15" s="33"/>
      <c r="H15" s="33"/>
      <c r="I15" s="30" t="s">
        <v>30</v>
      </c>
      <c r="J15" s="28" t="s">
        <v>3</v>
      </c>
      <c r="K15" s="36"/>
    </row>
    <row r="16" spans="1:70" s="1" customFormat="1" ht="6.9" customHeigh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6"/>
    </row>
    <row r="17" spans="2:11" s="1" customFormat="1" ht="14.4" customHeight="1" x14ac:dyDescent="0.3">
      <c r="B17" s="32"/>
      <c r="C17" s="33"/>
      <c r="D17" s="30" t="s">
        <v>31</v>
      </c>
      <c r="E17" s="33"/>
      <c r="F17" s="33"/>
      <c r="G17" s="33"/>
      <c r="H17" s="33"/>
      <c r="I17" s="30" t="s">
        <v>27</v>
      </c>
      <c r="J17" s="28" t="str">
        <f>IF('Rekapitulace stavby'!AN13="Vyplň údaj","",IF('Rekapitulace stavby'!AN13="","",'Rekapitulace stavby'!AN13))</f>
        <v/>
      </c>
      <c r="K17" s="36"/>
    </row>
    <row r="18" spans="2:11" s="1" customFormat="1" ht="18" customHeight="1" x14ac:dyDescent="0.3">
      <c r="B18" s="32"/>
      <c r="C18" s="33"/>
      <c r="D18" s="33"/>
      <c r="E18" s="28" t="str">
        <f>IF('Rekapitulace stavby'!E14="Vyplň údaj","",IF('Rekapitulace stavby'!E14="","",'Rekapitulace stavby'!E14))</f>
        <v xml:space="preserve"> </v>
      </c>
      <c r="F18" s="33"/>
      <c r="G18" s="33"/>
      <c r="H18" s="33"/>
      <c r="I18" s="30" t="s">
        <v>30</v>
      </c>
      <c r="J18" s="28" t="str">
        <f>IF('Rekapitulace stavby'!AN14="Vyplň údaj","",IF('Rekapitulace stavby'!AN14="","",'Rekapitulace stavby'!AN14))</f>
        <v/>
      </c>
      <c r="K18" s="36"/>
    </row>
    <row r="19" spans="2:11" s="1" customFormat="1" ht="6.9" customHeigh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6"/>
    </row>
    <row r="20" spans="2:11" s="1" customFormat="1" ht="14.4" customHeight="1" x14ac:dyDescent="0.3">
      <c r="B20" s="32"/>
      <c r="C20" s="33"/>
      <c r="D20" s="30" t="s">
        <v>33</v>
      </c>
      <c r="E20" s="33"/>
      <c r="F20" s="33"/>
      <c r="G20" s="33"/>
      <c r="H20" s="33"/>
      <c r="I20" s="30" t="s">
        <v>27</v>
      </c>
      <c r="J20" s="28" t="s">
        <v>34</v>
      </c>
      <c r="K20" s="36"/>
    </row>
    <row r="21" spans="2:11" s="1" customFormat="1" ht="18" customHeight="1" x14ac:dyDescent="0.3">
      <c r="B21" s="32"/>
      <c r="C21" s="33"/>
      <c r="D21" s="33"/>
      <c r="E21" s="28" t="s">
        <v>35</v>
      </c>
      <c r="F21" s="33"/>
      <c r="G21" s="33"/>
      <c r="H21" s="33"/>
      <c r="I21" s="30" t="s">
        <v>30</v>
      </c>
      <c r="J21" s="28" t="s">
        <v>3</v>
      </c>
      <c r="K21" s="36"/>
    </row>
    <row r="22" spans="2:11" s="1" customFormat="1" ht="6.9" customHeight="1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6"/>
    </row>
    <row r="23" spans="2:11" s="1" customFormat="1" ht="14.4" customHeight="1" x14ac:dyDescent="0.3">
      <c r="B23" s="32"/>
      <c r="C23" s="33"/>
      <c r="D23" s="30" t="s">
        <v>37</v>
      </c>
      <c r="E23" s="33"/>
      <c r="F23" s="33"/>
      <c r="G23" s="33"/>
      <c r="H23" s="33"/>
      <c r="I23" s="33"/>
      <c r="J23" s="33"/>
      <c r="K23" s="36"/>
    </row>
    <row r="24" spans="2:11" s="6" customFormat="1" ht="22.5" customHeight="1" x14ac:dyDescent="0.3">
      <c r="B24" s="91"/>
      <c r="C24" s="92"/>
      <c r="D24" s="92"/>
      <c r="E24" s="309" t="s">
        <v>3</v>
      </c>
      <c r="F24" s="341"/>
      <c r="G24" s="341"/>
      <c r="H24" s="341"/>
      <c r="I24" s="92"/>
      <c r="J24" s="92"/>
      <c r="K24" s="93"/>
    </row>
    <row r="25" spans="2:11" s="1" customFormat="1" ht="6.9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6"/>
    </row>
    <row r="26" spans="2:11" s="1" customFormat="1" ht="6.9" customHeight="1" x14ac:dyDescent="0.3">
      <c r="B26" s="32"/>
      <c r="C26" s="33"/>
      <c r="D26" s="59"/>
      <c r="E26" s="59"/>
      <c r="F26" s="59"/>
      <c r="G26" s="59"/>
      <c r="H26" s="59"/>
      <c r="I26" s="59"/>
      <c r="J26" s="59"/>
      <c r="K26" s="94"/>
    </row>
    <row r="27" spans="2:11" s="1" customFormat="1" ht="25.35" customHeight="1" x14ac:dyDescent="0.3">
      <c r="B27" s="32"/>
      <c r="C27" s="33"/>
      <c r="D27" s="95" t="s">
        <v>39</v>
      </c>
      <c r="E27" s="33"/>
      <c r="F27" s="33"/>
      <c r="G27" s="33"/>
      <c r="H27" s="33"/>
      <c r="I27" s="33"/>
      <c r="J27" s="96">
        <f>ROUND(J93,2)</f>
        <v>0</v>
      </c>
      <c r="K27" s="36"/>
    </row>
    <row r="28" spans="2:11" s="1" customFormat="1" ht="6.9" customHeight="1" x14ac:dyDescent="0.3">
      <c r="B28" s="32"/>
      <c r="C28" s="33"/>
      <c r="D28" s="59"/>
      <c r="E28" s="59"/>
      <c r="F28" s="59"/>
      <c r="G28" s="59"/>
      <c r="H28" s="59"/>
      <c r="I28" s="59"/>
      <c r="J28" s="59"/>
      <c r="K28" s="94"/>
    </row>
    <row r="29" spans="2:11" s="1" customFormat="1" ht="14.4" customHeight="1" x14ac:dyDescent="0.3">
      <c r="B29" s="32"/>
      <c r="C29" s="33"/>
      <c r="D29" s="33"/>
      <c r="E29" s="33"/>
      <c r="F29" s="37" t="s">
        <v>41</v>
      </c>
      <c r="G29" s="33"/>
      <c r="H29" s="33"/>
      <c r="I29" s="37" t="s">
        <v>40</v>
      </c>
      <c r="J29" s="37" t="s">
        <v>42</v>
      </c>
      <c r="K29" s="36"/>
    </row>
    <row r="30" spans="2:11" s="1" customFormat="1" ht="14.4" customHeight="1" x14ac:dyDescent="0.3">
      <c r="B30" s="32"/>
      <c r="C30" s="33"/>
      <c r="D30" s="40" t="s">
        <v>43</v>
      </c>
      <c r="E30" s="40" t="s">
        <v>44</v>
      </c>
      <c r="F30" s="97">
        <f>ROUND(SUM(BE93:BE598), 2)</f>
        <v>0</v>
      </c>
      <c r="G30" s="33"/>
      <c r="H30" s="33"/>
      <c r="I30" s="98">
        <v>0.21</v>
      </c>
      <c r="J30" s="97">
        <f>ROUND(ROUND((SUM(BE93:BE598)), 2)*I30, 2)</f>
        <v>0</v>
      </c>
      <c r="K30" s="36"/>
    </row>
    <row r="31" spans="2:11" s="1" customFormat="1" ht="14.4" customHeight="1" x14ac:dyDescent="0.3">
      <c r="B31" s="32"/>
      <c r="C31" s="33"/>
      <c r="D31" s="33"/>
      <c r="E31" s="40" t="s">
        <v>45</v>
      </c>
      <c r="F31" s="97">
        <f>ROUND(SUM(BF93:BF598), 2)</f>
        <v>0</v>
      </c>
      <c r="G31" s="33"/>
      <c r="H31" s="33"/>
      <c r="I31" s="98">
        <v>0.15</v>
      </c>
      <c r="J31" s="97">
        <f>ROUND(ROUND((SUM(BF93:BF598)), 2)*I31, 2)</f>
        <v>0</v>
      </c>
      <c r="K31" s="36"/>
    </row>
    <row r="32" spans="2:11" s="1" customFormat="1" ht="14.4" hidden="1" customHeight="1" x14ac:dyDescent="0.3">
      <c r="B32" s="32"/>
      <c r="C32" s="33"/>
      <c r="D32" s="33"/>
      <c r="E32" s="40" t="s">
        <v>46</v>
      </c>
      <c r="F32" s="97">
        <f>ROUND(SUM(BG93:BG598), 2)</f>
        <v>0</v>
      </c>
      <c r="G32" s="33"/>
      <c r="H32" s="33"/>
      <c r="I32" s="98">
        <v>0.21</v>
      </c>
      <c r="J32" s="97">
        <v>0</v>
      </c>
      <c r="K32" s="36"/>
    </row>
    <row r="33" spans="2:11" s="1" customFormat="1" ht="14.4" hidden="1" customHeight="1" x14ac:dyDescent="0.3">
      <c r="B33" s="32"/>
      <c r="C33" s="33"/>
      <c r="D33" s="33"/>
      <c r="E33" s="40" t="s">
        <v>47</v>
      </c>
      <c r="F33" s="97">
        <f>ROUND(SUM(BH93:BH598), 2)</f>
        <v>0</v>
      </c>
      <c r="G33" s="33"/>
      <c r="H33" s="33"/>
      <c r="I33" s="98">
        <v>0.15</v>
      </c>
      <c r="J33" s="97">
        <v>0</v>
      </c>
      <c r="K33" s="36"/>
    </row>
    <row r="34" spans="2:11" s="1" customFormat="1" ht="14.4" hidden="1" customHeight="1" x14ac:dyDescent="0.3">
      <c r="B34" s="32"/>
      <c r="C34" s="33"/>
      <c r="D34" s="33"/>
      <c r="E34" s="40" t="s">
        <v>48</v>
      </c>
      <c r="F34" s="97">
        <f>ROUND(SUM(BI93:BI598), 2)</f>
        <v>0</v>
      </c>
      <c r="G34" s="33"/>
      <c r="H34" s="33"/>
      <c r="I34" s="98">
        <v>0</v>
      </c>
      <c r="J34" s="97">
        <v>0</v>
      </c>
      <c r="K34" s="36"/>
    </row>
    <row r="35" spans="2:11" s="1" customFormat="1" ht="6.9" customHeight="1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6"/>
    </row>
    <row r="36" spans="2:11" s="1" customFormat="1" ht="25.35" customHeight="1" x14ac:dyDescent="0.3">
      <c r="B36" s="32"/>
      <c r="C36" s="99"/>
      <c r="D36" s="100" t="s">
        <v>49</v>
      </c>
      <c r="E36" s="63"/>
      <c r="F36" s="63"/>
      <c r="G36" s="101" t="s">
        <v>50</v>
      </c>
      <c r="H36" s="102" t="s">
        <v>51</v>
      </c>
      <c r="I36" s="63"/>
      <c r="J36" s="103">
        <f>SUM(J27:J34)</f>
        <v>0</v>
      </c>
      <c r="K36" s="104"/>
    </row>
    <row r="37" spans="2:11" s="1" customFormat="1" ht="14.4" customHeight="1" x14ac:dyDescent="0.3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1" customFormat="1" ht="6.9" customHeight="1" x14ac:dyDescent="0.3">
      <c r="B41" s="50"/>
      <c r="C41" s="51"/>
      <c r="D41" s="51"/>
      <c r="E41" s="51"/>
      <c r="F41" s="51"/>
      <c r="G41" s="51"/>
      <c r="H41" s="51"/>
      <c r="I41" s="51"/>
      <c r="J41" s="51"/>
      <c r="K41" s="105"/>
    </row>
    <row r="42" spans="2:11" s="1" customFormat="1" ht="36.9" customHeight="1" x14ac:dyDescent="0.3">
      <c r="B42" s="32"/>
      <c r="C42" s="24" t="s">
        <v>90</v>
      </c>
      <c r="D42" s="33"/>
      <c r="E42" s="33"/>
      <c r="F42" s="33"/>
      <c r="G42" s="33"/>
      <c r="H42" s="33"/>
      <c r="I42" s="33"/>
      <c r="J42" s="33"/>
      <c r="K42" s="36"/>
    </row>
    <row r="43" spans="2:11" s="1" customFormat="1" ht="6.9" customHeight="1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6"/>
    </row>
    <row r="44" spans="2:11" s="1" customFormat="1" ht="14.4" customHeight="1" x14ac:dyDescent="0.3">
      <c r="B44" s="32"/>
      <c r="C44" s="30" t="s">
        <v>15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22.5" customHeight="1" x14ac:dyDescent="0.3">
      <c r="B45" s="32"/>
      <c r="C45" s="33"/>
      <c r="D45" s="33"/>
      <c r="E45" s="339" t="str">
        <f>E7</f>
        <v>Lžín - Autobusové zastávky a chodník</v>
      </c>
      <c r="F45" s="306"/>
      <c r="G45" s="306"/>
      <c r="H45" s="306"/>
      <c r="I45" s="33"/>
      <c r="J45" s="33"/>
      <c r="K45" s="36"/>
    </row>
    <row r="46" spans="2:11" s="1" customFormat="1" ht="14.4" customHeight="1" x14ac:dyDescent="0.3">
      <c r="B46" s="32"/>
      <c r="C46" s="30" t="s">
        <v>88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3.25" customHeight="1" x14ac:dyDescent="0.3">
      <c r="B47" s="32"/>
      <c r="C47" s="33"/>
      <c r="D47" s="33"/>
      <c r="E47" s="340" t="str">
        <f>E9</f>
        <v>001 - Autobusové zastávky, chodník</v>
      </c>
      <c r="F47" s="306"/>
      <c r="G47" s="306"/>
      <c r="H47" s="306"/>
      <c r="I47" s="33"/>
      <c r="J47" s="33"/>
      <c r="K47" s="36"/>
    </row>
    <row r="48" spans="2:11" s="1" customFormat="1" ht="6.9" customHeight="1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6"/>
    </row>
    <row r="49" spans="2:47" s="1" customFormat="1" ht="18" customHeight="1" x14ac:dyDescent="0.3">
      <c r="B49" s="32"/>
      <c r="C49" s="30" t="s">
        <v>20</v>
      </c>
      <c r="D49" s="33"/>
      <c r="E49" s="33"/>
      <c r="F49" s="28" t="str">
        <f>F12</f>
        <v>k.ú. Lžín</v>
      </c>
      <c r="G49" s="33"/>
      <c r="H49" s="33"/>
      <c r="I49" s="30" t="s">
        <v>22</v>
      </c>
      <c r="J49" s="90" t="str">
        <f>IF(J12="","",J12)</f>
        <v>24.10.2016</v>
      </c>
      <c r="K49" s="36"/>
    </row>
    <row r="50" spans="2:47" s="1" customFormat="1" ht="6.9" customHeight="1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6"/>
    </row>
    <row r="51" spans="2:47" s="1" customFormat="1" ht="13.2" x14ac:dyDescent="0.3">
      <c r="B51" s="32"/>
      <c r="C51" s="30" t="s">
        <v>26</v>
      </c>
      <c r="D51" s="33"/>
      <c r="E51" s="33"/>
      <c r="F51" s="28" t="str">
        <f>E15</f>
        <v>Obec Dírná</v>
      </c>
      <c r="G51" s="33"/>
      <c r="H51" s="33"/>
      <c r="I51" s="30" t="s">
        <v>33</v>
      </c>
      <c r="J51" s="28" t="str">
        <f>E21</f>
        <v>Ing. Pavel Douša</v>
      </c>
      <c r="K51" s="36"/>
    </row>
    <row r="52" spans="2:47" s="1" customFormat="1" ht="14.4" customHeight="1" x14ac:dyDescent="0.3">
      <c r="B52" s="32"/>
      <c r="C52" s="30" t="s">
        <v>31</v>
      </c>
      <c r="D52" s="33"/>
      <c r="E52" s="33"/>
      <c r="F52" s="28" t="str">
        <f>IF(E18="","",E18)</f>
        <v xml:space="preserve"> </v>
      </c>
      <c r="G52" s="33"/>
      <c r="H52" s="33"/>
      <c r="I52" s="33"/>
      <c r="J52" s="33"/>
      <c r="K52" s="36"/>
    </row>
    <row r="53" spans="2:47" s="1" customFormat="1" ht="10.35" customHeight="1" x14ac:dyDescent="0.3">
      <c r="B53" s="32"/>
      <c r="C53" s="33"/>
      <c r="D53" s="33"/>
      <c r="E53" s="33"/>
      <c r="F53" s="33"/>
      <c r="G53" s="33"/>
      <c r="H53" s="33"/>
      <c r="I53" s="33"/>
      <c r="J53" s="33"/>
      <c r="K53" s="36"/>
    </row>
    <row r="54" spans="2:47" s="1" customFormat="1" ht="29.25" customHeight="1" x14ac:dyDescent="0.3">
      <c r="B54" s="32"/>
      <c r="C54" s="106" t="s">
        <v>91</v>
      </c>
      <c r="D54" s="99"/>
      <c r="E54" s="99"/>
      <c r="F54" s="99"/>
      <c r="G54" s="99"/>
      <c r="H54" s="99"/>
      <c r="I54" s="99"/>
      <c r="J54" s="107" t="s">
        <v>92</v>
      </c>
      <c r="K54" s="108"/>
    </row>
    <row r="55" spans="2:47" s="1" customFormat="1" ht="10.35" customHeight="1" x14ac:dyDescent="0.3">
      <c r="B55" s="32"/>
      <c r="C55" s="33"/>
      <c r="D55" s="33"/>
      <c r="E55" s="33"/>
      <c r="F55" s="33"/>
      <c r="G55" s="33"/>
      <c r="H55" s="33"/>
      <c r="I55" s="33"/>
      <c r="J55" s="33"/>
      <c r="K55" s="36"/>
    </row>
    <row r="56" spans="2:47" s="1" customFormat="1" ht="29.25" customHeight="1" x14ac:dyDescent="0.3">
      <c r="B56" s="32"/>
      <c r="C56" s="109" t="s">
        <v>93</v>
      </c>
      <c r="D56" s="33"/>
      <c r="E56" s="33"/>
      <c r="F56" s="33"/>
      <c r="G56" s="33"/>
      <c r="H56" s="33"/>
      <c r="I56" s="33"/>
      <c r="J56" s="96">
        <f>J93</f>
        <v>0</v>
      </c>
      <c r="K56" s="36"/>
      <c r="AU56" s="18" t="s">
        <v>94</v>
      </c>
    </row>
    <row r="57" spans="2:47" s="7" customFormat="1" ht="24.9" customHeight="1" x14ac:dyDescent="0.3">
      <c r="B57" s="110"/>
      <c r="C57" s="111"/>
      <c r="D57" s="112" t="s">
        <v>95</v>
      </c>
      <c r="E57" s="113"/>
      <c r="F57" s="113"/>
      <c r="G57" s="113"/>
      <c r="H57" s="113"/>
      <c r="I57" s="113"/>
      <c r="J57" s="114">
        <f>J94</f>
        <v>0</v>
      </c>
      <c r="K57" s="115"/>
    </row>
    <row r="58" spans="2:47" s="8" customFormat="1" ht="19.95" customHeight="1" x14ac:dyDescent="0.3">
      <c r="B58" s="116"/>
      <c r="C58" s="117"/>
      <c r="D58" s="118" t="s">
        <v>96</v>
      </c>
      <c r="E58" s="119"/>
      <c r="F58" s="119"/>
      <c r="G58" s="119"/>
      <c r="H58" s="119"/>
      <c r="I58" s="119"/>
      <c r="J58" s="120">
        <f>J95</f>
        <v>0</v>
      </c>
      <c r="K58" s="121"/>
    </row>
    <row r="59" spans="2:47" s="8" customFormat="1" ht="19.95" customHeight="1" x14ac:dyDescent="0.3">
      <c r="B59" s="116"/>
      <c r="C59" s="117"/>
      <c r="D59" s="118" t="s">
        <v>97</v>
      </c>
      <c r="E59" s="119"/>
      <c r="F59" s="119"/>
      <c r="G59" s="119"/>
      <c r="H59" s="119"/>
      <c r="I59" s="119"/>
      <c r="J59" s="120">
        <f>J248</f>
        <v>0</v>
      </c>
      <c r="K59" s="121"/>
    </row>
    <row r="60" spans="2:47" s="8" customFormat="1" ht="19.95" customHeight="1" x14ac:dyDescent="0.3">
      <c r="B60" s="116"/>
      <c r="C60" s="117"/>
      <c r="D60" s="118" t="s">
        <v>98</v>
      </c>
      <c r="E60" s="119"/>
      <c r="F60" s="119"/>
      <c r="G60" s="119"/>
      <c r="H60" s="119"/>
      <c r="I60" s="119"/>
      <c r="J60" s="120">
        <f>J269</f>
        <v>0</v>
      </c>
      <c r="K60" s="121"/>
    </row>
    <row r="61" spans="2:47" s="8" customFormat="1" ht="19.95" customHeight="1" x14ac:dyDescent="0.3">
      <c r="B61" s="116"/>
      <c r="C61" s="117"/>
      <c r="D61" s="118" t="s">
        <v>99</v>
      </c>
      <c r="E61" s="119"/>
      <c r="F61" s="119"/>
      <c r="G61" s="119"/>
      <c r="H61" s="119"/>
      <c r="I61" s="119"/>
      <c r="J61" s="120">
        <f>J282</f>
        <v>0</v>
      </c>
      <c r="K61" s="121"/>
    </row>
    <row r="62" spans="2:47" s="8" customFormat="1" ht="19.95" customHeight="1" x14ac:dyDescent="0.3">
      <c r="B62" s="116"/>
      <c r="C62" s="117"/>
      <c r="D62" s="118" t="s">
        <v>100</v>
      </c>
      <c r="E62" s="119"/>
      <c r="F62" s="119"/>
      <c r="G62" s="119"/>
      <c r="H62" s="119"/>
      <c r="I62" s="119"/>
      <c r="J62" s="120">
        <f>J291</f>
        <v>0</v>
      </c>
      <c r="K62" s="121"/>
    </row>
    <row r="63" spans="2:47" s="8" customFormat="1" ht="19.95" customHeight="1" x14ac:dyDescent="0.3">
      <c r="B63" s="116"/>
      <c r="C63" s="117"/>
      <c r="D63" s="118" t="s">
        <v>101</v>
      </c>
      <c r="E63" s="119"/>
      <c r="F63" s="119"/>
      <c r="G63" s="119"/>
      <c r="H63" s="119"/>
      <c r="I63" s="119"/>
      <c r="J63" s="120">
        <f>J299</f>
        <v>0</v>
      </c>
      <c r="K63" s="121"/>
    </row>
    <row r="64" spans="2:47" s="8" customFormat="1" ht="19.95" customHeight="1" x14ac:dyDescent="0.3">
      <c r="B64" s="116"/>
      <c r="C64" s="117"/>
      <c r="D64" s="118" t="s">
        <v>102</v>
      </c>
      <c r="E64" s="119"/>
      <c r="F64" s="119"/>
      <c r="G64" s="119"/>
      <c r="H64" s="119"/>
      <c r="I64" s="119"/>
      <c r="J64" s="120">
        <f>J439</f>
        <v>0</v>
      </c>
      <c r="K64" s="121"/>
    </row>
    <row r="65" spans="2:12" s="8" customFormat="1" ht="19.95" customHeight="1" x14ac:dyDescent="0.3">
      <c r="B65" s="116"/>
      <c r="C65" s="117"/>
      <c r="D65" s="118" t="s">
        <v>103</v>
      </c>
      <c r="E65" s="119"/>
      <c r="F65" s="119"/>
      <c r="G65" s="119"/>
      <c r="H65" s="119"/>
      <c r="I65" s="119"/>
      <c r="J65" s="120">
        <f>J485</f>
        <v>0</v>
      </c>
      <c r="K65" s="121"/>
    </row>
    <row r="66" spans="2:12" s="8" customFormat="1" ht="19.95" customHeight="1" x14ac:dyDescent="0.3">
      <c r="B66" s="116"/>
      <c r="C66" s="117"/>
      <c r="D66" s="118" t="s">
        <v>104</v>
      </c>
      <c r="E66" s="119"/>
      <c r="F66" s="119"/>
      <c r="G66" s="119"/>
      <c r="H66" s="119"/>
      <c r="I66" s="119"/>
      <c r="J66" s="120">
        <f>J555</f>
        <v>0</v>
      </c>
      <c r="K66" s="121"/>
    </row>
    <row r="67" spans="2:12" s="7" customFormat="1" ht="24.9" customHeight="1" x14ac:dyDescent="0.3">
      <c r="B67" s="110"/>
      <c r="C67" s="111"/>
      <c r="D67" s="112" t="s">
        <v>105</v>
      </c>
      <c r="E67" s="113"/>
      <c r="F67" s="113"/>
      <c r="G67" s="113"/>
      <c r="H67" s="113"/>
      <c r="I67" s="113"/>
      <c r="J67" s="114">
        <f>J557</f>
        <v>0</v>
      </c>
      <c r="K67" s="115"/>
    </row>
    <row r="68" spans="2:12" s="8" customFormat="1" ht="19.95" customHeight="1" x14ac:dyDescent="0.3">
      <c r="B68" s="116"/>
      <c r="C68" s="117"/>
      <c r="D68" s="118" t="s">
        <v>106</v>
      </c>
      <c r="E68" s="119"/>
      <c r="F68" s="119"/>
      <c r="G68" s="119"/>
      <c r="H68" s="119"/>
      <c r="I68" s="119"/>
      <c r="J68" s="120">
        <f>J558</f>
        <v>0</v>
      </c>
      <c r="K68" s="121"/>
    </row>
    <row r="69" spans="2:12" s="8" customFormat="1" ht="19.95" customHeight="1" x14ac:dyDescent="0.3">
      <c r="B69" s="116"/>
      <c r="C69" s="117"/>
      <c r="D69" s="118" t="s">
        <v>107</v>
      </c>
      <c r="E69" s="119"/>
      <c r="F69" s="119"/>
      <c r="G69" s="119"/>
      <c r="H69" s="119"/>
      <c r="I69" s="119"/>
      <c r="J69" s="120">
        <f>J572</f>
        <v>0</v>
      </c>
      <c r="K69" s="121"/>
    </row>
    <row r="70" spans="2:12" s="7" customFormat="1" ht="24.9" customHeight="1" x14ac:dyDescent="0.3">
      <c r="B70" s="110"/>
      <c r="C70" s="111"/>
      <c r="D70" s="112" t="s">
        <v>108</v>
      </c>
      <c r="E70" s="113"/>
      <c r="F70" s="113"/>
      <c r="G70" s="113"/>
      <c r="H70" s="113"/>
      <c r="I70" s="113"/>
      <c r="J70" s="114">
        <f>J579</f>
        <v>0</v>
      </c>
      <c r="K70" s="115"/>
    </row>
    <row r="71" spans="2:12" s="8" customFormat="1" ht="19.95" customHeight="1" x14ac:dyDescent="0.3">
      <c r="B71" s="116"/>
      <c r="C71" s="117"/>
      <c r="D71" s="118" t="s">
        <v>109</v>
      </c>
      <c r="E71" s="119"/>
      <c r="F71" s="119"/>
      <c r="G71" s="119"/>
      <c r="H71" s="119"/>
      <c r="I71" s="119"/>
      <c r="J71" s="120">
        <f>J580</f>
        <v>0</v>
      </c>
      <c r="K71" s="121"/>
    </row>
    <row r="72" spans="2:12" s="7" customFormat="1" ht="24.9" customHeight="1" x14ac:dyDescent="0.3">
      <c r="B72" s="110"/>
      <c r="C72" s="111"/>
      <c r="D72" s="112" t="s">
        <v>110</v>
      </c>
      <c r="E72" s="113"/>
      <c r="F72" s="113"/>
      <c r="G72" s="113"/>
      <c r="H72" s="113"/>
      <c r="I72" s="113"/>
      <c r="J72" s="114">
        <f>J584</f>
        <v>0</v>
      </c>
      <c r="K72" s="115"/>
    </row>
    <row r="73" spans="2:12" s="8" customFormat="1" ht="19.95" customHeight="1" x14ac:dyDescent="0.3">
      <c r="B73" s="116"/>
      <c r="C73" s="117"/>
      <c r="D73" s="118" t="s">
        <v>111</v>
      </c>
      <c r="E73" s="119"/>
      <c r="F73" s="119"/>
      <c r="G73" s="119"/>
      <c r="H73" s="119"/>
      <c r="I73" s="119"/>
      <c r="J73" s="120">
        <f>J585</f>
        <v>0</v>
      </c>
      <c r="K73" s="121"/>
    </row>
    <row r="74" spans="2:12" s="1" customFormat="1" ht="21.75" customHeight="1" x14ac:dyDescent="0.3">
      <c r="B74" s="32"/>
      <c r="C74" s="33"/>
      <c r="D74" s="33"/>
      <c r="E74" s="33"/>
      <c r="F74" s="33"/>
      <c r="G74" s="33"/>
      <c r="H74" s="33"/>
      <c r="I74" s="33"/>
      <c r="J74" s="33"/>
      <c r="K74" s="36"/>
    </row>
    <row r="75" spans="2:12" s="1" customFormat="1" ht="6.9" customHeight="1" x14ac:dyDescent="0.3">
      <c r="B75" s="47"/>
      <c r="C75" s="48"/>
      <c r="D75" s="48"/>
      <c r="E75" s="48"/>
      <c r="F75" s="48"/>
      <c r="G75" s="48"/>
      <c r="H75" s="48"/>
      <c r="I75" s="48"/>
      <c r="J75" s="48"/>
      <c r="K75" s="49"/>
    </row>
    <row r="79" spans="2:12" s="1" customFormat="1" ht="6.9" customHeight="1" x14ac:dyDescent="0.3"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32"/>
    </row>
    <row r="80" spans="2:12" s="1" customFormat="1" ht="36.9" customHeight="1" x14ac:dyDescent="0.3">
      <c r="B80" s="32"/>
      <c r="C80" s="52" t="s">
        <v>112</v>
      </c>
      <c r="L80" s="32"/>
    </row>
    <row r="81" spans="2:65" s="1" customFormat="1" ht="6.9" customHeight="1" x14ac:dyDescent="0.3">
      <c r="B81" s="32"/>
      <c r="L81" s="32"/>
    </row>
    <row r="82" spans="2:65" s="1" customFormat="1" ht="14.4" customHeight="1" x14ac:dyDescent="0.3">
      <c r="B82" s="32"/>
      <c r="C82" s="54" t="s">
        <v>15</v>
      </c>
      <c r="L82" s="32"/>
    </row>
    <row r="83" spans="2:65" s="1" customFormat="1" ht="22.5" customHeight="1" x14ac:dyDescent="0.3">
      <c r="B83" s="32"/>
      <c r="E83" s="337" t="str">
        <f>E7</f>
        <v>Lžín - Autobusové zastávky a chodník</v>
      </c>
      <c r="F83" s="332"/>
      <c r="G83" s="332"/>
      <c r="H83" s="332"/>
      <c r="L83" s="32"/>
    </row>
    <row r="84" spans="2:65" s="1" customFormat="1" ht="14.4" customHeight="1" x14ac:dyDescent="0.3">
      <c r="B84" s="32"/>
      <c r="C84" s="54" t="s">
        <v>88</v>
      </c>
      <c r="L84" s="32"/>
    </row>
    <row r="85" spans="2:65" s="1" customFormat="1" ht="23.25" customHeight="1" x14ac:dyDescent="0.3">
      <c r="B85" s="32"/>
      <c r="E85" s="329" t="str">
        <f>E9</f>
        <v>001 - Autobusové zastávky, chodník</v>
      </c>
      <c r="F85" s="332"/>
      <c r="G85" s="332"/>
      <c r="H85" s="332"/>
      <c r="L85" s="32"/>
    </row>
    <row r="86" spans="2:65" s="1" customFormat="1" ht="6.9" customHeight="1" x14ac:dyDescent="0.3">
      <c r="B86" s="32"/>
      <c r="L86" s="32"/>
    </row>
    <row r="87" spans="2:65" s="1" customFormat="1" ht="18" customHeight="1" x14ac:dyDescent="0.3">
      <c r="B87" s="32"/>
      <c r="C87" s="54" t="s">
        <v>20</v>
      </c>
      <c r="F87" s="122" t="str">
        <f>F12</f>
        <v>k.ú. Lžín</v>
      </c>
      <c r="I87" s="54" t="s">
        <v>22</v>
      </c>
      <c r="J87" s="58" t="str">
        <f>IF(J12="","",J12)</f>
        <v>24.10.2016</v>
      </c>
      <c r="L87" s="32"/>
    </row>
    <row r="88" spans="2:65" s="1" customFormat="1" ht="6.9" customHeight="1" x14ac:dyDescent="0.3">
      <c r="B88" s="32"/>
      <c r="L88" s="32"/>
    </row>
    <row r="89" spans="2:65" s="1" customFormat="1" ht="13.2" x14ac:dyDescent="0.3">
      <c r="B89" s="32"/>
      <c r="C89" s="54" t="s">
        <v>26</v>
      </c>
      <c r="F89" s="122" t="str">
        <f>E15</f>
        <v>Obec Dírná</v>
      </c>
      <c r="I89" s="54" t="s">
        <v>33</v>
      </c>
      <c r="J89" s="122" t="str">
        <f>E21</f>
        <v>Ing. Pavel Douša</v>
      </c>
      <c r="L89" s="32"/>
    </row>
    <row r="90" spans="2:65" s="1" customFormat="1" ht="14.4" customHeight="1" x14ac:dyDescent="0.3">
      <c r="B90" s="32"/>
      <c r="C90" s="54" t="s">
        <v>31</v>
      </c>
      <c r="F90" s="122" t="str">
        <f>IF(E18="","",E18)</f>
        <v xml:space="preserve"> </v>
      </c>
      <c r="L90" s="32"/>
    </row>
    <row r="91" spans="2:65" s="1" customFormat="1" ht="10.35" customHeight="1" x14ac:dyDescent="0.3">
      <c r="B91" s="32"/>
      <c r="L91" s="32"/>
    </row>
    <row r="92" spans="2:65" s="9" customFormat="1" ht="29.25" customHeight="1" x14ac:dyDescent="0.3">
      <c r="B92" s="123"/>
      <c r="C92" s="124" t="s">
        <v>113</v>
      </c>
      <c r="D92" s="125" t="s">
        <v>58</v>
      </c>
      <c r="E92" s="125" t="s">
        <v>54</v>
      </c>
      <c r="F92" s="125" t="s">
        <v>114</v>
      </c>
      <c r="G92" s="125" t="s">
        <v>115</v>
      </c>
      <c r="H92" s="125" t="s">
        <v>116</v>
      </c>
      <c r="I92" s="126" t="s">
        <v>117</v>
      </c>
      <c r="J92" s="125" t="s">
        <v>92</v>
      </c>
      <c r="K92" s="127" t="s">
        <v>118</v>
      </c>
      <c r="L92" s="123"/>
      <c r="M92" s="65" t="s">
        <v>119</v>
      </c>
      <c r="N92" s="66" t="s">
        <v>43</v>
      </c>
      <c r="O92" s="66" t="s">
        <v>120</v>
      </c>
      <c r="P92" s="66" t="s">
        <v>121</v>
      </c>
      <c r="Q92" s="66" t="s">
        <v>122</v>
      </c>
      <c r="R92" s="66" t="s">
        <v>123</v>
      </c>
      <c r="S92" s="66" t="s">
        <v>124</v>
      </c>
      <c r="T92" s="67" t="s">
        <v>125</v>
      </c>
    </row>
    <row r="93" spans="2:65" s="1" customFormat="1" ht="29.25" customHeight="1" x14ac:dyDescent="0.35">
      <c r="B93" s="32"/>
      <c r="C93" s="69" t="s">
        <v>93</v>
      </c>
      <c r="J93" s="128">
        <f>BK93</f>
        <v>0</v>
      </c>
      <c r="L93" s="32"/>
      <c r="M93" s="68"/>
      <c r="N93" s="59"/>
      <c r="O93" s="59"/>
      <c r="P93" s="129">
        <f>P94+P557+P579+P584</f>
        <v>798.24172900000019</v>
      </c>
      <c r="Q93" s="59"/>
      <c r="R93" s="129">
        <f>R94+R557+R579+R584</f>
        <v>202.82463978999999</v>
      </c>
      <c r="S93" s="59"/>
      <c r="T93" s="130">
        <f>T94+T557+T579+T584</f>
        <v>0</v>
      </c>
      <c r="AT93" s="18" t="s">
        <v>72</v>
      </c>
      <c r="AU93" s="18" t="s">
        <v>94</v>
      </c>
      <c r="BK93" s="131">
        <f>BK94+BK557+BK579+BK584</f>
        <v>0</v>
      </c>
    </row>
    <row r="94" spans="2:65" s="10" customFormat="1" ht="37.35" customHeight="1" x14ac:dyDescent="0.35">
      <c r="B94" s="132"/>
      <c r="D94" s="133" t="s">
        <v>72</v>
      </c>
      <c r="E94" s="134" t="s">
        <v>126</v>
      </c>
      <c r="F94" s="134" t="s">
        <v>127</v>
      </c>
      <c r="J94" s="135">
        <f>BK94</f>
        <v>0</v>
      </c>
      <c r="L94" s="132"/>
      <c r="M94" s="136"/>
      <c r="N94" s="137"/>
      <c r="O94" s="137"/>
      <c r="P94" s="138">
        <f>P95+P248+P269+P282+P291+P299+P439+P485+P555</f>
        <v>755.78032900000017</v>
      </c>
      <c r="Q94" s="137"/>
      <c r="R94" s="138">
        <f>R95+R248+R269+R282+R291+R299+R439+R485+R555</f>
        <v>200.18423978999999</v>
      </c>
      <c r="S94" s="137"/>
      <c r="T94" s="139">
        <f>T95+T248+T269+T282+T291+T299+T439+T485+T555</f>
        <v>0</v>
      </c>
      <c r="AR94" s="133" t="s">
        <v>19</v>
      </c>
      <c r="AT94" s="140" t="s">
        <v>72</v>
      </c>
      <c r="AU94" s="140" t="s">
        <v>73</v>
      </c>
      <c r="AY94" s="133" t="s">
        <v>128</v>
      </c>
      <c r="BK94" s="141">
        <f>BK95+BK248+BK269+BK282+BK291+BK299+BK439+BK485+BK555</f>
        <v>0</v>
      </c>
    </row>
    <row r="95" spans="2:65" s="10" customFormat="1" ht="19.95" customHeight="1" x14ac:dyDescent="0.35">
      <c r="B95" s="132"/>
      <c r="D95" s="142" t="s">
        <v>72</v>
      </c>
      <c r="E95" s="143" t="s">
        <v>19</v>
      </c>
      <c r="F95" s="143" t="s">
        <v>129</v>
      </c>
      <c r="J95" s="144">
        <f>BK95</f>
        <v>0</v>
      </c>
      <c r="L95" s="132"/>
      <c r="M95" s="136"/>
      <c r="N95" s="137"/>
      <c r="O95" s="137"/>
      <c r="P95" s="138">
        <f>SUM(P96:P247)</f>
        <v>222.08622100000005</v>
      </c>
      <c r="Q95" s="137"/>
      <c r="R95" s="138">
        <f>SUM(R96:R247)</f>
        <v>0</v>
      </c>
      <c r="S95" s="137"/>
      <c r="T95" s="139">
        <f>SUM(T96:T247)</f>
        <v>0</v>
      </c>
      <c r="AR95" s="133" t="s">
        <v>19</v>
      </c>
      <c r="AT95" s="140" t="s">
        <v>72</v>
      </c>
      <c r="AU95" s="140" t="s">
        <v>19</v>
      </c>
      <c r="AY95" s="133" t="s">
        <v>128</v>
      </c>
      <c r="BK95" s="141">
        <f>SUM(BK96:BK247)</f>
        <v>0</v>
      </c>
    </row>
    <row r="96" spans="2:65" s="1" customFormat="1" ht="31.5" customHeight="1" x14ac:dyDescent="0.3">
      <c r="B96" s="145"/>
      <c r="C96" s="146" t="s">
        <v>19</v>
      </c>
      <c r="D96" s="146" t="s">
        <v>130</v>
      </c>
      <c r="E96" s="147" t="s">
        <v>131</v>
      </c>
      <c r="F96" s="148" t="s">
        <v>132</v>
      </c>
      <c r="G96" s="149" t="s">
        <v>133</v>
      </c>
      <c r="H96" s="150">
        <v>13.99</v>
      </c>
      <c r="I96" s="151"/>
      <c r="J96" s="151">
        <f>ROUND(I96*H96,2)</f>
        <v>0</v>
      </c>
      <c r="K96" s="148" t="s">
        <v>134</v>
      </c>
      <c r="L96" s="32"/>
      <c r="M96" s="152" t="s">
        <v>3</v>
      </c>
      <c r="N96" s="153" t="s">
        <v>44</v>
      </c>
      <c r="O96" s="154">
        <v>1.548</v>
      </c>
      <c r="P96" s="154">
        <f>O96*H96</f>
        <v>21.65652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8" t="s">
        <v>135</v>
      </c>
      <c r="AT96" s="18" t="s">
        <v>130</v>
      </c>
      <c r="AU96" s="18" t="s">
        <v>81</v>
      </c>
      <c r="AY96" s="18" t="s">
        <v>128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8" t="s">
        <v>19</v>
      </c>
      <c r="BK96" s="156">
        <f>ROUND(I96*H96,2)</f>
        <v>0</v>
      </c>
      <c r="BL96" s="18" t="s">
        <v>135</v>
      </c>
      <c r="BM96" s="18" t="s">
        <v>136</v>
      </c>
    </row>
    <row r="97" spans="2:65" s="11" customFormat="1" ht="24" x14ac:dyDescent="0.3">
      <c r="B97" s="157"/>
      <c r="D97" s="158" t="s">
        <v>137</v>
      </c>
      <c r="E97" s="159" t="s">
        <v>3</v>
      </c>
      <c r="F97" s="160" t="s">
        <v>138</v>
      </c>
      <c r="H97" s="161" t="s">
        <v>3</v>
      </c>
      <c r="L97" s="157"/>
      <c r="M97" s="162"/>
      <c r="N97" s="163"/>
      <c r="O97" s="163"/>
      <c r="P97" s="163"/>
      <c r="Q97" s="163"/>
      <c r="R97" s="163"/>
      <c r="S97" s="163"/>
      <c r="T97" s="164"/>
      <c r="AT97" s="161" t="s">
        <v>137</v>
      </c>
      <c r="AU97" s="161" t="s">
        <v>81</v>
      </c>
      <c r="AV97" s="11" t="s">
        <v>19</v>
      </c>
      <c r="AW97" s="11" t="s">
        <v>36</v>
      </c>
      <c r="AX97" s="11" t="s">
        <v>73</v>
      </c>
      <c r="AY97" s="161" t="s">
        <v>128</v>
      </c>
    </row>
    <row r="98" spans="2:65" s="12" customFormat="1" x14ac:dyDescent="0.3">
      <c r="B98" s="165"/>
      <c r="D98" s="166" t="s">
        <v>137</v>
      </c>
      <c r="E98" s="167" t="s">
        <v>3</v>
      </c>
      <c r="F98" s="168" t="s">
        <v>139</v>
      </c>
      <c r="H98" s="169">
        <v>13.99</v>
      </c>
      <c r="L98" s="165"/>
      <c r="M98" s="170"/>
      <c r="N98" s="171"/>
      <c r="O98" s="171"/>
      <c r="P98" s="171"/>
      <c r="Q98" s="171"/>
      <c r="R98" s="171"/>
      <c r="S98" s="171"/>
      <c r="T98" s="172"/>
      <c r="AT98" s="173" t="s">
        <v>137</v>
      </c>
      <c r="AU98" s="173" t="s">
        <v>81</v>
      </c>
      <c r="AV98" s="12" t="s">
        <v>81</v>
      </c>
      <c r="AW98" s="12" t="s">
        <v>36</v>
      </c>
      <c r="AX98" s="12" t="s">
        <v>19</v>
      </c>
      <c r="AY98" s="173" t="s">
        <v>128</v>
      </c>
    </row>
    <row r="99" spans="2:65" s="1" customFormat="1" ht="44.25" customHeight="1" x14ac:dyDescent="0.3">
      <c r="B99" s="145"/>
      <c r="C99" s="146" t="s">
        <v>81</v>
      </c>
      <c r="D99" s="146" t="s">
        <v>130</v>
      </c>
      <c r="E99" s="147" t="s">
        <v>140</v>
      </c>
      <c r="F99" s="148" t="s">
        <v>141</v>
      </c>
      <c r="G99" s="149" t="s">
        <v>133</v>
      </c>
      <c r="H99" s="150">
        <v>28.187000000000001</v>
      </c>
      <c r="I99" s="151"/>
      <c r="J99" s="151">
        <f>ROUND(I99*H99,2)</f>
        <v>0</v>
      </c>
      <c r="K99" s="148" t="s">
        <v>134</v>
      </c>
      <c r="L99" s="32"/>
      <c r="M99" s="152" t="s">
        <v>3</v>
      </c>
      <c r="N99" s="153" t="s">
        <v>44</v>
      </c>
      <c r="O99" s="154">
        <v>2.1000000000000001E-2</v>
      </c>
      <c r="P99" s="154">
        <f>O99*H99</f>
        <v>0.59192700000000009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AR99" s="18" t="s">
        <v>135</v>
      </c>
      <c r="AT99" s="18" t="s">
        <v>130</v>
      </c>
      <c r="AU99" s="18" t="s">
        <v>81</v>
      </c>
      <c r="AY99" s="18" t="s">
        <v>128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8" t="s">
        <v>19</v>
      </c>
      <c r="BK99" s="156">
        <f>ROUND(I99*H99,2)</f>
        <v>0</v>
      </c>
      <c r="BL99" s="18" t="s">
        <v>135</v>
      </c>
      <c r="BM99" s="18" t="s">
        <v>142</v>
      </c>
    </row>
    <row r="100" spans="2:65" s="11" customFormat="1" x14ac:dyDescent="0.3">
      <c r="B100" s="157"/>
      <c r="D100" s="158" t="s">
        <v>137</v>
      </c>
      <c r="E100" s="159" t="s">
        <v>3</v>
      </c>
      <c r="F100" s="160" t="s">
        <v>143</v>
      </c>
      <c r="H100" s="161" t="s">
        <v>3</v>
      </c>
      <c r="L100" s="157"/>
      <c r="M100" s="162"/>
      <c r="N100" s="163"/>
      <c r="O100" s="163"/>
      <c r="P100" s="163"/>
      <c r="Q100" s="163"/>
      <c r="R100" s="163"/>
      <c r="S100" s="163"/>
      <c r="T100" s="164"/>
      <c r="AT100" s="161" t="s">
        <v>137</v>
      </c>
      <c r="AU100" s="161" t="s">
        <v>81</v>
      </c>
      <c r="AV100" s="11" t="s">
        <v>19</v>
      </c>
      <c r="AW100" s="11" t="s">
        <v>36</v>
      </c>
      <c r="AX100" s="11" t="s">
        <v>73</v>
      </c>
      <c r="AY100" s="161" t="s">
        <v>128</v>
      </c>
    </row>
    <row r="101" spans="2:65" s="12" customFormat="1" x14ac:dyDescent="0.3">
      <c r="B101" s="165"/>
      <c r="D101" s="166" t="s">
        <v>137</v>
      </c>
      <c r="E101" s="167" t="s">
        <v>3</v>
      </c>
      <c r="F101" s="168" t="s">
        <v>144</v>
      </c>
      <c r="H101" s="169">
        <v>28.187000000000001</v>
      </c>
      <c r="L101" s="165"/>
      <c r="M101" s="170"/>
      <c r="N101" s="171"/>
      <c r="O101" s="171"/>
      <c r="P101" s="171"/>
      <c r="Q101" s="171"/>
      <c r="R101" s="171"/>
      <c r="S101" s="171"/>
      <c r="T101" s="172"/>
      <c r="AT101" s="173" t="s">
        <v>137</v>
      </c>
      <c r="AU101" s="173" t="s">
        <v>81</v>
      </c>
      <c r="AV101" s="12" t="s">
        <v>81</v>
      </c>
      <c r="AW101" s="12" t="s">
        <v>36</v>
      </c>
      <c r="AX101" s="12" t="s">
        <v>19</v>
      </c>
      <c r="AY101" s="173" t="s">
        <v>128</v>
      </c>
    </row>
    <row r="102" spans="2:65" s="1" customFormat="1" ht="44.25" customHeight="1" x14ac:dyDescent="0.3">
      <c r="B102" s="145"/>
      <c r="C102" s="146" t="s">
        <v>145</v>
      </c>
      <c r="D102" s="146" t="s">
        <v>130</v>
      </c>
      <c r="E102" s="147" t="s">
        <v>146</v>
      </c>
      <c r="F102" s="148" t="s">
        <v>147</v>
      </c>
      <c r="G102" s="149" t="s">
        <v>133</v>
      </c>
      <c r="H102" s="150">
        <v>139.90199999999999</v>
      </c>
      <c r="I102" s="151"/>
      <c r="J102" s="151">
        <f>ROUND(I102*H102,2)</f>
        <v>0</v>
      </c>
      <c r="K102" s="148" t="s">
        <v>134</v>
      </c>
      <c r="L102" s="32"/>
      <c r="M102" s="152" t="s">
        <v>3</v>
      </c>
      <c r="N102" s="153" t="s">
        <v>44</v>
      </c>
      <c r="O102" s="154">
        <v>0.43099999999999999</v>
      </c>
      <c r="P102" s="154">
        <f>O102*H102</f>
        <v>60.297761999999992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AR102" s="18" t="s">
        <v>135</v>
      </c>
      <c r="AT102" s="18" t="s">
        <v>130</v>
      </c>
      <c r="AU102" s="18" t="s">
        <v>81</v>
      </c>
      <c r="AY102" s="18" t="s">
        <v>128</v>
      </c>
      <c r="BE102" s="156">
        <f>IF(N102="základní",J102,0)</f>
        <v>0</v>
      </c>
      <c r="BF102" s="156">
        <f>IF(N102="snížená",J102,0)</f>
        <v>0</v>
      </c>
      <c r="BG102" s="156">
        <f>IF(N102="zákl. přenesená",J102,0)</f>
        <v>0</v>
      </c>
      <c r="BH102" s="156">
        <f>IF(N102="sníž. přenesená",J102,0)</f>
        <v>0</v>
      </c>
      <c r="BI102" s="156">
        <f>IF(N102="nulová",J102,0)</f>
        <v>0</v>
      </c>
      <c r="BJ102" s="18" t="s">
        <v>19</v>
      </c>
      <c r="BK102" s="156">
        <f>ROUND(I102*H102,2)</f>
        <v>0</v>
      </c>
      <c r="BL102" s="18" t="s">
        <v>135</v>
      </c>
      <c r="BM102" s="18" t="s">
        <v>148</v>
      </c>
    </row>
    <row r="103" spans="2:65" s="11" customFormat="1" x14ac:dyDescent="0.3">
      <c r="B103" s="157"/>
      <c r="D103" s="158" t="s">
        <v>137</v>
      </c>
      <c r="E103" s="159" t="s">
        <v>3</v>
      </c>
      <c r="F103" s="160" t="s">
        <v>149</v>
      </c>
      <c r="H103" s="161" t="s">
        <v>3</v>
      </c>
      <c r="L103" s="157"/>
      <c r="M103" s="162"/>
      <c r="N103" s="163"/>
      <c r="O103" s="163"/>
      <c r="P103" s="163"/>
      <c r="Q103" s="163"/>
      <c r="R103" s="163"/>
      <c r="S103" s="163"/>
      <c r="T103" s="164"/>
      <c r="AT103" s="161" t="s">
        <v>137</v>
      </c>
      <c r="AU103" s="161" t="s">
        <v>81</v>
      </c>
      <c r="AV103" s="11" t="s">
        <v>19</v>
      </c>
      <c r="AW103" s="11" t="s">
        <v>36</v>
      </c>
      <c r="AX103" s="11" t="s">
        <v>73</v>
      </c>
      <c r="AY103" s="161" t="s">
        <v>128</v>
      </c>
    </row>
    <row r="104" spans="2:65" s="11" customFormat="1" x14ac:dyDescent="0.3">
      <c r="B104" s="157"/>
      <c r="D104" s="158" t="s">
        <v>137</v>
      </c>
      <c r="E104" s="159" t="s">
        <v>3</v>
      </c>
      <c r="F104" s="160" t="s">
        <v>150</v>
      </c>
      <c r="H104" s="161" t="s">
        <v>3</v>
      </c>
      <c r="L104" s="157"/>
      <c r="M104" s="162"/>
      <c r="N104" s="163"/>
      <c r="O104" s="163"/>
      <c r="P104" s="163"/>
      <c r="Q104" s="163"/>
      <c r="R104" s="163"/>
      <c r="S104" s="163"/>
      <c r="T104" s="164"/>
      <c r="AT104" s="161" t="s">
        <v>137</v>
      </c>
      <c r="AU104" s="161" t="s">
        <v>81</v>
      </c>
      <c r="AV104" s="11" t="s">
        <v>19</v>
      </c>
      <c r="AW104" s="11" t="s">
        <v>36</v>
      </c>
      <c r="AX104" s="11" t="s">
        <v>73</v>
      </c>
      <c r="AY104" s="161" t="s">
        <v>128</v>
      </c>
    </row>
    <row r="105" spans="2:65" s="12" customFormat="1" x14ac:dyDescent="0.3">
      <c r="B105" s="165"/>
      <c r="D105" s="158" t="s">
        <v>137</v>
      </c>
      <c r="E105" s="173" t="s">
        <v>3</v>
      </c>
      <c r="F105" s="174" t="s">
        <v>151</v>
      </c>
      <c r="H105" s="175">
        <v>47.344999999999999</v>
      </c>
      <c r="L105" s="165"/>
      <c r="M105" s="170"/>
      <c r="N105" s="171"/>
      <c r="O105" s="171"/>
      <c r="P105" s="171"/>
      <c r="Q105" s="171"/>
      <c r="R105" s="171"/>
      <c r="S105" s="171"/>
      <c r="T105" s="172"/>
      <c r="AT105" s="173" t="s">
        <v>137</v>
      </c>
      <c r="AU105" s="173" t="s">
        <v>81</v>
      </c>
      <c r="AV105" s="12" t="s">
        <v>81</v>
      </c>
      <c r="AW105" s="12" t="s">
        <v>36</v>
      </c>
      <c r="AX105" s="12" t="s">
        <v>73</v>
      </c>
      <c r="AY105" s="173" t="s">
        <v>128</v>
      </c>
    </row>
    <row r="106" spans="2:65" s="11" customFormat="1" x14ac:dyDescent="0.3">
      <c r="B106" s="157"/>
      <c r="D106" s="158" t="s">
        <v>137</v>
      </c>
      <c r="E106" s="159" t="s">
        <v>3</v>
      </c>
      <c r="F106" s="160" t="s">
        <v>152</v>
      </c>
      <c r="H106" s="161" t="s">
        <v>3</v>
      </c>
      <c r="L106" s="157"/>
      <c r="M106" s="162"/>
      <c r="N106" s="163"/>
      <c r="O106" s="163"/>
      <c r="P106" s="163"/>
      <c r="Q106" s="163"/>
      <c r="R106" s="163"/>
      <c r="S106" s="163"/>
      <c r="T106" s="164"/>
      <c r="AT106" s="161" t="s">
        <v>137</v>
      </c>
      <c r="AU106" s="161" t="s">
        <v>81</v>
      </c>
      <c r="AV106" s="11" t="s">
        <v>19</v>
      </c>
      <c r="AW106" s="11" t="s">
        <v>36</v>
      </c>
      <c r="AX106" s="11" t="s">
        <v>73</v>
      </c>
      <c r="AY106" s="161" t="s">
        <v>128</v>
      </c>
    </row>
    <row r="107" spans="2:65" s="12" customFormat="1" x14ac:dyDescent="0.3">
      <c r="B107" s="165"/>
      <c r="D107" s="158" t="s">
        <v>137</v>
      </c>
      <c r="E107" s="173" t="s">
        <v>3</v>
      </c>
      <c r="F107" s="174" t="s">
        <v>153</v>
      </c>
      <c r="H107" s="175">
        <v>24.210999999999999</v>
      </c>
      <c r="L107" s="165"/>
      <c r="M107" s="170"/>
      <c r="N107" s="171"/>
      <c r="O107" s="171"/>
      <c r="P107" s="171"/>
      <c r="Q107" s="171"/>
      <c r="R107" s="171"/>
      <c r="S107" s="171"/>
      <c r="T107" s="172"/>
      <c r="AT107" s="173" t="s">
        <v>137</v>
      </c>
      <c r="AU107" s="173" t="s">
        <v>81</v>
      </c>
      <c r="AV107" s="12" t="s">
        <v>81</v>
      </c>
      <c r="AW107" s="12" t="s">
        <v>36</v>
      </c>
      <c r="AX107" s="12" t="s">
        <v>73</v>
      </c>
      <c r="AY107" s="173" t="s">
        <v>128</v>
      </c>
    </row>
    <row r="108" spans="2:65" s="11" customFormat="1" x14ac:dyDescent="0.3">
      <c r="B108" s="157"/>
      <c r="D108" s="158" t="s">
        <v>137</v>
      </c>
      <c r="E108" s="159" t="s">
        <v>3</v>
      </c>
      <c r="F108" s="160" t="s">
        <v>154</v>
      </c>
      <c r="H108" s="161" t="s">
        <v>3</v>
      </c>
      <c r="L108" s="157"/>
      <c r="M108" s="162"/>
      <c r="N108" s="163"/>
      <c r="O108" s="163"/>
      <c r="P108" s="163"/>
      <c r="Q108" s="163"/>
      <c r="R108" s="163"/>
      <c r="S108" s="163"/>
      <c r="T108" s="164"/>
      <c r="AT108" s="161" t="s">
        <v>137</v>
      </c>
      <c r="AU108" s="161" t="s">
        <v>81</v>
      </c>
      <c r="AV108" s="11" t="s">
        <v>19</v>
      </c>
      <c r="AW108" s="11" t="s">
        <v>36</v>
      </c>
      <c r="AX108" s="11" t="s">
        <v>73</v>
      </c>
      <c r="AY108" s="161" t="s">
        <v>128</v>
      </c>
    </row>
    <row r="109" spans="2:65" s="12" customFormat="1" x14ac:dyDescent="0.3">
      <c r="B109" s="165"/>
      <c r="D109" s="158" t="s">
        <v>137</v>
      </c>
      <c r="E109" s="173" t="s">
        <v>3</v>
      </c>
      <c r="F109" s="174" t="s">
        <v>155</v>
      </c>
      <c r="H109" s="175">
        <v>46.978000000000002</v>
      </c>
      <c r="L109" s="165"/>
      <c r="M109" s="170"/>
      <c r="N109" s="171"/>
      <c r="O109" s="171"/>
      <c r="P109" s="171"/>
      <c r="Q109" s="171"/>
      <c r="R109" s="171"/>
      <c r="S109" s="171"/>
      <c r="T109" s="172"/>
      <c r="AT109" s="173" t="s">
        <v>137</v>
      </c>
      <c r="AU109" s="173" t="s">
        <v>81</v>
      </c>
      <c r="AV109" s="12" t="s">
        <v>81</v>
      </c>
      <c r="AW109" s="12" t="s">
        <v>36</v>
      </c>
      <c r="AX109" s="12" t="s">
        <v>73</v>
      </c>
      <c r="AY109" s="173" t="s">
        <v>128</v>
      </c>
    </row>
    <row r="110" spans="2:65" s="13" customFormat="1" x14ac:dyDescent="0.3">
      <c r="B110" s="176"/>
      <c r="D110" s="158" t="s">
        <v>137</v>
      </c>
      <c r="E110" s="177" t="s">
        <v>3</v>
      </c>
      <c r="F110" s="178" t="s">
        <v>156</v>
      </c>
      <c r="H110" s="179">
        <v>118.53400000000001</v>
      </c>
      <c r="L110" s="176"/>
      <c r="M110" s="180"/>
      <c r="N110" s="181"/>
      <c r="O110" s="181"/>
      <c r="P110" s="181"/>
      <c r="Q110" s="181"/>
      <c r="R110" s="181"/>
      <c r="S110" s="181"/>
      <c r="T110" s="182"/>
      <c r="AT110" s="177" t="s">
        <v>137</v>
      </c>
      <c r="AU110" s="177" t="s">
        <v>81</v>
      </c>
      <c r="AV110" s="13" t="s">
        <v>145</v>
      </c>
      <c r="AW110" s="13" t="s">
        <v>36</v>
      </c>
      <c r="AX110" s="13" t="s">
        <v>73</v>
      </c>
      <c r="AY110" s="177" t="s">
        <v>128</v>
      </c>
    </row>
    <row r="111" spans="2:65" s="11" customFormat="1" x14ac:dyDescent="0.3">
      <c r="B111" s="157"/>
      <c r="D111" s="158" t="s">
        <v>137</v>
      </c>
      <c r="E111" s="159" t="s">
        <v>3</v>
      </c>
      <c r="F111" s="160" t="s">
        <v>157</v>
      </c>
      <c r="H111" s="161" t="s">
        <v>3</v>
      </c>
      <c r="L111" s="157"/>
      <c r="M111" s="162"/>
      <c r="N111" s="163"/>
      <c r="O111" s="163"/>
      <c r="P111" s="163"/>
      <c r="Q111" s="163"/>
      <c r="R111" s="163"/>
      <c r="S111" s="163"/>
      <c r="T111" s="164"/>
      <c r="AT111" s="161" t="s">
        <v>137</v>
      </c>
      <c r="AU111" s="161" t="s">
        <v>81</v>
      </c>
      <c r="AV111" s="11" t="s">
        <v>19</v>
      </c>
      <c r="AW111" s="11" t="s">
        <v>36</v>
      </c>
      <c r="AX111" s="11" t="s">
        <v>73</v>
      </c>
      <c r="AY111" s="161" t="s">
        <v>128</v>
      </c>
    </row>
    <row r="112" spans="2:65" s="11" customFormat="1" x14ac:dyDescent="0.3">
      <c r="B112" s="157"/>
      <c r="D112" s="158" t="s">
        <v>137</v>
      </c>
      <c r="E112" s="159" t="s">
        <v>3</v>
      </c>
      <c r="F112" s="160" t="s">
        <v>158</v>
      </c>
      <c r="H112" s="161" t="s">
        <v>3</v>
      </c>
      <c r="L112" s="157"/>
      <c r="M112" s="162"/>
      <c r="N112" s="163"/>
      <c r="O112" s="163"/>
      <c r="P112" s="163"/>
      <c r="Q112" s="163"/>
      <c r="R112" s="163"/>
      <c r="S112" s="163"/>
      <c r="T112" s="164"/>
      <c r="AT112" s="161" t="s">
        <v>137</v>
      </c>
      <c r="AU112" s="161" t="s">
        <v>81</v>
      </c>
      <c r="AV112" s="11" t="s">
        <v>19</v>
      </c>
      <c r="AW112" s="11" t="s">
        <v>36</v>
      </c>
      <c r="AX112" s="11" t="s">
        <v>73</v>
      </c>
      <c r="AY112" s="161" t="s">
        <v>128</v>
      </c>
    </row>
    <row r="113" spans="2:65" s="12" customFormat="1" x14ac:dyDescent="0.3">
      <c r="B113" s="165"/>
      <c r="D113" s="158" t="s">
        <v>137</v>
      </c>
      <c r="E113" s="173" t="s">
        <v>3</v>
      </c>
      <c r="F113" s="174" t="s">
        <v>159</v>
      </c>
      <c r="H113" s="175">
        <v>3.1190000000000002</v>
      </c>
      <c r="L113" s="165"/>
      <c r="M113" s="170"/>
      <c r="N113" s="171"/>
      <c r="O113" s="171"/>
      <c r="P113" s="171"/>
      <c r="Q113" s="171"/>
      <c r="R113" s="171"/>
      <c r="S113" s="171"/>
      <c r="T113" s="172"/>
      <c r="AT113" s="173" t="s">
        <v>137</v>
      </c>
      <c r="AU113" s="173" t="s">
        <v>81</v>
      </c>
      <c r="AV113" s="12" t="s">
        <v>81</v>
      </c>
      <c r="AW113" s="12" t="s">
        <v>36</v>
      </c>
      <c r="AX113" s="12" t="s">
        <v>73</v>
      </c>
      <c r="AY113" s="173" t="s">
        <v>128</v>
      </c>
    </row>
    <row r="114" spans="2:65" s="11" customFormat="1" x14ac:dyDescent="0.3">
      <c r="B114" s="157"/>
      <c r="D114" s="158" t="s">
        <v>137</v>
      </c>
      <c r="E114" s="159" t="s">
        <v>3</v>
      </c>
      <c r="F114" s="160" t="s">
        <v>160</v>
      </c>
      <c r="H114" s="161" t="s">
        <v>3</v>
      </c>
      <c r="L114" s="157"/>
      <c r="M114" s="162"/>
      <c r="N114" s="163"/>
      <c r="O114" s="163"/>
      <c r="P114" s="163"/>
      <c r="Q114" s="163"/>
      <c r="R114" s="163"/>
      <c r="S114" s="163"/>
      <c r="T114" s="164"/>
      <c r="AT114" s="161" t="s">
        <v>137</v>
      </c>
      <c r="AU114" s="161" t="s">
        <v>81</v>
      </c>
      <c r="AV114" s="11" t="s">
        <v>19</v>
      </c>
      <c r="AW114" s="11" t="s">
        <v>36</v>
      </c>
      <c r="AX114" s="11" t="s">
        <v>73</v>
      </c>
      <c r="AY114" s="161" t="s">
        <v>128</v>
      </c>
    </row>
    <row r="115" spans="2:65" s="12" customFormat="1" x14ac:dyDescent="0.3">
      <c r="B115" s="165"/>
      <c r="D115" s="158" t="s">
        <v>137</v>
      </c>
      <c r="E115" s="173" t="s">
        <v>3</v>
      </c>
      <c r="F115" s="174" t="s">
        <v>161</v>
      </c>
      <c r="H115" s="175">
        <v>18.248999999999999</v>
      </c>
      <c r="L115" s="165"/>
      <c r="M115" s="170"/>
      <c r="N115" s="171"/>
      <c r="O115" s="171"/>
      <c r="P115" s="171"/>
      <c r="Q115" s="171"/>
      <c r="R115" s="171"/>
      <c r="S115" s="171"/>
      <c r="T115" s="172"/>
      <c r="AT115" s="173" t="s">
        <v>137</v>
      </c>
      <c r="AU115" s="173" t="s">
        <v>81</v>
      </c>
      <c r="AV115" s="12" t="s">
        <v>81</v>
      </c>
      <c r="AW115" s="12" t="s">
        <v>36</v>
      </c>
      <c r="AX115" s="12" t="s">
        <v>73</v>
      </c>
      <c r="AY115" s="173" t="s">
        <v>128</v>
      </c>
    </row>
    <row r="116" spans="2:65" s="13" customFormat="1" x14ac:dyDescent="0.3">
      <c r="B116" s="176"/>
      <c r="D116" s="158" t="s">
        <v>137</v>
      </c>
      <c r="E116" s="177" t="s">
        <v>3</v>
      </c>
      <c r="F116" s="178" t="s">
        <v>156</v>
      </c>
      <c r="H116" s="179">
        <v>21.367999999999999</v>
      </c>
      <c r="L116" s="176"/>
      <c r="M116" s="180"/>
      <c r="N116" s="181"/>
      <c r="O116" s="181"/>
      <c r="P116" s="181"/>
      <c r="Q116" s="181"/>
      <c r="R116" s="181"/>
      <c r="S116" s="181"/>
      <c r="T116" s="182"/>
      <c r="AT116" s="177" t="s">
        <v>137</v>
      </c>
      <c r="AU116" s="177" t="s">
        <v>81</v>
      </c>
      <c r="AV116" s="13" t="s">
        <v>145</v>
      </c>
      <c r="AW116" s="13" t="s">
        <v>36</v>
      </c>
      <c r="AX116" s="13" t="s">
        <v>73</v>
      </c>
      <c r="AY116" s="177" t="s">
        <v>128</v>
      </c>
    </row>
    <row r="117" spans="2:65" s="14" customFormat="1" x14ac:dyDescent="0.3">
      <c r="B117" s="183"/>
      <c r="D117" s="166" t="s">
        <v>137</v>
      </c>
      <c r="E117" s="184" t="s">
        <v>3</v>
      </c>
      <c r="F117" s="185" t="s">
        <v>162</v>
      </c>
      <c r="H117" s="186">
        <v>139.90199999999999</v>
      </c>
      <c r="L117" s="183"/>
      <c r="M117" s="187"/>
      <c r="N117" s="188"/>
      <c r="O117" s="188"/>
      <c r="P117" s="188"/>
      <c r="Q117" s="188"/>
      <c r="R117" s="188"/>
      <c r="S117" s="188"/>
      <c r="T117" s="189"/>
      <c r="AT117" s="190" t="s">
        <v>137</v>
      </c>
      <c r="AU117" s="190" t="s">
        <v>81</v>
      </c>
      <c r="AV117" s="14" t="s">
        <v>135</v>
      </c>
      <c r="AW117" s="14" t="s">
        <v>36</v>
      </c>
      <c r="AX117" s="14" t="s">
        <v>19</v>
      </c>
      <c r="AY117" s="190" t="s">
        <v>128</v>
      </c>
    </row>
    <row r="118" spans="2:65" s="1" customFormat="1" ht="44.25" customHeight="1" x14ac:dyDescent="0.3">
      <c r="B118" s="145"/>
      <c r="C118" s="146" t="s">
        <v>135</v>
      </c>
      <c r="D118" s="146" t="s">
        <v>130</v>
      </c>
      <c r="E118" s="147" t="s">
        <v>163</v>
      </c>
      <c r="F118" s="148" t="s">
        <v>164</v>
      </c>
      <c r="G118" s="149" t="s">
        <v>133</v>
      </c>
      <c r="H118" s="150">
        <v>139.90199999999999</v>
      </c>
      <c r="I118" s="151"/>
      <c r="J118" s="151">
        <f>ROUND(I118*H118,2)</f>
        <v>0</v>
      </c>
      <c r="K118" s="148" t="s">
        <v>134</v>
      </c>
      <c r="L118" s="32"/>
      <c r="M118" s="152" t="s">
        <v>3</v>
      </c>
      <c r="N118" s="153" t="s">
        <v>44</v>
      </c>
      <c r="O118" s="154">
        <v>8.3000000000000004E-2</v>
      </c>
      <c r="P118" s="154">
        <f>O118*H118</f>
        <v>11.611865999999999</v>
      </c>
      <c r="Q118" s="154">
        <v>0</v>
      </c>
      <c r="R118" s="154">
        <f>Q118*H118</f>
        <v>0</v>
      </c>
      <c r="S118" s="154">
        <v>0</v>
      </c>
      <c r="T118" s="155">
        <f>S118*H118</f>
        <v>0</v>
      </c>
      <c r="AR118" s="18" t="s">
        <v>135</v>
      </c>
      <c r="AT118" s="18" t="s">
        <v>130</v>
      </c>
      <c r="AU118" s="18" t="s">
        <v>81</v>
      </c>
      <c r="AY118" s="18" t="s">
        <v>128</v>
      </c>
      <c r="BE118" s="156">
        <f>IF(N118="základní",J118,0)</f>
        <v>0</v>
      </c>
      <c r="BF118" s="156">
        <f>IF(N118="snížená",J118,0)</f>
        <v>0</v>
      </c>
      <c r="BG118" s="156">
        <f>IF(N118="zákl. přenesená",J118,0)</f>
        <v>0</v>
      </c>
      <c r="BH118" s="156">
        <f>IF(N118="sníž. přenesená",J118,0)</f>
        <v>0</v>
      </c>
      <c r="BI118" s="156">
        <f>IF(N118="nulová",J118,0)</f>
        <v>0</v>
      </c>
      <c r="BJ118" s="18" t="s">
        <v>19</v>
      </c>
      <c r="BK118" s="156">
        <f>ROUND(I118*H118,2)</f>
        <v>0</v>
      </c>
      <c r="BL118" s="18" t="s">
        <v>135</v>
      </c>
      <c r="BM118" s="18" t="s">
        <v>165</v>
      </c>
    </row>
    <row r="119" spans="2:65" s="11" customFormat="1" x14ac:dyDescent="0.3">
      <c r="B119" s="157"/>
      <c r="D119" s="158" t="s">
        <v>137</v>
      </c>
      <c r="E119" s="159" t="s">
        <v>3</v>
      </c>
      <c r="F119" s="160" t="s">
        <v>166</v>
      </c>
      <c r="H119" s="161" t="s">
        <v>3</v>
      </c>
      <c r="L119" s="157"/>
      <c r="M119" s="162"/>
      <c r="N119" s="163"/>
      <c r="O119" s="163"/>
      <c r="P119" s="163"/>
      <c r="Q119" s="163"/>
      <c r="R119" s="163"/>
      <c r="S119" s="163"/>
      <c r="T119" s="164"/>
      <c r="AT119" s="161" t="s">
        <v>137</v>
      </c>
      <c r="AU119" s="161" t="s">
        <v>81</v>
      </c>
      <c r="AV119" s="11" t="s">
        <v>19</v>
      </c>
      <c r="AW119" s="11" t="s">
        <v>36</v>
      </c>
      <c r="AX119" s="11" t="s">
        <v>73</v>
      </c>
      <c r="AY119" s="161" t="s">
        <v>128</v>
      </c>
    </row>
    <row r="120" spans="2:65" s="12" customFormat="1" x14ac:dyDescent="0.3">
      <c r="B120" s="165"/>
      <c r="D120" s="166" t="s">
        <v>137</v>
      </c>
      <c r="E120" s="167" t="s">
        <v>3</v>
      </c>
      <c r="F120" s="168" t="s">
        <v>167</v>
      </c>
      <c r="H120" s="169">
        <v>139.90199999999999</v>
      </c>
      <c r="L120" s="165"/>
      <c r="M120" s="170"/>
      <c r="N120" s="171"/>
      <c r="O120" s="171"/>
      <c r="P120" s="171"/>
      <c r="Q120" s="171"/>
      <c r="R120" s="171"/>
      <c r="S120" s="171"/>
      <c r="T120" s="172"/>
      <c r="AT120" s="173" t="s">
        <v>137</v>
      </c>
      <c r="AU120" s="173" t="s">
        <v>81</v>
      </c>
      <c r="AV120" s="12" t="s">
        <v>81</v>
      </c>
      <c r="AW120" s="12" t="s">
        <v>36</v>
      </c>
      <c r="AX120" s="12" t="s">
        <v>19</v>
      </c>
      <c r="AY120" s="173" t="s">
        <v>128</v>
      </c>
    </row>
    <row r="121" spans="2:65" s="1" customFormat="1" ht="31.5" customHeight="1" x14ac:dyDescent="0.3">
      <c r="B121" s="145"/>
      <c r="C121" s="146" t="s">
        <v>168</v>
      </c>
      <c r="D121" s="146" t="s">
        <v>130</v>
      </c>
      <c r="E121" s="147" t="s">
        <v>169</v>
      </c>
      <c r="F121" s="148" t="s">
        <v>170</v>
      </c>
      <c r="G121" s="149" t="s">
        <v>133</v>
      </c>
      <c r="H121" s="150">
        <v>7.35</v>
      </c>
      <c r="I121" s="151"/>
      <c r="J121" s="151">
        <f>ROUND(I121*H121,2)</f>
        <v>0</v>
      </c>
      <c r="K121" s="148" t="s">
        <v>134</v>
      </c>
      <c r="L121" s="32"/>
      <c r="M121" s="152" t="s">
        <v>3</v>
      </c>
      <c r="N121" s="153" t="s">
        <v>44</v>
      </c>
      <c r="O121" s="154">
        <v>1.7629999999999999</v>
      </c>
      <c r="P121" s="154">
        <f>O121*H121</f>
        <v>12.958049999999998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AR121" s="18" t="s">
        <v>135</v>
      </c>
      <c r="AT121" s="18" t="s">
        <v>130</v>
      </c>
      <c r="AU121" s="18" t="s">
        <v>81</v>
      </c>
      <c r="AY121" s="18" t="s">
        <v>128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8" t="s">
        <v>19</v>
      </c>
      <c r="BK121" s="156">
        <f>ROUND(I121*H121,2)</f>
        <v>0</v>
      </c>
      <c r="BL121" s="18" t="s">
        <v>135</v>
      </c>
      <c r="BM121" s="18" t="s">
        <v>171</v>
      </c>
    </row>
    <row r="122" spans="2:65" s="11" customFormat="1" ht="24" x14ac:dyDescent="0.3">
      <c r="B122" s="157"/>
      <c r="D122" s="158" t="s">
        <v>137</v>
      </c>
      <c r="E122" s="159" t="s">
        <v>3</v>
      </c>
      <c r="F122" s="160" t="s">
        <v>172</v>
      </c>
      <c r="H122" s="161" t="s">
        <v>3</v>
      </c>
      <c r="L122" s="157"/>
      <c r="M122" s="162"/>
      <c r="N122" s="163"/>
      <c r="O122" s="163"/>
      <c r="P122" s="163"/>
      <c r="Q122" s="163"/>
      <c r="R122" s="163"/>
      <c r="S122" s="163"/>
      <c r="T122" s="164"/>
      <c r="AT122" s="161" t="s">
        <v>137</v>
      </c>
      <c r="AU122" s="161" t="s">
        <v>81</v>
      </c>
      <c r="AV122" s="11" t="s">
        <v>19</v>
      </c>
      <c r="AW122" s="11" t="s">
        <v>36</v>
      </c>
      <c r="AX122" s="11" t="s">
        <v>73</v>
      </c>
      <c r="AY122" s="161" t="s">
        <v>128</v>
      </c>
    </row>
    <row r="123" spans="2:65" s="12" customFormat="1" x14ac:dyDescent="0.3">
      <c r="B123" s="165"/>
      <c r="D123" s="158" t="s">
        <v>137</v>
      </c>
      <c r="E123" s="173" t="s">
        <v>3</v>
      </c>
      <c r="F123" s="174" t="s">
        <v>173</v>
      </c>
      <c r="H123" s="175">
        <v>1.68</v>
      </c>
      <c r="L123" s="165"/>
      <c r="M123" s="170"/>
      <c r="N123" s="171"/>
      <c r="O123" s="171"/>
      <c r="P123" s="171"/>
      <c r="Q123" s="171"/>
      <c r="R123" s="171"/>
      <c r="S123" s="171"/>
      <c r="T123" s="172"/>
      <c r="AT123" s="173" t="s">
        <v>137</v>
      </c>
      <c r="AU123" s="173" t="s">
        <v>81</v>
      </c>
      <c r="AV123" s="12" t="s">
        <v>81</v>
      </c>
      <c r="AW123" s="12" t="s">
        <v>36</v>
      </c>
      <c r="AX123" s="12" t="s">
        <v>73</v>
      </c>
      <c r="AY123" s="173" t="s">
        <v>128</v>
      </c>
    </row>
    <row r="124" spans="2:65" s="12" customFormat="1" x14ac:dyDescent="0.3">
      <c r="B124" s="165"/>
      <c r="D124" s="158" t="s">
        <v>137</v>
      </c>
      <c r="E124" s="173" t="s">
        <v>3</v>
      </c>
      <c r="F124" s="174" t="s">
        <v>174</v>
      </c>
      <c r="H124" s="175">
        <v>0.3</v>
      </c>
      <c r="L124" s="165"/>
      <c r="M124" s="170"/>
      <c r="N124" s="171"/>
      <c r="O124" s="171"/>
      <c r="P124" s="171"/>
      <c r="Q124" s="171"/>
      <c r="R124" s="171"/>
      <c r="S124" s="171"/>
      <c r="T124" s="172"/>
      <c r="AT124" s="173" t="s">
        <v>137</v>
      </c>
      <c r="AU124" s="173" t="s">
        <v>81</v>
      </c>
      <c r="AV124" s="12" t="s">
        <v>81</v>
      </c>
      <c r="AW124" s="12" t="s">
        <v>36</v>
      </c>
      <c r="AX124" s="12" t="s">
        <v>73</v>
      </c>
      <c r="AY124" s="173" t="s">
        <v>128</v>
      </c>
    </row>
    <row r="125" spans="2:65" s="12" customFormat="1" x14ac:dyDescent="0.3">
      <c r="B125" s="165"/>
      <c r="D125" s="158" t="s">
        <v>137</v>
      </c>
      <c r="E125" s="173" t="s">
        <v>3</v>
      </c>
      <c r="F125" s="174" t="s">
        <v>175</v>
      </c>
      <c r="H125" s="175">
        <v>4.17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73" t="s">
        <v>137</v>
      </c>
      <c r="AU125" s="173" t="s">
        <v>81</v>
      </c>
      <c r="AV125" s="12" t="s">
        <v>81</v>
      </c>
      <c r="AW125" s="12" t="s">
        <v>36</v>
      </c>
      <c r="AX125" s="12" t="s">
        <v>73</v>
      </c>
      <c r="AY125" s="173" t="s">
        <v>128</v>
      </c>
    </row>
    <row r="126" spans="2:65" s="12" customFormat="1" x14ac:dyDescent="0.3">
      <c r="B126" s="165"/>
      <c r="D126" s="158" t="s">
        <v>137</v>
      </c>
      <c r="E126" s="173" t="s">
        <v>3</v>
      </c>
      <c r="F126" s="174" t="s">
        <v>176</v>
      </c>
      <c r="H126" s="175">
        <v>1.2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73" t="s">
        <v>137</v>
      </c>
      <c r="AU126" s="173" t="s">
        <v>81</v>
      </c>
      <c r="AV126" s="12" t="s">
        <v>81</v>
      </c>
      <c r="AW126" s="12" t="s">
        <v>36</v>
      </c>
      <c r="AX126" s="12" t="s">
        <v>73</v>
      </c>
      <c r="AY126" s="173" t="s">
        <v>128</v>
      </c>
    </row>
    <row r="127" spans="2:65" s="14" customFormat="1" x14ac:dyDescent="0.3">
      <c r="B127" s="183"/>
      <c r="D127" s="166" t="s">
        <v>137</v>
      </c>
      <c r="E127" s="184" t="s">
        <v>3</v>
      </c>
      <c r="F127" s="185" t="s">
        <v>162</v>
      </c>
      <c r="H127" s="186">
        <v>7.35</v>
      </c>
      <c r="L127" s="183"/>
      <c r="M127" s="187"/>
      <c r="N127" s="188"/>
      <c r="O127" s="188"/>
      <c r="P127" s="188"/>
      <c r="Q127" s="188"/>
      <c r="R127" s="188"/>
      <c r="S127" s="188"/>
      <c r="T127" s="189"/>
      <c r="AT127" s="190" t="s">
        <v>137</v>
      </c>
      <c r="AU127" s="190" t="s">
        <v>81</v>
      </c>
      <c r="AV127" s="14" t="s">
        <v>135</v>
      </c>
      <c r="AW127" s="14" t="s">
        <v>36</v>
      </c>
      <c r="AX127" s="14" t="s">
        <v>19</v>
      </c>
      <c r="AY127" s="190" t="s">
        <v>128</v>
      </c>
    </row>
    <row r="128" spans="2:65" s="1" customFormat="1" ht="31.5" customHeight="1" x14ac:dyDescent="0.3">
      <c r="B128" s="145"/>
      <c r="C128" s="146" t="s">
        <v>177</v>
      </c>
      <c r="D128" s="146" t="s">
        <v>130</v>
      </c>
      <c r="E128" s="147" t="s">
        <v>178</v>
      </c>
      <c r="F128" s="148" t="s">
        <v>179</v>
      </c>
      <c r="G128" s="149" t="s">
        <v>133</v>
      </c>
      <c r="H128" s="150">
        <v>8.4</v>
      </c>
      <c r="I128" s="151"/>
      <c r="J128" s="151">
        <f>ROUND(I128*H128,2)</f>
        <v>0</v>
      </c>
      <c r="K128" s="148" t="s">
        <v>134</v>
      </c>
      <c r="L128" s="32"/>
      <c r="M128" s="152" t="s">
        <v>3</v>
      </c>
      <c r="N128" s="153" t="s">
        <v>44</v>
      </c>
      <c r="O128" s="154">
        <v>2.3199999999999998</v>
      </c>
      <c r="P128" s="154">
        <f>O128*H128</f>
        <v>19.488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AR128" s="18" t="s">
        <v>135</v>
      </c>
      <c r="AT128" s="18" t="s">
        <v>130</v>
      </c>
      <c r="AU128" s="18" t="s">
        <v>81</v>
      </c>
      <c r="AY128" s="18" t="s">
        <v>128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8" t="s">
        <v>19</v>
      </c>
      <c r="BK128" s="156">
        <f>ROUND(I128*H128,2)</f>
        <v>0</v>
      </c>
      <c r="BL128" s="18" t="s">
        <v>135</v>
      </c>
      <c r="BM128" s="18" t="s">
        <v>180</v>
      </c>
    </row>
    <row r="129" spans="2:65" s="11" customFormat="1" x14ac:dyDescent="0.3">
      <c r="B129" s="157"/>
      <c r="D129" s="158" t="s">
        <v>137</v>
      </c>
      <c r="E129" s="159" t="s">
        <v>3</v>
      </c>
      <c r="F129" s="160" t="s">
        <v>181</v>
      </c>
      <c r="H129" s="161" t="s">
        <v>3</v>
      </c>
      <c r="L129" s="157"/>
      <c r="M129" s="162"/>
      <c r="N129" s="163"/>
      <c r="O129" s="163"/>
      <c r="P129" s="163"/>
      <c r="Q129" s="163"/>
      <c r="R129" s="163"/>
      <c r="S129" s="163"/>
      <c r="T129" s="164"/>
      <c r="AT129" s="161" t="s">
        <v>137</v>
      </c>
      <c r="AU129" s="161" t="s">
        <v>81</v>
      </c>
      <c r="AV129" s="11" t="s">
        <v>19</v>
      </c>
      <c r="AW129" s="11" t="s">
        <v>36</v>
      </c>
      <c r="AX129" s="11" t="s">
        <v>73</v>
      </c>
      <c r="AY129" s="161" t="s">
        <v>128</v>
      </c>
    </row>
    <row r="130" spans="2:65" s="11" customFormat="1" x14ac:dyDescent="0.3">
      <c r="B130" s="157"/>
      <c r="D130" s="158" t="s">
        <v>137</v>
      </c>
      <c r="E130" s="159" t="s">
        <v>3</v>
      </c>
      <c r="F130" s="160" t="s">
        <v>182</v>
      </c>
      <c r="H130" s="161" t="s">
        <v>3</v>
      </c>
      <c r="L130" s="157"/>
      <c r="M130" s="162"/>
      <c r="N130" s="163"/>
      <c r="O130" s="163"/>
      <c r="P130" s="163"/>
      <c r="Q130" s="163"/>
      <c r="R130" s="163"/>
      <c r="S130" s="163"/>
      <c r="T130" s="164"/>
      <c r="AT130" s="161" t="s">
        <v>137</v>
      </c>
      <c r="AU130" s="161" t="s">
        <v>81</v>
      </c>
      <c r="AV130" s="11" t="s">
        <v>19</v>
      </c>
      <c r="AW130" s="11" t="s">
        <v>36</v>
      </c>
      <c r="AX130" s="11" t="s">
        <v>73</v>
      </c>
      <c r="AY130" s="161" t="s">
        <v>128</v>
      </c>
    </row>
    <row r="131" spans="2:65" s="12" customFormat="1" x14ac:dyDescent="0.3">
      <c r="B131" s="165"/>
      <c r="D131" s="158" t="s">
        <v>137</v>
      </c>
      <c r="E131" s="173" t="s">
        <v>3</v>
      </c>
      <c r="F131" s="174" t="s">
        <v>183</v>
      </c>
      <c r="H131" s="175">
        <v>4.2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73" t="s">
        <v>137</v>
      </c>
      <c r="AU131" s="173" t="s">
        <v>81</v>
      </c>
      <c r="AV131" s="12" t="s">
        <v>81</v>
      </c>
      <c r="AW131" s="12" t="s">
        <v>36</v>
      </c>
      <c r="AX131" s="12" t="s">
        <v>73</v>
      </c>
      <c r="AY131" s="173" t="s">
        <v>128</v>
      </c>
    </row>
    <row r="132" spans="2:65" s="11" customFormat="1" x14ac:dyDescent="0.3">
      <c r="B132" s="157"/>
      <c r="D132" s="158" t="s">
        <v>137</v>
      </c>
      <c r="E132" s="159" t="s">
        <v>3</v>
      </c>
      <c r="F132" s="160" t="s">
        <v>184</v>
      </c>
      <c r="H132" s="161" t="s">
        <v>3</v>
      </c>
      <c r="L132" s="157"/>
      <c r="M132" s="162"/>
      <c r="N132" s="163"/>
      <c r="O132" s="163"/>
      <c r="P132" s="163"/>
      <c r="Q132" s="163"/>
      <c r="R132" s="163"/>
      <c r="S132" s="163"/>
      <c r="T132" s="164"/>
      <c r="AT132" s="161" t="s">
        <v>137</v>
      </c>
      <c r="AU132" s="161" t="s">
        <v>81</v>
      </c>
      <c r="AV132" s="11" t="s">
        <v>19</v>
      </c>
      <c r="AW132" s="11" t="s">
        <v>36</v>
      </c>
      <c r="AX132" s="11" t="s">
        <v>73</v>
      </c>
      <c r="AY132" s="161" t="s">
        <v>128</v>
      </c>
    </row>
    <row r="133" spans="2:65" s="12" customFormat="1" x14ac:dyDescent="0.3">
      <c r="B133" s="165"/>
      <c r="D133" s="158" t="s">
        <v>137</v>
      </c>
      <c r="E133" s="173" t="s">
        <v>3</v>
      </c>
      <c r="F133" s="174" t="s">
        <v>183</v>
      </c>
      <c r="H133" s="175">
        <v>4.2</v>
      </c>
      <c r="L133" s="165"/>
      <c r="M133" s="170"/>
      <c r="N133" s="171"/>
      <c r="O133" s="171"/>
      <c r="P133" s="171"/>
      <c r="Q133" s="171"/>
      <c r="R133" s="171"/>
      <c r="S133" s="171"/>
      <c r="T133" s="172"/>
      <c r="AT133" s="173" t="s">
        <v>137</v>
      </c>
      <c r="AU133" s="173" t="s">
        <v>81</v>
      </c>
      <c r="AV133" s="12" t="s">
        <v>81</v>
      </c>
      <c r="AW133" s="12" t="s">
        <v>36</v>
      </c>
      <c r="AX133" s="12" t="s">
        <v>73</v>
      </c>
      <c r="AY133" s="173" t="s">
        <v>128</v>
      </c>
    </row>
    <row r="134" spans="2:65" s="14" customFormat="1" x14ac:dyDescent="0.3">
      <c r="B134" s="183"/>
      <c r="D134" s="166" t="s">
        <v>137</v>
      </c>
      <c r="E134" s="184" t="s">
        <v>3</v>
      </c>
      <c r="F134" s="185" t="s">
        <v>162</v>
      </c>
      <c r="H134" s="186">
        <v>8.4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90" t="s">
        <v>137</v>
      </c>
      <c r="AU134" s="190" t="s">
        <v>81</v>
      </c>
      <c r="AV134" s="14" t="s">
        <v>135</v>
      </c>
      <c r="AW134" s="14" t="s">
        <v>36</v>
      </c>
      <c r="AX134" s="14" t="s">
        <v>19</v>
      </c>
      <c r="AY134" s="190" t="s">
        <v>128</v>
      </c>
    </row>
    <row r="135" spans="2:65" s="1" customFormat="1" ht="31.5" customHeight="1" x14ac:dyDescent="0.3">
      <c r="B135" s="145"/>
      <c r="C135" s="146" t="s">
        <v>185</v>
      </c>
      <c r="D135" s="146" t="s">
        <v>130</v>
      </c>
      <c r="E135" s="147" t="s">
        <v>186</v>
      </c>
      <c r="F135" s="148" t="s">
        <v>187</v>
      </c>
      <c r="G135" s="149" t="s">
        <v>133</v>
      </c>
      <c r="H135" s="150">
        <v>8.4</v>
      </c>
      <c r="I135" s="151"/>
      <c r="J135" s="151">
        <f>ROUND(I135*H135,2)</f>
        <v>0</v>
      </c>
      <c r="K135" s="148" t="s">
        <v>134</v>
      </c>
      <c r="L135" s="32"/>
      <c r="M135" s="152" t="s">
        <v>3</v>
      </c>
      <c r="N135" s="153" t="s">
        <v>44</v>
      </c>
      <c r="O135" s="154">
        <v>0.65400000000000003</v>
      </c>
      <c r="P135" s="154">
        <f>O135*H135</f>
        <v>5.4936000000000007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AR135" s="18" t="s">
        <v>135</v>
      </c>
      <c r="AT135" s="18" t="s">
        <v>130</v>
      </c>
      <c r="AU135" s="18" t="s">
        <v>81</v>
      </c>
      <c r="AY135" s="18" t="s">
        <v>128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8" t="s">
        <v>19</v>
      </c>
      <c r="BK135" s="156">
        <f>ROUND(I135*H135,2)</f>
        <v>0</v>
      </c>
      <c r="BL135" s="18" t="s">
        <v>135</v>
      </c>
      <c r="BM135" s="18" t="s">
        <v>188</v>
      </c>
    </row>
    <row r="136" spans="2:65" s="11" customFormat="1" x14ac:dyDescent="0.3">
      <c r="B136" s="157"/>
      <c r="D136" s="158" t="s">
        <v>137</v>
      </c>
      <c r="E136" s="159" t="s">
        <v>3</v>
      </c>
      <c r="F136" s="160" t="s">
        <v>189</v>
      </c>
      <c r="H136" s="161" t="s">
        <v>3</v>
      </c>
      <c r="L136" s="157"/>
      <c r="M136" s="162"/>
      <c r="N136" s="163"/>
      <c r="O136" s="163"/>
      <c r="P136" s="163"/>
      <c r="Q136" s="163"/>
      <c r="R136" s="163"/>
      <c r="S136" s="163"/>
      <c r="T136" s="164"/>
      <c r="AT136" s="161" t="s">
        <v>137</v>
      </c>
      <c r="AU136" s="161" t="s">
        <v>81</v>
      </c>
      <c r="AV136" s="11" t="s">
        <v>19</v>
      </c>
      <c r="AW136" s="11" t="s">
        <v>36</v>
      </c>
      <c r="AX136" s="11" t="s">
        <v>73</v>
      </c>
      <c r="AY136" s="161" t="s">
        <v>128</v>
      </c>
    </row>
    <row r="137" spans="2:65" s="12" customFormat="1" x14ac:dyDescent="0.3">
      <c r="B137" s="165"/>
      <c r="D137" s="166" t="s">
        <v>137</v>
      </c>
      <c r="E137" s="167" t="s">
        <v>3</v>
      </c>
      <c r="F137" s="168" t="s">
        <v>190</v>
      </c>
      <c r="H137" s="169">
        <v>8.4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73" t="s">
        <v>137</v>
      </c>
      <c r="AU137" s="173" t="s">
        <v>81</v>
      </c>
      <c r="AV137" s="12" t="s">
        <v>81</v>
      </c>
      <c r="AW137" s="12" t="s">
        <v>36</v>
      </c>
      <c r="AX137" s="12" t="s">
        <v>19</v>
      </c>
      <c r="AY137" s="173" t="s">
        <v>128</v>
      </c>
    </row>
    <row r="138" spans="2:65" s="1" customFormat="1" ht="31.5" customHeight="1" x14ac:dyDescent="0.3">
      <c r="B138" s="145"/>
      <c r="C138" s="146" t="s">
        <v>191</v>
      </c>
      <c r="D138" s="146" t="s">
        <v>130</v>
      </c>
      <c r="E138" s="147" t="s">
        <v>192</v>
      </c>
      <c r="F138" s="148" t="s">
        <v>193</v>
      </c>
      <c r="G138" s="149" t="s">
        <v>133</v>
      </c>
      <c r="H138" s="150">
        <v>1.5</v>
      </c>
      <c r="I138" s="151"/>
      <c r="J138" s="151">
        <f>ROUND(I138*H138,2)</f>
        <v>0</v>
      </c>
      <c r="K138" s="148" t="s">
        <v>134</v>
      </c>
      <c r="L138" s="32"/>
      <c r="M138" s="152" t="s">
        <v>3</v>
      </c>
      <c r="N138" s="153" t="s">
        <v>44</v>
      </c>
      <c r="O138" s="154">
        <v>1.43</v>
      </c>
      <c r="P138" s="154">
        <f>O138*H138</f>
        <v>2.145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AR138" s="18" t="s">
        <v>135</v>
      </c>
      <c r="AT138" s="18" t="s">
        <v>130</v>
      </c>
      <c r="AU138" s="18" t="s">
        <v>81</v>
      </c>
      <c r="AY138" s="18" t="s">
        <v>128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8" t="s">
        <v>19</v>
      </c>
      <c r="BK138" s="156">
        <f>ROUND(I138*H138,2)</f>
        <v>0</v>
      </c>
      <c r="BL138" s="18" t="s">
        <v>135</v>
      </c>
      <c r="BM138" s="18" t="s">
        <v>194</v>
      </c>
    </row>
    <row r="139" spans="2:65" s="11" customFormat="1" x14ac:dyDescent="0.3">
      <c r="B139" s="157"/>
      <c r="D139" s="158" t="s">
        <v>137</v>
      </c>
      <c r="E139" s="159" t="s">
        <v>3</v>
      </c>
      <c r="F139" s="160" t="s">
        <v>195</v>
      </c>
      <c r="H139" s="161" t="s">
        <v>3</v>
      </c>
      <c r="L139" s="157"/>
      <c r="M139" s="162"/>
      <c r="N139" s="163"/>
      <c r="O139" s="163"/>
      <c r="P139" s="163"/>
      <c r="Q139" s="163"/>
      <c r="R139" s="163"/>
      <c r="S139" s="163"/>
      <c r="T139" s="164"/>
      <c r="AT139" s="161" t="s">
        <v>137</v>
      </c>
      <c r="AU139" s="161" t="s">
        <v>81</v>
      </c>
      <c r="AV139" s="11" t="s">
        <v>19</v>
      </c>
      <c r="AW139" s="11" t="s">
        <v>36</v>
      </c>
      <c r="AX139" s="11" t="s">
        <v>73</v>
      </c>
      <c r="AY139" s="161" t="s">
        <v>128</v>
      </c>
    </row>
    <row r="140" spans="2:65" s="12" customFormat="1" x14ac:dyDescent="0.3">
      <c r="B140" s="165"/>
      <c r="D140" s="158" t="s">
        <v>137</v>
      </c>
      <c r="E140" s="173" t="s">
        <v>3</v>
      </c>
      <c r="F140" s="174" t="s">
        <v>196</v>
      </c>
      <c r="H140" s="175">
        <v>0.5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73" t="s">
        <v>137</v>
      </c>
      <c r="AU140" s="173" t="s">
        <v>81</v>
      </c>
      <c r="AV140" s="12" t="s">
        <v>81</v>
      </c>
      <c r="AW140" s="12" t="s">
        <v>36</v>
      </c>
      <c r="AX140" s="12" t="s">
        <v>73</v>
      </c>
      <c r="AY140" s="173" t="s">
        <v>128</v>
      </c>
    </row>
    <row r="141" spans="2:65" s="12" customFormat="1" x14ac:dyDescent="0.3">
      <c r="B141" s="165"/>
      <c r="D141" s="158" t="s">
        <v>137</v>
      </c>
      <c r="E141" s="173" t="s">
        <v>3</v>
      </c>
      <c r="F141" s="174" t="s">
        <v>197</v>
      </c>
      <c r="H141" s="175">
        <v>1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73" t="s">
        <v>137</v>
      </c>
      <c r="AU141" s="173" t="s">
        <v>81</v>
      </c>
      <c r="AV141" s="12" t="s">
        <v>81</v>
      </c>
      <c r="AW141" s="12" t="s">
        <v>36</v>
      </c>
      <c r="AX141" s="12" t="s">
        <v>73</v>
      </c>
      <c r="AY141" s="173" t="s">
        <v>128</v>
      </c>
    </row>
    <row r="142" spans="2:65" s="14" customFormat="1" x14ac:dyDescent="0.3">
      <c r="B142" s="183"/>
      <c r="D142" s="166" t="s">
        <v>137</v>
      </c>
      <c r="E142" s="184" t="s">
        <v>3</v>
      </c>
      <c r="F142" s="185" t="s">
        <v>162</v>
      </c>
      <c r="H142" s="186">
        <v>1.5</v>
      </c>
      <c r="L142" s="183"/>
      <c r="M142" s="187"/>
      <c r="N142" s="188"/>
      <c r="O142" s="188"/>
      <c r="P142" s="188"/>
      <c r="Q142" s="188"/>
      <c r="R142" s="188"/>
      <c r="S142" s="188"/>
      <c r="T142" s="189"/>
      <c r="AT142" s="190" t="s">
        <v>137</v>
      </c>
      <c r="AU142" s="190" t="s">
        <v>81</v>
      </c>
      <c r="AV142" s="14" t="s">
        <v>135</v>
      </c>
      <c r="AW142" s="14" t="s">
        <v>36</v>
      </c>
      <c r="AX142" s="14" t="s">
        <v>19</v>
      </c>
      <c r="AY142" s="190" t="s">
        <v>128</v>
      </c>
    </row>
    <row r="143" spans="2:65" s="1" customFormat="1" ht="31.5" customHeight="1" x14ac:dyDescent="0.3">
      <c r="B143" s="145"/>
      <c r="C143" s="146" t="s">
        <v>198</v>
      </c>
      <c r="D143" s="146" t="s">
        <v>130</v>
      </c>
      <c r="E143" s="147" t="s">
        <v>199</v>
      </c>
      <c r="F143" s="148" t="s">
        <v>200</v>
      </c>
      <c r="G143" s="149" t="s">
        <v>133</v>
      </c>
      <c r="H143" s="150">
        <v>1.5</v>
      </c>
      <c r="I143" s="151"/>
      <c r="J143" s="151">
        <f>ROUND(I143*H143,2)</f>
        <v>0</v>
      </c>
      <c r="K143" s="148" t="s">
        <v>134</v>
      </c>
      <c r="L143" s="32"/>
      <c r="M143" s="152" t="s">
        <v>3</v>
      </c>
      <c r="N143" s="153" t="s">
        <v>44</v>
      </c>
      <c r="O143" s="154">
        <v>0.1</v>
      </c>
      <c r="P143" s="154">
        <f>O143*H143</f>
        <v>0.15000000000000002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8" t="s">
        <v>135</v>
      </c>
      <c r="AT143" s="18" t="s">
        <v>130</v>
      </c>
      <c r="AU143" s="18" t="s">
        <v>81</v>
      </c>
      <c r="AY143" s="18" t="s">
        <v>128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8" t="s">
        <v>19</v>
      </c>
      <c r="BK143" s="156">
        <f>ROUND(I143*H143,2)</f>
        <v>0</v>
      </c>
      <c r="BL143" s="18" t="s">
        <v>135</v>
      </c>
      <c r="BM143" s="18" t="s">
        <v>201</v>
      </c>
    </row>
    <row r="144" spans="2:65" s="11" customFormat="1" x14ac:dyDescent="0.3">
      <c r="B144" s="157"/>
      <c r="D144" s="158" t="s">
        <v>137</v>
      </c>
      <c r="E144" s="159" t="s">
        <v>3</v>
      </c>
      <c r="F144" s="160" t="s">
        <v>202</v>
      </c>
      <c r="H144" s="161" t="s">
        <v>3</v>
      </c>
      <c r="L144" s="157"/>
      <c r="M144" s="162"/>
      <c r="N144" s="163"/>
      <c r="O144" s="163"/>
      <c r="P144" s="163"/>
      <c r="Q144" s="163"/>
      <c r="R144" s="163"/>
      <c r="S144" s="163"/>
      <c r="T144" s="164"/>
      <c r="AT144" s="161" t="s">
        <v>137</v>
      </c>
      <c r="AU144" s="161" t="s">
        <v>81</v>
      </c>
      <c r="AV144" s="11" t="s">
        <v>19</v>
      </c>
      <c r="AW144" s="11" t="s">
        <v>36</v>
      </c>
      <c r="AX144" s="11" t="s">
        <v>73</v>
      </c>
      <c r="AY144" s="161" t="s">
        <v>128</v>
      </c>
    </row>
    <row r="145" spans="2:65" s="12" customFormat="1" x14ac:dyDescent="0.3">
      <c r="B145" s="165"/>
      <c r="D145" s="166" t="s">
        <v>137</v>
      </c>
      <c r="E145" s="167" t="s">
        <v>3</v>
      </c>
      <c r="F145" s="168" t="s">
        <v>203</v>
      </c>
      <c r="H145" s="169">
        <v>1.5</v>
      </c>
      <c r="L145" s="165"/>
      <c r="M145" s="170"/>
      <c r="N145" s="171"/>
      <c r="O145" s="171"/>
      <c r="P145" s="171"/>
      <c r="Q145" s="171"/>
      <c r="R145" s="171"/>
      <c r="S145" s="171"/>
      <c r="T145" s="172"/>
      <c r="AT145" s="173" t="s">
        <v>137</v>
      </c>
      <c r="AU145" s="173" t="s">
        <v>81</v>
      </c>
      <c r="AV145" s="12" t="s">
        <v>81</v>
      </c>
      <c r="AW145" s="12" t="s">
        <v>36</v>
      </c>
      <c r="AX145" s="12" t="s">
        <v>19</v>
      </c>
      <c r="AY145" s="173" t="s">
        <v>128</v>
      </c>
    </row>
    <row r="146" spans="2:65" s="1" customFormat="1" ht="31.5" customHeight="1" x14ac:dyDescent="0.3">
      <c r="B146" s="145"/>
      <c r="C146" s="146" t="s">
        <v>24</v>
      </c>
      <c r="D146" s="146" t="s">
        <v>130</v>
      </c>
      <c r="E146" s="147" t="s">
        <v>204</v>
      </c>
      <c r="F146" s="148" t="s">
        <v>205</v>
      </c>
      <c r="G146" s="149" t="s">
        <v>133</v>
      </c>
      <c r="H146" s="150">
        <v>4.17</v>
      </c>
      <c r="I146" s="151"/>
      <c r="J146" s="151">
        <f>ROUND(I146*H146,2)</f>
        <v>0</v>
      </c>
      <c r="K146" s="148" t="s">
        <v>134</v>
      </c>
      <c r="L146" s="32"/>
      <c r="M146" s="152" t="s">
        <v>3</v>
      </c>
      <c r="N146" s="153" t="s">
        <v>44</v>
      </c>
      <c r="O146" s="154">
        <v>2.94</v>
      </c>
      <c r="P146" s="154">
        <f>O146*H146</f>
        <v>12.2598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AR146" s="18" t="s">
        <v>135</v>
      </c>
      <c r="AT146" s="18" t="s">
        <v>130</v>
      </c>
      <c r="AU146" s="18" t="s">
        <v>81</v>
      </c>
      <c r="AY146" s="18" t="s">
        <v>128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8" t="s">
        <v>19</v>
      </c>
      <c r="BK146" s="156">
        <f>ROUND(I146*H146,2)</f>
        <v>0</v>
      </c>
      <c r="BL146" s="18" t="s">
        <v>135</v>
      </c>
      <c r="BM146" s="18" t="s">
        <v>206</v>
      </c>
    </row>
    <row r="147" spans="2:65" s="11" customFormat="1" x14ac:dyDescent="0.3">
      <c r="B147" s="157"/>
      <c r="D147" s="158" t="s">
        <v>137</v>
      </c>
      <c r="E147" s="159" t="s">
        <v>3</v>
      </c>
      <c r="F147" s="160" t="s">
        <v>207</v>
      </c>
      <c r="H147" s="161" t="s">
        <v>3</v>
      </c>
      <c r="L147" s="157"/>
      <c r="M147" s="162"/>
      <c r="N147" s="163"/>
      <c r="O147" s="163"/>
      <c r="P147" s="163"/>
      <c r="Q147" s="163"/>
      <c r="R147" s="163"/>
      <c r="S147" s="163"/>
      <c r="T147" s="164"/>
      <c r="AT147" s="161" t="s">
        <v>137</v>
      </c>
      <c r="AU147" s="161" t="s">
        <v>81</v>
      </c>
      <c r="AV147" s="11" t="s">
        <v>19</v>
      </c>
      <c r="AW147" s="11" t="s">
        <v>36</v>
      </c>
      <c r="AX147" s="11" t="s">
        <v>73</v>
      </c>
      <c r="AY147" s="161" t="s">
        <v>128</v>
      </c>
    </row>
    <row r="148" spans="2:65" s="12" customFormat="1" x14ac:dyDescent="0.3">
      <c r="B148" s="165"/>
      <c r="D148" s="166" t="s">
        <v>137</v>
      </c>
      <c r="E148" s="167" t="s">
        <v>3</v>
      </c>
      <c r="F148" s="168" t="s">
        <v>208</v>
      </c>
      <c r="H148" s="169">
        <v>4.17</v>
      </c>
      <c r="L148" s="165"/>
      <c r="M148" s="170"/>
      <c r="N148" s="171"/>
      <c r="O148" s="171"/>
      <c r="P148" s="171"/>
      <c r="Q148" s="171"/>
      <c r="R148" s="171"/>
      <c r="S148" s="171"/>
      <c r="T148" s="172"/>
      <c r="AT148" s="173" t="s">
        <v>137</v>
      </c>
      <c r="AU148" s="173" t="s">
        <v>81</v>
      </c>
      <c r="AV148" s="12" t="s">
        <v>81</v>
      </c>
      <c r="AW148" s="12" t="s">
        <v>36</v>
      </c>
      <c r="AX148" s="12" t="s">
        <v>19</v>
      </c>
      <c r="AY148" s="173" t="s">
        <v>128</v>
      </c>
    </row>
    <row r="149" spans="2:65" s="1" customFormat="1" ht="44.25" customHeight="1" x14ac:dyDescent="0.3">
      <c r="B149" s="145"/>
      <c r="C149" s="146" t="s">
        <v>209</v>
      </c>
      <c r="D149" s="146" t="s">
        <v>130</v>
      </c>
      <c r="E149" s="147" t="s">
        <v>210</v>
      </c>
      <c r="F149" s="148" t="s">
        <v>211</v>
      </c>
      <c r="G149" s="149" t="s">
        <v>133</v>
      </c>
      <c r="H149" s="150">
        <v>4.17</v>
      </c>
      <c r="I149" s="151"/>
      <c r="J149" s="151">
        <f>ROUND(I149*H149,2)</f>
        <v>0</v>
      </c>
      <c r="K149" s="148" t="s">
        <v>134</v>
      </c>
      <c r="L149" s="32"/>
      <c r="M149" s="152" t="s">
        <v>3</v>
      </c>
      <c r="N149" s="153" t="s">
        <v>44</v>
      </c>
      <c r="O149" s="154">
        <v>0.8</v>
      </c>
      <c r="P149" s="154">
        <f>O149*H149</f>
        <v>3.3360000000000003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AR149" s="18" t="s">
        <v>135</v>
      </c>
      <c r="AT149" s="18" t="s">
        <v>130</v>
      </c>
      <c r="AU149" s="18" t="s">
        <v>81</v>
      </c>
      <c r="AY149" s="18" t="s">
        <v>128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8" t="s">
        <v>19</v>
      </c>
      <c r="BK149" s="156">
        <f>ROUND(I149*H149,2)</f>
        <v>0</v>
      </c>
      <c r="BL149" s="18" t="s">
        <v>135</v>
      </c>
      <c r="BM149" s="18" t="s">
        <v>212</v>
      </c>
    </row>
    <row r="150" spans="2:65" s="11" customFormat="1" x14ac:dyDescent="0.3">
      <c r="B150" s="157"/>
      <c r="D150" s="158" t="s">
        <v>137</v>
      </c>
      <c r="E150" s="159" t="s">
        <v>3</v>
      </c>
      <c r="F150" s="160" t="s">
        <v>213</v>
      </c>
      <c r="H150" s="161" t="s">
        <v>3</v>
      </c>
      <c r="L150" s="157"/>
      <c r="M150" s="162"/>
      <c r="N150" s="163"/>
      <c r="O150" s="163"/>
      <c r="P150" s="163"/>
      <c r="Q150" s="163"/>
      <c r="R150" s="163"/>
      <c r="S150" s="163"/>
      <c r="T150" s="164"/>
      <c r="AT150" s="161" t="s">
        <v>137</v>
      </c>
      <c r="AU150" s="161" t="s">
        <v>81</v>
      </c>
      <c r="AV150" s="11" t="s">
        <v>19</v>
      </c>
      <c r="AW150" s="11" t="s">
        <v>36</v>
      </c>
      <c r="AX150" s="11" t="s">
        <v>73</v>
      </c>
      <c r="AY150" s="161" t="s">
        <v>128</v>
      </c>
    </row>
    <row r="151" spans="2:65" s="12" customFormat="1" x14ac:dyDescent="0.3">
      <c r="B151" s="165"/>
      <c r="D151" s="166" t="s">
        <v>137</v>
      </c>
      <c r="E151" s="167" t="s">
        <v>3</v>
      </c>
      <c r="F151" s="168" t="s">
        <v>214</v>
      </c>
      <c r="H151" s="169">
        <v>4.17</v>
      </c>
      <c r="L151" s="165"/>
      <c r="M151" s="170"/>
      <c r="N151" s="171"/>
      <c r="O151" s="171"/>
      <c r="P151" s="171"/>
      <c r="Q151" s="171"/>
      <c r="R151" s="171"/>
      <c r="S151" s="171"/>
      <c r="T151" s="172"/>
      <c r="AT151" s="173" t="s">
        <v>137</v>
      </c>
      <c r="AU151" s="173" t="s">
        <v>81</v>
      </c>
      <c r="AV151" s="12" t="s">
        <v>81</v>
      </c>
      <c r="AW151" s="12" t="s">
        <v>36</v>
      </c>
      <c r="AX151" s="12" t="s">
        <v>19</v>
      </c>
      <c r="AY151" s="173" t="s">
        <v>128</v>
      </c>
    </row>
    <row r="152" spans="2:65" s="1" customFormat="1" ht="44.25" customHeight="1" x14ac:dyDescent="0.3">
      <c r="B152" s="145"/>
      <c r="C152" s="146" t="s">
        <v>215</v>
      </c>
      <c r="D152" s="146" t="s">
        <v>130</v>
      </c>
      <c r="E152" s="147" t="s">
        <v>216</v>
      </c>
      <c r="F152" s="148" t="s">
        <v>217</v>
      </c>
      <c r="G152" s="149" t="s">
        <v>133</v>
      </c>
      <c r="H152" s="150">
        <v>6</v>
      </c>
      <c r="I152" s="151"/>
      <c r="J152" s="151">
        <f>ROUND(I152*H152,2)</f>
        <v>0</v>
      </c>
      <c r="K152" s="148" t="s">
        <v>134</v>
      </c>
      <c r="L152" s="32"/>
      <c r="M152" s="152" t="s">
        <v>3</v>
      </c>
      <c r="N152" s="153" t="s">
        <v>44</v>
      </c>
      <c r="O152" s="154">
        <v>3.3929999999999998</v>
      </c>
      <c r="P152" s="154">
        <f>O152*H152</f>
        <v>20.357999999999997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AR152" s="18" t="s">
        <v>135</v>
      </c>
      <c r="AT152" s="18" t="s">
        <v>130</v>
      </c>
      <c r="AU152" s="18" t="s">
        <v>81</v>
      </c>
      <c r="AY152" s="18" t="s">
        <v>128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8" t="s">
        <v>19</v>
      </c>
      <c r="BK152" s="156">
        <f>ROUND(I152*H152,2)</f>
        <v>0</v>
      </c>
      <c r="BL152" s="18" t="s">
        <v>135</v>
      </c>
      <c r="BM152" s="18" t="s">
        <v>218</v>
      </c>
    </row>
    <row r="153" spans="2:65" s="11" customFormat="1" x14ac:dyDescent="0.3">
      <c r="B153" s="157"/>
      <c r="D153" s="158" t="s">
        <v>137</v>
      </c>
      <c r="E153" s="159" t="s">
        <v>3</v>
      </c>
      <c r="F153" s="160" t="s">
        <v>219</v>
      </c>
      <c r="H153" s="161" t="s">
        <v>3</v>
      </c>
      <c r="L153" s="157"/>
      <c r="M153" s="162"/>
      <c r="N153" s="163"/>
      <c r="O153" s="163"/>
      <c r="P153" s="163"/>
      <c r="Q153" s="163"/>
      <c r="R153" s="163"/>
      <c r="S153" s="163"/>
      <c r="T153" s="164"/>
      <c r="AT153" s="161" t="s">
        <v>137</v>
      </c>
      <c r="AU153" s="161" t="s">
        <v>81</v>
      </c>
      <c r="AV153" s="11" t="s">
        <v>19</v>
      </c>
      <c r="AW153" s="11" t="s">
        <v>36</v>
      </c>
      <c r="AX153" s="11" t="s">
        <v>73</v>
      </c>
      <c r="AY153" s="161" t="s">
        <v>128</v>
      </c>
    </row>
    <row r="154" spans="2:65" s="11" customFormat="1" x14ac:dyDescent="0.3">
      <c r="B154" s="157"/>
      <c r="D154" s="158" t="s">
        <v>137</v>
      </c>
      <c r="E154" s="159" t="s">
        <v>3</v>
      </c>
      <c r="F154" s="160" t="s">
        <v>220</v>
      </c>
      <c r="H154" s="161" t="s">
        <v>3</v>
      </c>
      <c r="L154" s="157"/>
      <c r="M154" s="162"/>
      <c r="N154" s="163"/>
      <c r="O154" s="163"/>
      <c r="P154" s="163"/>
      <c r="Q154" s="163"/>
      <c r="R154" s="163"/>
      <c r="S154" s="163"/>
      <c r="T154" s="164"/>
      <c r="AT154" s="161" t="s">
        <v>137</v>
      </c>
      <c r="AU154" s="161" t="s">
        <v>81</v>
      </c>
      <c r="AV154" s="11" t="s">
        <v>19</v>
      </c>
      <c r="AW154" s="11" t="s">
        <v>36</v>
      </c>
      <c r="AX154" s="11" t="s">
        <v>73</v>
      </c>
      <c r="AY154" s="161" t="s">
        <v>128</v>
      </c>
    </row>
    <row r="155" spans="2:65" s="12" customFormat="1" x14ac:dyDescent="0.3">
      <c r="B155" s="165"/>
      <c r="D155" s="166" t="s">
        <v>137</v>
      </c>
      <c r="E155" s="167" t="s">
        <v>3</v>
      </c>
      <c r="F155" s="168" t="s">
        <v>221</v>
      </c>
      <c r="H155" s="169">
        <v>6</v>
      </c>
      <c r="L155" s="165"/>
      <c r="M155" s="170"/>
      <c r="N155" s="171"/>
      <c r="O155" s="171"/>
      <c r="P155" s="171"/>
      <c r="Q155" s="171"/>
      <c r="R155" s="171"/>
      <c r="S155" s="171"/>
      <c r="T155" s="172"/>
      <c r="AT155" s="173" t="s">
        <v>137</v>
      </c>
      <c r="AU155" s="173" t="s">
        <v>81</v>
      </c>
      <c r="AV155" s="12" t="s">
        <v>81</v>
      </c>
      <c r="AW155" s="12" t="s">
        <v>36</v>
      </c>
      <c r="AX155" s="12" t="s">
        <v>19</v>
      </c>
      <c r="AY155" s="173" t="s">
        <v>128</v>
      </c>
    </row>
    <row r="156" spans="2:65" s="1" customFormat="1" ht="44.25" customHeight="1" x14ac:dyDescent="0.3">
      <c r="B156" s="145"/>
      <c r="C156" s="146" t="s">
        <v>222</v>
      </c>
      <c r="D156" s="146" t="s">
        <v>130</v>
      </c>
      <c r="E156" s="147" t="s">
        <v>223</v>
      </c>
      <c r="F156" s="148" t="s">
        <v>224</v>
      </c>
      <c r="G156" s="149" t="s">
        <v>133</v>
      </c>
      <c r="H156" s="150">
        <v>6</v>
      </c>
      <c r="I156" s="151"/>
      <c r="J156" s="151">
        <f>ROUND(I156*H156,2)</f>
        <v>0</v>
      </c>
      <c r="K156" s="148" t="s">
        <v>134</v>
      </c>
      <c r="L156" s="32"/>
      <c r="M156" s="152" t="s">
        <v>3</v>
      </c>
      <c r="N156" s="153" t="s">
        <v>44</v>
      </c>
      <c r="O156" s="154">
        <v>0.61599999999999999</v>
      </c>
      <c r="P156" s="154">
        <f>O156*H156</f>
        <v>3.6959999999999997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8" t="s">
        <v>135</v>
      </c>
      <c r="AT156" s="18" t="s">
        <v>130</v>
      </c>
      <c r="AU156" s="18" t="s">
        <v>81</v>
      </c>
      <c r="AY156" s="18" t="s">
        <v>128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8" t="s">
        <v>19</v>
      </c>
      <c r="BK156" s="156">
        <f>ROUND(I156*H156,2)</f>
        <v>0</v>
      </c>
      <c r="BL156" s="18" t="s">
        <v>135</v>
      </c>
      <c r="BM156" s="18" t="s">
        <v>225</v>
      </c>
    </row>
    <row r="157" spans="2:65" s="11" customFormat="1" x14ac:dyDescent="0.3">
      <c r="B157" s="157"/>
      <c r="D157" s="158" t="s">
        <v>137</v>
      </c>
      <c r="E157" s="159" t="s">
        <v>3</v>
      </c>
      <c r="F157" s="160" t="s">
        <v>226</v>
      </c>
      <c r="H157" s="161" t="s">
        <v>3</v>
      </c>
      <c r="L157" s="157"/>
      <c r="M157" s="162"/>
      <c r="N157" s="163"/>
      <c r="O157" s="163"/>
      <c r="P157" s="163"/>
      <c r="Q157" s="163"/>
      <c r="R157" s="163"/>
      <c r="S157" s="163"/>
      <c r="T157" s="164"/>
      <c r="AT157" s="161" t="s">
        <v>137</v>
      </c>
      <c r="AU157" s="161" t="s">
        <v>81</v>
      </c>
      <c r="AV157" s="11" t="s">
        <v>19</v>
      </c>
      <c r="AW157" s="11" t="s">
        <v>36</v>
      </c>
      <c r="AX157" s="11" t="s">
        <v>73</v>
      </c>
      <c r="AY157" s="161" t="s">
        <v>128</v>
      </c>
    </row>
    <row r="158" spans="2:65" s="12" customFormat="1" x14ac:dyDescent="0.3">
      <c r="B158" s="165"/>
      <c r="D158" s="166" t="s">
        <v>137</v>
      </c>
      <c r="E158" s="167" t="s">
        <v>3</v>
      </c>
      <c r="F158" s="168" t="s">
        <v>221</v>
      </c>
      <c r="H158" s="169">
        <v>6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73" t="s">
        <v>137</v>
      </c>
      <c r="AU158" s="173" t="s">
        <v>81</v>
      </c>
      <c r="AV158" s="12" t="s">
        <v>81</v>
      </c>
      <c r="AW158" s="12" t="s">
        <v>36</v>
      </c>
      <c r="AX158" s="12" t="s">
        <v>19</v>
      </c>
      <c r="AY158" s="173" t="s">
        <v>128</v>
      </c>
    </row>
    <row r="159" spans="2:65" s="1" customFormat="1" ht="44.25" customHeight="1" x14ac:dyDescent="0.3">
      <c r="B159" s="145"/>
      <c r="C159" s="146" t="s">
        <v>227</v>
      </c>
      <c r="D159" s="146" t="s">
        <v>130</v>
      </c>
      <c r="E159" s="147" t="s">
        <v>228</v>
      </c>
      <c r="F159" s="148" t="s">
        <v>229</v>
      </c>
      <c r="G159" s="149" t="s">
        <v>133</v>
      </c>
      <c r="H159" s="150">
        <v>90.406999999999996</v>
      </c>
      <c r="I159" s="151"/>
      <c r="J159" s="151">
        <f>ROUND(I159*H159,2)</f>
        <v>0</v>
      </c>
      <c r="K159" s="148" t="s">
        <v>134</v>
      </c>
      <c r="L159" s="32"/>
      <c r="M159" s="152" t="s">
        <v>3</v>
      </c>
      <c r="N159" s="153" t="s">
        <v>44</v>
      </c>
      <c r="O159" s="154">
        <v>4.5999999999999999E-2</v>
      </c>
      <c r="P159" s="154">
        <f>O159*H159</f>
        <v>4.158722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AR159" s="18" t="s">
        <v>135</v>
      </c>
      <c r="AT159" s="18" t="s">
        <v>130</v>
      </c>
      <c r="AU159" s="18" t="s">
        <v>81</v>
      </c>
      <c r="AY159" s="18" t="s">
        <v>128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8" t="s">
        <v>19</v>
      </c>
      <c r="BK159" s="156">
        <f>ROUND(I159*H159,2)</f>
        <v>0</v>
      </c>
      <c r="BL159" s="18" t="s">
        <v>135</v>
      </c>
      <c r="BM159" s="18" t="s">
        <v>230</v>
      </c>
    </row>
    <row r="160" spans="2:65" s="11" customFormat="1" x14ac:dyDescent="0.3">
      <c r="B160" s="157"/>
      <c r="D160" s="158" t="s">
        <v>137</v>
      </c>
      <c r="E160" s="159" t="s">
        <v>3</v>
      </c>
      <c r="F160" s="160" t="s">
        <v>231</v>
      </c>
      <c r="H160" s="161" t="s">
        <v>3</v>
      </c>
      <c r="L160" s="157"/>
      <c r="M160" s="162"/>
      <c r="N160" s="163"/>
      <c r="O160" s="163"/>
      <c r="P160" s="163"/>
      <c r="Q160" s="163"/>
      <c r="R160" s="163"/>
      <c r="S160" s="163"/>
      <c r="T160" s="164"/>
      <c r="AT160" s="161" t="s">
        <v>137</v>
      </c>
      <c r="AU160" s="161" t="s">
        <v>81</v>
      </c>
      <c r="AV160" s="11" t="s">
        <v>19</v>
      </c>
      <c r="AW160" s="11" t="s">
        <v>36</v>
      </c>
      <c r="AX160" s="11" t="s">
        <v>73</v>
      </c>
      <c r="AY160" s="161" t="s">
        <v>128</v>
      </c>
    </row>
    <row r="161" spans="2:65" s="12" customFormat="1" x14ac:dyDescent="0.3">
      <c r="B161" s="165"/>
      <c r="D161" s="158" t="s">
        <v>137</v>
      </c>
      <c r="E161" s="173" t="s">
        <v>3</v>
      </c>
      <c r="F161" s="174" t="s">
        <v>232</v>
      </c>
      <c r="H161" s="175">
        <v>28.187000000000001</v>
      </c>
      <c r="L161" s="165"/>
      <c r="M161" s="170"/>
      <c r="N161" s="171"/>
      <c r="O161" s="171"/>
      <c r="P161" s="171"/>
      <c r="Q161" s="171"/>
      <c r="R161" s="171"/>
      <c r="S161" s="171"/>
      <c r="T161" s="172"/>
      <c r="AT161" s="173" t="s">
        <v>137</v>
      </c>
      <c r="AU161" s="173" t="s">
        <v>81</v>
      </c>
      <c r="AV161" s="12" t="s">
        <v>81</v>
      </c>
      <c r="AW161" s="12" t="s">
        <v>36</v>
      </c>
      <c r="AX161" s="12" t="s">
        <v>73</v>
      </c>
      <c r="AY161" s="173" t="s">
        <v>128</v>
      </c>
    </row>
    <row r="162" spans="2:65" s="11" customFormat="1" x14ac:dyDescent="0.3">
      <c r="B162" s="157"/>
      <c r="D162" s="158" t="s">
        <v>137</v>
      </c>
      <c r="E162" s="159" t="s">
        <v>3</v>
      </c>
      <c r="F162" s="160" t="s">
        <v>233</v>
      </c>
      <c r="H162" s="161" t="s">
        <v>3</v>
      </c>
      <c r="L162" s="157"/>
      <c r="M162" s="162"/>
      <c r="N162" s="163"/>
      <c r="O162" s="163"/>
      <c r="P162" s="163"/>
      <c r="Q162" s="163"/>
      <c r="R162" s="163"/>
      <c r="S162" s="163"/>
      <c r="T162" s="164"/>
      <c r="AT162" s="161" t="s">
        <v>137</v>
      </c>
      <c r="AU162" s="161" t="s">
        <v>81</v>
      </c>
      <c r="AV162" s="11" t="s">
        <v>19</v>
      </c>
      <c r="AW162" s="11" t="s">
        <v>36</v>
      </c>
      <c r="AX162" s="11" t="s">
        <v>73</v>
      </c>
      <c r="AY162" s="161" t="s">
        <v>128</v>
      </c>
    </row>
    <row r="163" spans="2:65" s="12" customFormat="1" x14ac:dyDescent="0.3">
      <c r="B163" s="165"/>
      <c r="D163" s="158" t="s">
        <v>137</v>
      </c>
      <c r="E163" s="173" t="s">
        <v>3</v>
      </c>
      <c r="F163" s="174" t="s">
        <v>234</v>
      </c>
      <c r="H163" s="175">
        <v>18.61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73" t="s">
        <v>137</v>
      </c>
      <c r="AU163" s="173" t="s">
        <v>81</v>
      </c>
      <c r="AV163" s="12" t="s">
        <v>81</v>
      </c>
      <c r="AW163" s="12" t="s">
        <v>36</v>
      </c>
      <c r="AX163" s="12" t="s">
        <v>73</v>
      </c>
      <c r="AY163" s="173" t="s">
        <v>128</v>
      </c>
    </row>
    <row r="164" spans="2:65" s="11" customFormat="1" x14ac:dyDescent="0.3">
      <c r="B164" s="157"/>
      <c r="D164" s="158" t="s">
        <v>137</v>
      </c>
      <c r="E164" s="159" t="s">
        <v>3</v>
      </c>
      <c r="F164" s="160" t="s">
        <v>235</v>
      </c>
      <c r="H164" s="161" t="s">
        <v>3</v>
      </c>
      <c r="L164" s="157"/>
      <c r="M164" s="162"/>
      <c r="N164" s="163"/>
      <c r="O164" s="163"/>
      <c r="P164" s="163"/>
      <c r="Q164" s="163"/>
      <c r="R164" s="163"/>
      <c r="S164" s="163"/>
      <c r="T164" s="164"/>
      <c r="AT164" s="161" t="s">
        <v>137</v>
      </c>
      <c r="AU164" s="161" t="s">
        <v>81</v>
      </c>
      <c r="AV164" s="11" t="s">
        <v>19</v>
      </c>
      <c r="AW164" s="11" t="s">
        <v>36</v>
      </c>
      <c r="AX164" s="11" t="s">
        <v>73</v>
      </c>
      <c r="AY164" s="161" t="s">
        <v>128</v>
      </c>
    </row>
    <row r="165" spans="2:65" s="12" customFormat="1" x14ac:dyDescent="0.3">
      <c r="B165" s="165"/>
      <c r="D165" s="158" t="s">
        <v>137</v>
      </c>
      <c r="E165" s="173" t="s">
        <v>3</v>
      </c>
      <c r="F165" s="174" t="s">
        <v>234</v>
      </c>
      <c r="H165" s="175">
        <v>18.61</v>
      </c>
      <c r="L165" s="165"/>
      <c r="M165" s="170"/>
      <c r="N165" s="171"/>
      <c r="O165" s="171"/>
      <c r="P165" s="171"/>
      <c r="Q165" s="171"/>
      <c r="R165" s="171"/>
      <c r="S165" s="171"/>
      <c r="T165" s="172"/>
      <c r="AT165" s="173" t="s">
        <v>137</v>
      </c>
      <c r="AU165" s="173" t="s">
        <v>81</v>
      </c>
      <c r="AV165" s="12" t="s">
        <v>81</v>
      </c>
      <c r="AW165" s="12" t="s">
        <v>36</v>
      </c>
      <c r="AX165" s="12" t="s">
        <v>73</v>
      </c>
      <c r="AY165" s="173" t="s">
        <v>128</v>
      </c>
    </row>
    <row r="166" spans="2:65" s="11" customFormat="1" x14ac:dyDescent="0.3">
      <c r="B166" s="157"/>
      <c r="D166" s="158" t="s">
        <v>137</v>
      </c>
      <c r="E166" s="159" t="s">
        <v>3</v>
      </c>
      <c r="F166" s="160" t="s">
        <v>236</v>
      </c>
      <c r="H166" s="161" t="s">
        <v>3</v>
      </c>
      <c r="L166" s="157"/>
      <c r="M166" s="162"/>
      <c r="N166" s="163"/>
      <c r="O166" s="163"/>
      <c r="P166" s="163"/>
      <c r="Q166" s="163"/>
      <c r="R166" s="163"/>
      <c r="S166" s="163"/>
      <c r="T166" s="164"/>
      <c r="AT166" s="161" t="s">
        <v>137</v>
      </c>
      <c r="AU166" s="161" t="s">
        <v>81</v>
      </c>
      <c r="AV166" s="11" t="s">
        <v>19</v>
      </c>
      <c r="AW166" s="11" t="s">
        <v>36</v>
      </c>
      <c r="AX166" s="11" t="s">
        <v>73</v>
      </c>
      <c r="AY166" s="161" t="s">
        <v>128</v>
      </c>
    </row>
    <row r="167" spans="2:65" s="12" customFormat="1" x14ac:dyDescent="0.3">
      <c r="B167" s="165"/>
      <c r="D167" s="158" t="s">
        <v>137</v>
      </c>
      <c r="E167" s="173" t="s">
        <v>3</v>
      </c>
      <c r="F167" s="174" t="s">
        <v>237</v>
      </c>
      <c r="H167" s="175">
        <v>25</v>
      </c>
      <c r="L167" s="165"/>
      <c r="M167" s="170"/>
      <c r="N167" s="171"/>
      <c r="O167" s="171"/>
      <c r="P167" s="171"/>
      <c r="Q167" s="171"/>
      <c r="R167" s="171"/>
      <c r="S167" s="171"/>
      <c r="T167" s="172"/>
      <c r="AT167" s="173" t="s">
        <v>137</v>
      </c>
      <c r="AU167" s="173" t="s">
        <v>81</v>
      </c>
      <c r="AV167" s="12" t="s">
        <v>81</v>
      </c>
      <c r="AW167" s="12" t="s">
        <v>36</v>
      </c>
      <c r="AX167" s="12" t="s">
        <v>73</v>
      </c>
      <c r="AY167" s="173" t="s">
        <v>128</v>
      </c>
    </row>
    <row r="168" spans="2:65" s="14" customFormat="1" x14ac:dyDescent="0.3">
      <c r="B168" s="183"/>
      <c r="D168" s="166" t="s">
        <v>137</v>
      </c>
      <c r="E168" s="184" t="s">
        <v>3</v>
      </c>
      <c r="F168" s="185" t="s">
        <v>162</v>
      </c>
      <c r="H168" s="186">
        <v>90.406999999999996</v>
      </c>
      <c r="L168" s="183"/>
      <c r="M168" s="187"/>
      <c r="N168" s="188"/>
      <c r="O168" s="188"/>
      <c r="P168" s="188"/>
      <c r="Q168" s="188"/>
      <c r="R168" s="188"/>
      <c r="S168" s="188"/>
      <c r="T168" s="189"/>
      <c r="AT168" s="190" t="s">
        <v>137</v>
      </c>
      <c r="AU168" s="190" t="s">
        <v>81</v>
      </c>
      <c r="AV168" s="14" t="s">
        <v>135</v>
      </c>
      <c r="AW168" s="14" t="s">
        <v>36</v>
      </c>
      <c r="AX168" s="14" t="s">
        <v>19</v>
      </c>
      <c r="AY168" s="190" t="s">
        <v>128</v>
      </c>
    </row>
    <row r="169" spans="2:65" s="1" customFormat="1" ht="44.25" customHeight="1" x14ac:dyDescent="0.3">
      <c r="B169" s="145"/>
      <c r="C169" s="146" t="s">
        <v>9</v>
      </c>
      <c r="D169" s="146" t="s">
        <v>130</v>
      </c>
      <c r="E169" s="147" t="s">
        <v>238</v>
      </c>
      <c r="F169" s="148" t="s">
        <v>239</v>
      </c>
      <c r="G169" s="149" t="s">
        <v>133</v>
      </c>
      <c r="H169" s="150">
        <v>141.36199999999999</v>
      </c>
      <c r="I169" s="151"/>
      <c r="J169" s="151">
        <f>ROUND(I169*H169,2)</f>
        <v>0</v>
      </c>
      <c r="K169" s="148" t="s">
        <v>134</v>
      </c>
      <c r="L169" s="32"/>
      <c r="M169" s="152" t="s">
        <v>3</v>
      </c>
      <c r="N169" s="153" t="s">
        <v>44</v>
      </c>
      <c r="O169" s="154">
        <v>5.3999999999999999E-2</v>
      </c>
      <c r="P169" s="154">
        <f>O169*H169</f>
        <v>7.6335479999999993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AR169" s="18" t="s">
        <v>135</v>
      </c>
      <c r="AT169" s="18" t="s">
        <v>130</v>
      </c>
      <c r="AU169" s="18" t="s">
        <v>81</v>
      </c>
      <c r="AY169" s="18" t="s">
        <v>128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8" t="s">
        <v>19</v>
      </c>
      <c r="BK169" s="156">
        <f>ROUND(I169*H169,2)</f>
        <v>0</v>
      </c>
      <c r="BL169" s="18" t="s">
        <v>135</v>
      </c>
      <c r="BM169" s="18" t="s">
        <v>240</v>
      </c>
    </row>
    <row r="170" spans="2:65" s="11" customFormat="1" x14ac:dyDescent="0.3">
      <c r="B170" s="157"/>
      <c r="D170" s="158" t="s">
        <v>137</v>
      </c>
      <c r="E170" s="159" t="s">
        <v>3</v>
      </c>
      <c r="F170" s="160" t="s">
        <v>241</v>
      </c>
      <c r="H170" s="161" t="s">
        <v>3</v>
      </c>
      <c r="L170" s="157"/>
      <c r="M170" s="162"/>
      <c r="N170" s="163"/>
      <c r="O170" s="163"/>
      <c r="P170" s="163"/>
      <c r="Q170" s="163"/>
      <c r="R170" s="163"/>
      <c r="S170" s="163"/>
      <c r="T170" s="164"/>
      <c r="AT170" s="161" t="s">
        <v>137</v>
      </c>
      <c r="AU170" s="161" t="s">
        <v>81</v>
      </c>
      <c r="AV170" s="11" t="s">
        <v>19</v>
      </c>
      <c r="AW170" s="11" t="s">
        <v>36</v>
      </c>
      <c r="AX170" s="11" t="s">
        <v>73</v>
      </c>
      <c r="AY170" s="161" t="s">
        <v>128</v>
      </c>
    </row>
    <row r="171" spans="2:65" s="12" customFormat="1" x14ac:dyDescent="0.3">
      <c r="B171" s="165"/>
      <c r="D171" s="158" t="s">
        <v>137</v>
      </c>
      <c r="E171" s="173" t="s">
        <v>3</v>
      </c>
      <c r="F171" s="174" t="s">
        <v>242</v>
      </c>
      <c r="H171" s="175">
        <v>139.90199999999999</v>
      </c>
      <c r="L171" s="165"/>
      <c r="M171" s="170"/>
      <c r="N171" s="171"/>
      <c r="O171" s="171"/>
      <c r="P171" s="171"/>
      <c r="Q171" s="171"/>
      <c r="R171" s="171"/>
      <c r="S171" s="171"/>
      <c r="T171" s="172"/>
      <c r="AT171" s="173" t="s">
        <v>137</v>
      </c>
      <c r="AU171" s="173" t="s">
        <v>81</v>
      </c>
      <c r="AV171" s="12" t="s">
        <v>81</v>
      </c>
      <c r="AW171" s="12" t="s">
        <v>36</v>
      </c>
      <c r="AX171" s="12" t="s">
        <v>73</v>
      </c>
      <c r="AY171" s="173" t="s">
        <v>128</v>
      </c>
    </row>
    <row r="172" spans="2:65" s="12" customFormat="1" x14ac:dyDescent="0.3">
      <c r="B172" s="165"/>
      <c r="D172" s="158" t="s">
        <v>137</v>
      </c>
      <c r="E172" s="173" t="s">
        <v>3</v>
      </c>
      <c r="F172" s="174" t="s">
        <v>243</v>
      </c>
      <c r="H172" s="175">
        <v>8.4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73" t="s">
        <v>137</v>
      </c>
      <c r="AU172" s="173" t="s">
        <v>81</v>
      </c>
      <c r="AV172" s="12" t="s">
        <v>81</v>
      </c>
      <c r="AW172" s="12" t="s">
        <v>36</v>
      </c>
      <c r="AX172" s="12" t="s">
        <v>73</v>
      </c>
      <c r="AY172" s="173" t="s">
        <v>128</v>
      </c>
    </row>
    <row r="173" spans="2:65" s="12" customFormat="1" x14ac:dyDescent="0.3">
      <c r="B173" s="165"/>
      <c r="D173" s="158" t="s">
        <v>137</v>
      </c>
      <c r="E173" s="173" t="s">
        <v>3</v>
      </c>
      <c r="F173" s="174" t="s">
        <v>244</v>
      </c>
      <c r="H173" s="175">
        <v>4.17</v>
      </c>
      <c r="L173" s="165"/>
      <c r="M173" s="170"/>
      <c r="N173" s="171"/>
      <c r="O173" s="171"/>
      <c r="P173" s="171"/>
      <c r="Q173" s="171"/>
      <c r="R173" s="171"/>
      <c r="S173" s="171"/>
      <c r="T173" s="172"/>
      <c r="AT173" s="173" t="s">
        <v>137</v>
      </c>
      <c r="AU173" s="173" t="s">
        <v>81</v>
      </c>
      <c r="AV173" s="12" t="s">
        <v>81</v>
      </c>
      <c r="AW173" s="12" t="s">
        <v>36</v>
      </c>
      <c r="AX173" s="12" t="s">
        <v>73</v>
      </c>
      <c r="AY173" s="173" t="s">
        <v>128</v>
      </c>
    </row>
    <row r="174" spans="2:65" s="12" customFormat="1" x14ac:dyDescent="0.3">
      <c r="B174" s="165"/>
      <c r="D174" s="158" t="s">
        <v>137</v>
      </c>
      <c r="E174" s="173" t="s">
        <v>3</v>
      </c>
      <c r="F174" s="174" t="s">
        <v>245</v>
      </c>
      <c r="H174" s="175">
        <v>1.5</v>
      </c>
      <c r="L174" s="165"/>
      <c r="M174" s="170"/>
      <c r="N174" s="171"/>
      <c r="O174" s="171"/>
      <c r="P174" s="171"/>
      <c r="Q174" s="171"/>
      <c r="R174" s="171"/>
      <c r="S174" s="171"/>
      <c r="T174" s="172"/>
      <c r="AT174" s="173" t="s">
        <v>137</v>
      </c>
      <c r="AU174" s="173" t="s">
        <v>81</v>
      </c>
      <c r="AV174" s="12" t="s">
        <v>81</v>
      </c>
      <c r="AW174" s="12" t="s">
        <v>36</v>
      </c>
      <c r="AX174" s="12" t="s">
        <v>73</v>
      </c>
      <c r="AY174" s="173" t="s">
        <v>128</v>
      </c>
    </row>
    <row r="175" spans="2:65" s="12" customFormat="1" x14ac:dyDescent="0.3">
      <c r="B175" s="165"/>
      <c r="D175" s="158" t="s">
        <v>137</v>
      </c>
      <c r="E175" s="173" t="s">
        <v>3</v>
      </c>
      <c r="F175" s="174" t="s">
        <v>246</v>
      </c>
      <c r="H175" s="175">
        <v>6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73" t="s">
        <v>137</v>
      </c>
      <c r="AU175" s="173" t="s">
        <v>81</v>
      </c>
      <c r="AV175" s="12" t="s">
        <v>81</v>
      </c>
      <c r="AW175" s="12" t="s">
        <v>36</v>
      </c>
      <c r="AX175" s="12" t="s">
        <v>73</v>
      </c>
      <c r="AY175" s="173" t="s">
        <v>128</v>
      </c>
    </row>
    <row r="176" spans="2:65" s="12" customFormat="1" x14ac:dyDescent="0.3">
      <c r="B176" s="165"/>
      <c r="D176" s="158" t="s">
        <v>137</v>
      </c>
      <c r="E176" s="173" t="s">
        <v>3</v>
      </c>
      <c r="F176" s="174" t="s">
        <v>247</v>
      </c>
      <c r="H176" s="175">
        <v>-18.61</v>
      </c>
      <c r="L176" s="165"/>
      <c r="M176" s="170"/>
      <c r="N176" s="171"/>
      <c r="O176" s="171"/>
      <c r="P176" s="171"/>
      <c r="Q176" s="171"/>
      <c r="R176" s="171"/>
      <c r="S176" s="171"/>
      <c r="T176" s="172"/>
      <c r="AT176" s="173" t="s">
        <v>137</v>
      </c>
      <c r="AU176" s="173" t="s">
        <v>81</v>
      </c>
      <c r="AV176" s="12" t="s">
        <v>81</v>
      </c>
      <c r="AW176" s="12" t="s">
        <v>36</v>
      </c>
      <c r="AX176" s="12" t="s">
        <v>73</v>
      </c>
      <c r="AY176" s="173" t="s">
        <v>128</v>
      </c>
    </row>
    <row r="177" spans="2:65" s="14" customFormat="1" x14ac:dyDescent="0.3">
      <c r="B177" s="183"/>
      <c r="D177" s="166" t="s">
        <v>137</v>
      </c>
      <c r="E177" s="184" t="s">
        <v>3</v>
      </c>
      <c r="F177" s="185" t="s">
        <v>162</v>
      </c>
      <c r="H177" s="186">
        <v>141.36199999999999</v>
      </c>
      <c r="L177" s="183"/>
      <c r="M177" s="187"/>
      <c r="N177" s="188"/>
      <c r="O177" s="188"/>
      <c r="P177" s="188"/>
      <c r="Q177" s="188"/>
      <c r="R177" s="188"/>
      <c r="S177" s="188"/>
      <c r="T177" s="189"/>
      <c r="AT177" s="190" t="s">
        <v>137</v>
      </c>
      <c r="AU177" s="190" t="s">
        <v>81</v>
      </c>
      <c r="AV177" s="14" t="s">
        <v>135</v>
      </c>
      <c r="AW177" s="14" t="s">
        <v>36</v>
      </c>
      <c r="AX177" s="14" t="s">
        <v>19</v>
      </c>
      <c r="AY177" s="190" t="s">
        <v>128</v>
      </c>
    </row>
    <row r="178" spans="2:65" s="1" customFormat="1" ht="31.5" customHeight="1" x14ac:dyDescent="0.3">
      <c r="B178" s="145"/>
      <c r="C178" s="146" t="s">
        <v>248</v>
      </c>
      <c r="D178" s="146" t="s">
        <v>130</v>
      </c>
      <c r="E178" s="147" t="s">
        <v>249</v>
      </c>
      <c r="F178" s="148" t="s">
        <v>250</v>
      </c>
      <c r="G178" s="149" t="s">
        <v>133</v>
      </c>
      <c r="H178" s="150">
        <v>91.867000000000004</v>
      </c>
      <c r="I178" s="151"/>
      <c r="J178" s="151">
        <f>ROUND(I178*H178,2)</f>
        <v>0</v>
      </c>
      <c r="K178" s="148" t="s">
        <v>134</v>
      </c>
      <c r="L178" s="32"/>
      <c r="M178" s="152" t="s">
        <v>3</v>
      </c>
      <c r="N178" s="153" t="s">
        <v>44</v>
      </c>
      <c r="O178" s="154">
        <v>9.7000000000000003E-2</v>
      </c>
      <c r="P178" s="154">
        <f>O178*H178</f>
        <v>8.9110990000000001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AR178" s="18" t="s">
        <v>135</v>
      </c>
      <c r="AT178" s="18" t="s">
        <v>130</v>
      </c>
      <c r="AU178" s="18" t="s">
        <v>81</v>
      </c>
      <c r="AY178" s="18" t="s">
        <v>128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8" t="s">
        <v>19</v>
      </c>
      <c r="BK178" s="156">
        <f>ROUND(I178*H178,2)</f>
        <v>0</v>
      </c>
      <c r="BL178" s="18" t="s">
        <v>135</v>
      </c>
      <c r="BM178" s="18" t="s">
        <v>251</v>
      </c>
    </row>
    <row r="179" spans="2:65" s="11" customFormat="1" x14ac:dyDescent="0.3">
      <c r="B179" s="157"/>
      <c r="D179" s="158" t="s">
        <v>137</v>
      </c>
      <c r="E179" s="159" t="s">
        <v>3</v>
      </c>
      <c r="F179" s="160" t="s">
        <v>252</v>
      </c>
      <c r="H179" s="161" t="s">
        <v>3</v>
      </c>
      <c r="L179" s="157"/>
      <c r="M179" s="162"/>
      <c r="N179" s="163"/>
      <c r="O179" s="163"/>
      <c r="P179" s="163"/>
      <c r="Q179" s="163"/>
      <c r="R179" s="163"/>
      <c r="S179" s="163"/>
      <c r="T179" s="164"/>
      <c r="AT179" s="161" t="s">
        <v>137</v>
      </c>
      <c r="AU179" s="161" t="s">
        <v>81</v>
      </c>
      <c r="AV179" s="11" t="s">
        <v>19</v>
      </c>
      <c r="AW179" s="11" t="s">
        <v>36</v>
      </c>
      <c r="AX179" s="11" t="s">
        <v>73</v>
      </c>
      <c r="AY179" s="161" t="s">
        <v>128</v>
      </c>
    </row>
    <row r="180" spans="2:65" s="12" customFormat="1" x14ac:dyDescent="0.3">
      <c r="B180" s="165"/>
      <c r="D180" s="158" t="s">
        <v>137</v>
      </c>
      <c r="E180" s="173" t="s">
        <v>3</v>
      </c>
      <c r="F180" s="174" t="s">
        <v>232</v>
      </c>
      <c r="H180" s="175">
        <v>28.187000000000001</v>
      </c>
      <c r="L180" s="165"/>
      <c r="M180" s="170"/>
      <c r="N180" s="171"/>
      <c r="O180" s="171"/>
      <c r="P180" s="171"/>
      <c r="Q180" s="171"/>
      <c r="R180" s="171"/>
      <c r="S180" s="171"/>
      <c r="T180" s="172"/>
      <c r="AT180" s="173" t="s">
        <v>137</v>
      </c>
      <c r="AU180" s="173" t="s">
        <v>81</v>
      </c>
      <c r="AV180" s="12" t="s">
        <v>81</v>
      </c>
      <c r="AW180" s="12" t="s">
        <v>36</v>
      </c>
      <c r="AX180" s="12" t="s">
        <v>73</v>
      </c>
      <c r="AY180" s="173" t="s">
        <v>128</v>
      </c>
    </row>
    <row r="181" spans="2:65" s="13" customFormat="1" x14ac:dyDescent="0.3">
      <c r="B181" s="176"/>
      <c r="D181" s="158" t="s">
        <v>137</v>
      </c>
      <c r="E181" s="177" t="s">
        <v>3</v>
      </c>
      <c r="F181" s="178" t="s">
        <v>156</v>
      </c>
      <c r="H181" s="179">
        <v>28.187000000000001</v>
      </c>
      <c r="L181" s="176"/>
      <c r="M181" s="180"/>
      <c r="N181" s="181"/>
      <c r="O181" s="181"/>
      <c r="P181" s="181"/>
      <c r="Q181" s="181"/>
      <c r="R181" s="181"/>
      <c r="S181" s="181"/>
      <c r="T181" s="182"/>
      <c r="AT181" s="177" t="s">
        <v>137</v>
      </c>
      <c r="AU181" s="177" t="s">
        <v>81</v>
      </c>
      <c r="AV181" s="13" t="s">
        <v>145</v>
      </c>
      <c r="AW181" s="13" t="s">
        <v>36</v>
      </c>
      <c r="AX181" s="13" t="s">
        <v>73</v>
      </c>
      <c r="AY181" s="177" t="s">
        <v>128</v>
      </c>
    </row>
    <row r="182" spans="2:65" s="11" customFormat="1" x14ac:dyDescent="0.3">
      <c r="B182" s="157"/>
      <c r="D182" s="158" t="s">
        <v>137</v>
      </c>
      <c r="E182" s="159" t="s">
        <v>3</v>
      </c>
      <c r="F182" s="160" t="s">
        <v>253</v>
      </c>
      <c r="H182" s="161" t="s">
        <v>3</v>
      </c>
      <c r="L182" s="157"/>
      <c r="M182" s="162"/>
      <c r="N182" s="163"/>
      <c r="O182" s="163"/>
      <c r="P182" s="163"/>
      <c r="Q182" s="163"/>
      <c r="R182" s="163"/>
      <c r="S182" s="163"/>
      <c r="T182" s="164"/>
      <c r="AT182" s="161" t="s">
        <v>137</v>
      </c>
      <c r="AU182" s="161" t="s">
        <v>81</v>
      </c>
      <c r="AV182" s="11" t="s">
        <v>19</v>
      </c>
      <c r="AW182" s="11" t="s">
        <v>36</v>
      </c>
      <c r="AX182" s="11" t="s">
        <v>73</v>
      </c>
      <c r="AY182" s="161" t="s">
        <v>128</v>
      </c>
    </row>
    <row r="183" spans="2:65" s="12" customFormat="1" x14ac:dyDescent="0.3">
      <c r="B183" s="165"/>
      <c r="D183" s="158" t="s">
        <v>137</v>
      </c>
      <c r="E183" s="173" t="s">
        <v>3</v>
      </c>
      <c r="F183" s="174" t="s">
        <v>243</v>
      </c>
      <c r="H183" s="175">
        <v>8.4</v>
      </c>
      <c r="L183" s="165"/>
      <c r="M183" s="170"/>
      <c r="N183" s="171"/>
      <c r="O183" s="171"/>
      <c r="P183" s="171"/>
      <c r="Q183" s="171"/>
      <c r="R183" s="171"/>
      <c r="S183" s="171"/>
      <c r="T183" s="172"/>
      <c r="AT183" s="173" t="s">
        <v>137</v>
      </c>
      <c r="AU183" s="173" t="s">
        <v>81</v>
      </c>
      <c r="AV183" s="12" t="s">
        <v>81</v>
      </c>
      <c r="AW183" s="12" t="s">
        <v>36</v>
      </c>
      <c r="AX183" s="12" t="s">
        <v>73</v>
      </c>
      <c r="AY183" s="173" t="s">
        <v>128</v>
      </c>
    </row>
    <row r="184" spans="2:65" s="12" customFormat="1" x14ac:dyDescent="0.3">
      <c r="B184" s="165"/>
      <c r="D184" s="158" t="s">
        <v>137</v>
      </c>
      <c r="E184" s="173" t="s">
        <v>3</v>
      </c>
      <c r="F184" s="174" t="s">
        <v>244</v>
      </c>
      <c r="H184" s="175">
        <v>4.17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73" t="s">
        <v>137</v>
      </c>
      <c r="AU184" s="173" t="s">
        <v>81</v>
      </c>
      <c r="AV184" s="12" t="s">
        <v>81</v>
      </c>
      <c r="AW184" s="12" t="s">
        <v>36</v>
      </c>
      <c r="AX184" s="12" t="s">
        <v>73</v>
      </c>
      <c r="AY184" s="173" t="s">
        <v>128</v>
      </c>
    </row>
    <row r="185" spans="2:65" s="12" customFormat="1" x14ac:dyDescent="0.3">
      <c r="B185" s="165"/>
      <c r="D185" s="158" t="s">
        <v>137</v>
      </c>
      <c r="E185" s="173" t="s">
        <v>3</v>
      </c>
      <c r="F185" s="174" t="s">
        <v>245</v>
      </c>
      <c r="H185" s="175">
        <v>1.5</v>
      </c>
      <c r="L185" s="165"/>
      <c r="M185" s="170"/>
      <c r="N185" s="171"/>
      <c r="O185" s="171"/>
      <c r="P185" s="171"/>
      <c r="Q185" s="171"/>
      <c r="R185" s="171"/>
      <c r="S185" s="171"/>
      <c r="T185" s="172"/>
      <c r="AT185" s="173" t="s">
        <v>137</v>
      </c>
      <c r="AU185" s="173" t="s">
        <v>81</v>
      </c>
      <c r="AV185" s="12" t="s">
        <v>81</v>
      </c>
      <c r="AW185" s="12" t="s">
        <v>36</v>
      </c>
      <c r="AX185" s="12" t="s">
        <v>73</v>
      </c>
      <c r="AY185" s="173" t="s">
        <v>128</v>
      </c>
    </row>
    <row r="186" spans="2:65" s="12" customFormat="1" x14ac:dyDescent="0.3">
      <c r="B186" s="165"/>
      <c r="D186" s="158" t="s">
        <v>137</v>
      </c>
      <c r="E186" s="173" t="s">
        <v>3</v>
      </c>
      <c r="F186" s="174" t="s">
        <v>254</v>
      </c>
      <c r="H186" s="175">
        <v>6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73" t="s">
        <v>137</v>
      </c>
      <c r="AU186" s="173" t="s">
        <v>81</v>
      </c>
      <c r="AV186" s="12" t="s">
        <v>81</v>
      </c>
      <c r="AW186" s="12" t="s">
        <v>36</v>
      </c>
      <c r="AX186" s="12" t="s">
        <v>73</v>
      </c>
      <c r="AY186" s="173" t="s">
        <v>128</v>
      </c>
    </row>
    <row r="187" spans="2:65" s="13" customFormat="1" x14ac:dyDescent="0.3">
      <c r="B187" s="176"/>
      <c r="D187" s="158" t="s">
        <v>137</v>
      </c>
      <c r="E187" s="177" t="s">
        <v>3</v>
      </c>
      <c r="F187" s="178" t="s">
        <v>156</v>
      </c>
      <c r="H187" s="179">
        <v>20.07</v>
      </c>
      <c r="L187" s="176"/>
      <c r="M187" s="180"/>
      <c r="N187" s="181"/>
      <c r="O187" s="181"/>
      <c r="P187" s="181"/>
      <c r="Q187" s="181"/>
      <c r="R187" s="181"/>
      <c r="S187" s="181"/>
      <c r="T187" s="182"/>
      <c r="AT187" s="177" t="s">
        <v>137</v>
      </c>
      <c r="AU187" s="177" t="s">
        <v>81</v>
      </c>
      <c r="AV187" s="13" t="s">
        <v>145</v>
      </c>
      <c r="AW187" s="13" t="s">
        <v>36</v>
      </c>
      <c r="AX187" s="13" t="s">
        <v>73</v>
      </c>
      <c r="AY187" s="177" t="s">
        <v>128</v>
      </c>
    </row>
    <row r="188" spans="2:65" s="11" customFormat="1" x14ac:dyDescent="0.3">
      <c r="B188" s="157"/>
      <c r="D188" s="158" t="s">
        <v>137</v>
      </c>
      <c r="E188" s="159" t="s">
        <v>3</v>
      </c>
      <c r="F188" s="160" t="s">
        <v>255</v>
      </c>
      <c r="H188" s="161" t="s">
        <v>3</v>
      </c>
      <c r="L188" s="157"/>
      <c r="M188" s="162"/>
      <c r="N188" s="163"/>
      <c r="O188" s="163"/>
      <c r="P188" s="163"/>
      <c r="Q188" s="163"/>
      <c r="R188" s="163"/>
      <c r="S188" s="163"/>
      <c r="T188" s="164"/>
      <c r="AT188" s="161" t="s">
        <v>137</v>
      </c>
      <c r="AU188" s="161" t="s">
        <v>81</v>
      </c>
      <c r="AV188" s="11" t="s">
        <v>19</v>
      </c>
      <c r="AW188" s="11" t="s">
        <v>36</v>
      </c>
      <c r="AX188" s="11" t="s">
        <v>73</v>
      </c>
      <c r="AY188" s="161" t="s">
        <v>128</v>
      </c>
    </row>
    <row r="189" spans="2:65" s="12" customFormat="1" x14ac:dyDescent="0.3">
      <c r="B189" s="165"/>
      <c r="D189" s="158" t="s">
        <v>137</v>
      </c>
      <c r="E189" s="173" t="s">
        <v>3</v>
      </c>
      <c r="F189" s="174" t="s">
        <v>234</v>
      </c>
      <c r="H189" s="175">
        <v>18.61</v>
      </c>
      <c r="L189" s="165"/>
      <c r="M189" s="170"/>
      <c r="N189" s="171"/>
      <c r="O189" s="171"/>
      <c r="P189" s="171"/>
      <c r="Q189" s="171"/>
      <c r="R189" s="171"/>
      <c r="S189" s="171"/>
      <c r="T189" s="172"/>
      <c r="AT189" s="173" t="s">
        <v>137</v>
      </c>
      <c r="AU189" s="173" t="s">
        <v>81</v>
      </c>
      <c r="AV189" s="12" t="s">
        <v>81</v>
      </c>
      <c r="AW189" s="12" t="s">
        <v>36</v>
      </c>
      <c r="AX189" s="12" t="s">
        <v>73</v>
      </c>
      <c r="AY189" s="173" t="s">
        <v>128</v>
      </c>
    </row>
    <row r="190" spans="2:65" s="11" customFormat="1" x14ac:dyDescent="0.3">
      <c r="B190" s="157"/>
      <c r="D190" s="158" t="s">
        <v>137</v>
      </c>
      <c r="E190" s="159" t="s">
        <v>3</v>
      </c>
      <c r="F190" s="160" t="s">
        <v>256</v>
      </c>
      <c r="H190" s="161" t="s">
        <v>3</v>
      </c>
      <c r="L190" s="157"/>
      <c r="M190" s="162"/>
      <c r="N190" s="163"/>
      <c r="O190" s="163"/>
      <c r="P190" s="163"/>
      <c r="Q190" s="163"/>
      <c r="R190" s="163"/>
      <c r="S190" s="163"/>
      <c r="T190" s="164"/>
      <c r="AT190" s="161" t="s">
        <v>137</v>
      </c>
      <c r="AU190" s="161" t="s">
        <v>81</v>
      </c>
      <c r="AV190" s="11" t="s">
        <v>19</v>
      </c>
      <c r="AW190" s="11" t="s">
        <v>36</v>
      </c>
      <c r="AX190" s="11" t="s">
        <v>73</v>
      </c>
      <c r="AY190" s="161" t="s">
        <v>128</v>
      </c>
    </row>
    <row r="191" spans="2:65" s="12" customFormat="1" x14ac:dyDescent="0.3">
      <c r="B191" s="165"/>
      <c r="D191" s="158" t="s">
        <v>137</v>
      </c>
      <c r="E191" s="173" t="s">
        <v>3</v>
      </c>
      <c r="F191" s="174" t="s">
        <v>237</v>
      </c>
      <c r="H191" s="175">
        <v>25</v>
      </c>
      <c r="L191" s="165"/>
      <c r="M191" s="170"/>
      <c r="N191" s="171"/>
      <c r="O191" s="171"/>
      <c r="P191" s="171"/>
      <c r="Q191" s="171"/>
      <c r="R191" s="171"/>
      <c r="S191" s="171"/>
      <c r="T191" s="172"/>
      <c r="AT191" s="173" t="s">
        <v>137</v>
      </c>
      <c r="AU191" s="173" t="s">
        <v>81</v>
      </c>
      <c r="AV191" s="12" t="s">
        <v>81</v>
      </c>
      <c r="AW191" s="12" t="s">
        <v>36</v>
      </c>
      <c r="AX191" s="12" t="s">
        <v>73</v>
      </c>
      <c r="AY191" s="173" t="s">
        <v>128</v>
      </c>
    </row>
    <row r="192" spans="2:65" s="14" customFormat="1" x14ac:dyDescent="0.3">
      <c r="B192" s="183"/>
      <c r="D192" s="166" t="s">
        <v>137</v>
      </c>
      <c r="E192" s="184" t="s">
        <v>3</v>
      </c>
      <c r="F192" s="185" t="s">
        <v>162</v>
      </c>
      <c r="H192" s="186">
        <v>91.867000000000004</v>
      </c>
      <c r="L192" s="183"/>
      <c r="M192" s="187"/>
      <c r="N192" s="188"/>
      <c r="O192" s="188"/>
      <c r="P192" s="188"/>
      <c r="Q192" s="188"/>
      <c r="R192" s="188"/>
      <c r="S192" s="188"/>
      <c r="T192" s="189"/>
      <c r="AT192" s="190" t="s">
        <v>137</v>
      </c>
      <c r="AU192" s="190" t="s">
        <v>81</v>
      </c>
      <c r="AV192" s="14" t="s">
        <v>135</v>
      </c>
      <c r="AW192" s="14" t="s">
        <v>36</v>
      </c>
      <c r="AX192" s="14" t="s">
        <v>19</v>
      </c>
      <c r="AY192" s="190" t="s">
        <v>128</v>
      </c>
    </row>
    <row r="193" spans="2:65" s="1" customFormat="1" ht="22.5" customHeight="1" x14ac:dyDescent="0.3">
      <c r="B193" s="145"/>
      <c r="C193" s="146" t="s">
        <v>257</v>
      </c>
      <c r="D193" s="146" t="s">
        <v>130</v>
      </c>
      <c r="E193" s="147" t="s">
        <v>258</v>
      </c>
      <c r="F193" s="148" t="s">
        <v>259</v>
      </c>
      <c r="G193" s="149" t="s">
        <v>133</v>
      </c>
      <c r="H193" s="150">
        <v>159.97200000000001</v>
      </c>
      <c r="I193" s="151"/>
      <c r="J193" s="151">
        <f>ROUND(I193*H193,2)</f>
        <v>0</v>
      </c>
      <c r="K193" s="148" t="s">
        <v>134</v>
      </c>
      <c r="L193" s="32"/>
      <c r="M193" s="152" t="s">
        <v>3</v>
      </c>
      <c r="N193" s="153" t="s">
        <v>44</v>
      </c>
      <c r="O193" s="154">
        <v>8.9999999999999993E-3</v>
      </c>
      <c r="P193" s="154">
        <f>O193*H193</f>
        <v>1.439748</v>
      </c>
      <c r="Q193" s="154">
        <v>0</v>
      </c>
      <c r="R193" s="154">
        <f>Q193*H193</f>
        <v>0</v>
      </c>
      <c r="S193" s="154">
        <v>0</v>
      </c>
      <c r="T193" s="155">
        <f>S193*H193</f>
        <v>0</v>
      </c>
      <c r="AR193" s="18" t="s">
        <v>135</v>
      </c>
      <c r="AT193" s="18" t="s">
        <v>130</v>
      </c>
      <c r="AU193" s="18" t="s">
        <v>81</v>
      </c>
      <c r="AY193" s="18" t="s">
        <v>128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8" t="s">
        <v>19</v>
      </c>
      <c r="BK193" s="156">
        <f>ROUND(I193*H193,2)</f>
        <v>0</v>
      </c>
      <c r="BL193" s="18" t="s">
        <v>135</v>
      </c>
      <c r="BM193" s="18" t="s">
        <v>260</v>
      </c>
    </row>
    <row r="194" spans="2:65" s="11" customFormat="1" x14ac:dyDescent="0.3">
      <c r="B194" s="157"/>
      <c r="D194" s="158" t="s">
        <v>137</v>
      </c>
      <c r="E194" s="159" t="s">
        <v>3</v>
      </c>
      <c r="F194" s="160" t="s">
        <v>261</v>
      </c>
      <c r="H194" s="161" t="s">
        <v>3</v>
      </c>
      <c r="L194" s="157"/>
      <c r="M194" s="162"/>
      <c r="N194" s="163"/>
      <c r="O194" s="163"/>
      <c r="P194" s="163"/>
      <c r="Q194" s="163"/>
      <c r="R194" s="163"/>
      <c r="S194" s="163"/>
      <c r="T194" s="164"/>
      <c r="AT194" s="161" t="s">
        <v>137</v>
      </c>
      <c r="AU194" s="161" t="s">
        <v>81</v>
      </c>
      <c r="AV194" s="11" t="s">
        <v>19</v>
      </c>
      <c r="AW194" s="11" t="s">
        <v>36</v>
      </c>
      <c r="AX194" s="11" t="s">
        <v>73</v>
      </c>
      <c r="AY194" s="161" t="s">
        <v>128</v>
      </c>
    </row>
    <row r="195" spans="2:65" s="12" customFormat="1" x14ac:dyDescent="0.3">
      <c r="B195" s="165"/>
      <c r="D195" s="158" t="s">
        <v>137</v>
      </c>
      <c r="E195" s="173" t="s">
        <v>3</v>
      </c>
      <c r="F195" s="174" t="s">
        <v>234</v>
      </c>
      <c r="H195" s="175">
        <v>18.61</v>
      </c>
      <c r="L195" s="165"/>
      <c r="M195" s="170"/>
      <c r="N195" s="171"/>
      <c r="O195" s="171"/>
      <c r="P195" s="171"/>
      <c r="Q195" s="171"/>
      <c r="R195" s="171"/>
      <c r="S195" s="171"/>
      <c r="T195" s="172"/>
      <c r="AT195" s="173" t="s">
        <v>137</v>
      </c>
      <c r="AU195" s="173" t="s">
        <v>81</v>
      </c>
      <c r="AV195" s="12" t="s">
        <v>81</v>
      </c>
      <c r="AW195" s="12" t="s">
        <v>36</v>
      </c>
      <c r="AX195" s="12" t="s">
        <v>73</v>
      </c>
      <c r="AY195" s="173" t="s">
        <v>128</v>
      </c>
    </row>
    <row r="196" spans="2:65" s="11" customFormat="1" x14ac:dyDescent="0.3">
      <c r="B196" s="157"/>
      <c r="D196" s="158" t="s">
        <v>137</v>
      </c>
      <c r="E196" s="159" t="s">
        <v>3</v>
      </c>
      <c r="F196" s="160" t="s">
        <v>262</v>
      </c>
      <c r="H196" s="161" t="s">
        <v>3</v>
      </c>
      <c r="L196" s="157"/>
      <c r="M196" s="162"/>
      <c r="N196" s="163"/>
      <c r="O196" s="163"/>
      <c r="P196" s="163"/>
      <c r="Q196" s="163"/>
      <c r="R196" s="163"/>
      <c r="S196" s="163"/>
      <c r="T196" s="164"/>
      <c r="AT196" s="161" t="s">
        <v>137</v>
      </c>
      <c r="AU196" s="161" t="s">
        <v>81</v>
      </c>
      <c r="AV196" s="11" t="s">
        <v>19</v>
      </c>
      <c r="AW196" s="11" t="s">
        <v>36</v>
      </c>
      <c r="AX196" s="11" t="s">
        <v>73</v>
      </c>
      <c r="AY196" s="161" t="s">
        <v>128</v>
      </c>
    </row>
    <row r="197" spans="2:65" s="12" customFormat="1" x14ac:dyDescent="0.3">
      <c r="B197" s="165"/>
      <c r="D197" s="158" t="s">
        <v>137</v>
      </c>
      <c r="E197" s="173" t="s">
        <v>3</v>
      </c>
      <c r="F197" s="174" t="s">
        <v>263</v>
      </c>
      <c r="H197" s="175">
        <v>141.36199999999999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73" t="s">
        <v>137</v>
      </c>
      <c r="AU197" s="173" t="s">
        <v>81</v>
      </c>
      <c r="AV197" s="12" t="s">
        <v>81</v>
      </c>
      <c r="AW197" s="12" t="s">
        <v>36</v>
      </c>
      <c r="AX197" s="12" t="s">
        <v>73</v>
      </c>
      <c r="AY197" s="173" t="s">
        <v>128</v>
      </c>
    </row>
    <row r="198" spans="2:65" s="14" customFormat="1" x14ac:dyDescent="0.3">
      <c r="B198" s="183"/>
      <c r="D198" s="166" t="s">
        <v>137</v>
      </c>
      <c r="E198" s="184" t="s">
        <v>3</v>
      </c>
      <c r="F198" s="185" t="s">
        <v>162</v>
      </c>
      <c r="H198" s="186">
        <v>159.97200000000001</v>
      </c>
      <c r="L198" s="183"/>
      <c r="M198" s="187"/>
      <c r="N198" s="188"/>
      <c r="O198" s="188"/>
      <c r="P198" s="188"/>
      <c r="Q198" s="188"/>
      <c r="R198" s="188"/>
      <c r="S198" s="188"/>
      <c r="T198" s="189"/>
      <c r="AT198" s="190" t="s">
        <v>137</v>
      </c>
      <c r="AU198" s="190" t="s">
        <v>81</v>
      </c>
      <c r="AV198" s="14" t="s">
        <v>135</v>
      </c>
      <c r="AW198" s="14" t="s">
        <v>36</v>
      </c>
      <c r="AX198" s="14" t="s">
        <v>19</v>
      </c>
      <c r="AY198" s="190" t="s">
        <v>128</v>
      </c>
    </row>
    <row r="199" spans="2:65" s="1" customFormat="1" ht="22.5" customHeight="1" x14ac:dyDescent="0.3">
      <c r="B199" s="145"/>
      <c r="C199" s="146" t="s">
        <v>264</v>
      </c>
      <c r="D199" s="146" t="s">
        <v>130</v>
      </c>
      <c r="E199" s="147" t="s">
        <v>265</v>
      </c>
      <c r="F199" s="148" t="s">
        <v>266</v>
      </c>
      <c r="G199" s="149" t="s">
        <v>267</v>
      </c>
      <c r="H199" s="150">
        <v>226.179</v>
      </c>
      <c r="I199" s="151"/>
      <c r="J199" s="151">
        <f>ROUND(I199*H199,2)</f>
        <v>0</v>
      </c>
      <c r="K199" s="148" t="s">
        <v>134</v>
      </c>
      <c r="L199" s="32"/>
      <c r="M199" s="152" t="s">
        <v>3</v>
      </c>
      <c r="N199" s="153" t="s">
        <v>44</v>
      </c>
      <c r="O199" s="154">
        <v>0</v>
      </c>
      <c r="P199" s="154">
        <f>O199*H199</f>
        <v>0</v>
      </c>
      <c r="Q199" s="154">
        <v>0</v>
      </c>
      <c r="R199" s="154">
        <f>Q199*H199</f>
        <v>0</v>
      </c>
      <c r="S199" s="154">
        <v>0</v>
      </c>
      <c r="T199" s="155">
        <f>S199*H199</f>
        <v>0</v>
      </c>
      <c r="AR199" s="18" t="s">
        <v>135</v>
      </c>
      <c r="AT199" s="18" t="s">
        <v>130</v>
      </c>
      <c r="AU199" s="18" t="s">
        <v>81</v>
      </c>
      <c r="AY199" s="18" t="s">
        <v>128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8" t="s">
        <v>19</v>
      </c>
      <c r="BK199" s="156">
        <f>ROUND(I199*H199,2)</f>
        <v>0</v>
      </c>
      <c r="BL199" s="18" t="s">
        <v>135</v>
      </c>
      <c r="BM199" s="18" t="s">
        <v>268</v>
      </c>
    </row>
    <row r="200" spans="2:65" s="11" customFormat="1" x14ac:dyDescent="0.3">
      <c r="B200" s="157"/>
      <c r="D200" s="158" t="s">
        <v>137</v>
      </c>
      <c r="E200" s="159" t="s">
        <v>3</v>
      </c>
      <c r="F200" s="160" t="s">
        <v>269</v>
      </c>
      <c r="H200" s="161" t="s">
        <v>3</v>
      </c>
      <c r="L200" s="157"/>
      <c r="M200" s="162"/>
      <c r="N200" s="163"/>
      <c r="O200" s="163"/>
      <c r="P200" s="163"/>
      <c r="Q200" s="163"/>
      <c r="R200" s="163"/>
      <c r="S200" s="163"/>
      <c r="T200" s="164"/>
      <c r="AT200" s="161" t="s">
        <v>137</v>
      </c>
      <c r="AU200" s="161" t="s">
        <v>81</v>
      </c>
      <c r="AV200" s="11" t="s">
        <v>19</v>
      </c>
      <c r="AW200" s="11" t="s">
        <v>36</v>
      </c>
      <c r="AX200" s="11" t="s">
        <v>73</v>
      </c>
      <c r="AY200" s="161" t="s">
        <v>128</v>
      </c>
    </row>
    <row r="201" spans="2:65" s="12" customFormat="1" x14ac:dyDescent="0.3">
      <c r="B201" s="165"/>
      <c r="D201" s="166" t="s">
        <v>137</v>
      </c>
      <c r="E201" s="167" t="s">
        <v>3</v>
      </c>
      <c r="F201" s="168" t="s">
        <v>270</v>
      </c>
      <c r="H201" s="169">
        <v>226.179</v>
      </c>
      <c r="L201" s="165"/>
      <c r="M201" s="170"/>
      <c r="N201" s="171"/>
      <c r="O201" s="171"/>
      <c r="P201" s="171"/>
      <c r="Q201" s="171"/>
      <c r="R201" s="171"/>
      <c r="S201" s="171"/>
      <c r="T201" s="172"/>
      <c r="AT201" s="173" t="s">
        <v>137</v>
      </c>
      <c r="AU201" s="173" t="s">
        <v>81</v>
      </c>
      <c r="AV201" s="12" t="s">
        <v>81</v>
      </c>
      <c r="AW201" s="12" t="s">
        <v>36</v>
      </c>
      <c r="AX201" s="12" t="s">
        <v>19</v>
      </c>
      <c r="AY201" s="173" t="s">
        <v>128</v>
      </c>
    </row>
    <row r="202" spans="2:65" s="1" customFormat="1" ht="31.5" customHeight="1" x14ac:dyDescent="0.3">
      <c r="B202" s="145"/>
      <c r="C202" s="146" t="s">
        <v>271</v>
      </c>
      <c r="D202" s="146" t="s">
        <v>130</v>
      </c>
      <c r="E202" s="147" t="s">
        <v>272</v>
      </c>
      <c r="F202" s="148" t="s">
        <v>273</v>
      </c>
      <c r="G202" s="149" t="s">
        <v>133</v>
      </c>
      <c r="H202" s="150">
        <v>18.61</v>
      </c>
      <c r="I202" s="151"/>
      <c r="J202" s="151">
        <f>ROUND(I202*H202,2)</f>
        <v>0</v>
      </c>
      <c r="K202" s="148" t="s">
        <v>134</v>
      </c>
      <c r="L202" s="32"/>
      <c r="M202" s="152" t="s">
        <v>3</v>
      </c>
      <c r="N202" s="153" t="s">
        <v>44</v>
      </c>
      <c r="O202" s="154">
        <v>0.29899999999999999</v>
      </c>
      <c r="P202" s="154">
        <f>O202*H202</f>
        <v>5.5643899999999995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AR202" s="18" t="s">
        <v>135</v>
      </c>
      <c r="AT202" s="18" t="s">
        <v>130</v>
      </c>
      <c r="AU202" s="18" t="s">
        <v>81</v>
      </c>
      <c r="AY202" s="18" t="s">
        <v>128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8" t="s">
        <v>19</v>
      </c>
      <c r="BK202" s="156">
        <f>ROUND(I202*H202,2)</f>
        <v>0</v>
      </c>
      <c r="BL202" s="18" t="s">
        <v>135</v>
      </c>
      <c r="BM202" s="18" t="s">
        <v>274</v>
      </c>
    </row>
    <row r="203" spans="2:65" s="11" customFormat="1" x14ac:dyDescent="0.3">
      <c r="B203" s="157"/>
      <c r="D203" s="158" t="s">
        <v>137</v>
      </c>
      <c r="E203" s="159" t="s">
        <v>3</v>
      </c>
      <c r="F203" s="160" t="s">
        <v>275</v>
      </c>
      <c r="H203" s="161" t="s">
        <v>3</v>
      </c>
      <c r="L203" s="157"/>
      <c r="M203" s="162"/>
      <c r="N203" s="163"/>
      <c r="O203" s="163"/>
      <c r="P203" s="163"/>
      <c r="Q203" s="163"/>
      <c r="R203" s="163"/>
      <c r="S203" s="163"/>
      <c r="T203" s="164"/>
      <c r="AT203" s="161" t="s">
        <v>137</v>
      </c>
      <c r="AU203" s="161" t="s">
        <v>81</v>
      </c>
      <c r="AV203" s="11" t="s">
        <v>19</v>
      </c>
      <c r="AW203" s="11" t="s">
        <v>36</v>
      </c>
      <c r="AX203" s="11" t="s">
        <v>73</v>
      </c>
      <c r="AY203" s="161" t="s">
        <v>128</v>
      </c>
    </row>
    <row r="204" spans="2:65" s="11" customFormat="1" x14ac:dyDescent="0.3">
      <c r="B204" s="157"/>
      <c r="D204" s="158" t="s">
        <v>137</v>
      </c>
      <c r="E204" s="159" t="s">
        <v>3</v>
      </c>
      <c r="F204" s="160" t="s">
        <v>276</v>
      </c>
      <c r="H204" s="161" t="s">
        <v>3</v>
      </c>
      <c r="L204" s="157"/>
      <c r="M204" s="162"/>
      <c r="N204" s="163"/>
      <c r="O204" s="163"/>
      <c r="P204" s="163"/>
      <c r="Q204" s="163"/>
      <c r="R204" s="163"/>
      <c r="S204" s="163"/>
      <c r="T204" s="164"/>
      <c r="AT204" s="161" t="s">
        <v>137</v>
      </c>
      <c r="AU204" s="161" t="s">
        <v>81</v>
      </c>
      <c r="AV204" s="11" t="s">
        <v>19</v>
      </c>
      <c r="AW204" s="11" t="s">
        <v>36</v>
      </c>
      <c r="AX204" s="11" t="s">
        <v>73</v>
      </c>
      <c r="AY204" s="161" t="s">
        <v>128</v>
      </c>
    </row>
    <row r="205" spans="2:65" s="12" customFormat="1" x14ac:dyDescent="0.3">
      <c r="B205" s="165"/>
      <c r="D205" s="158" t="s">
        <v>137</v>
      </c>
      <c r="E205" s="173" t="s">
        <v>3</v>
      </c>
      <c r="F205" s="174" t="s">
        <v>277</v>
      </c>
      <c r="H205" s="175">
        <v>1</v>
      </c>
      <c r="L205" s="165"/>
      <c r="M205" s="170"/>
      <c r="N205" s="171"/>
      <c r="O205" s="171"/>
      <c r="P205" s="171"/>
      <c r="Q205" s="171"/>
      <c r="R205" s="171"/>
      <c r="S205" s="171"/>
      <c r="T205" s="172"/>
      <c r="AT205" s="173" t="s">
        <v>137</v>
      </c>
      <c r="AU205" s="173" t="s">
        <v>81</v>
      </c>
      <c r="AV205" s="12" t="s">
        <v>81</v>
      </c>
      <c r="AW205" s="12" t="s">
        <v>36</v>
      </c>
      <c r="AX205" s="12" t="s">
        <v>73</v>
      </c>
      <c r="AY205" s="173" t="s">
        <v>128</v>
      </c>
    </row>
    <row r="206" spans="2:65" s="12" customFormat="1" x14ac:dyDescent="0.3">
      <c r="B206" s="165"/>
      <c r="D206" s="158" t="s">
        <v>137</v>
      </c>
      <c r="E206" s="173" t="s">
        <v>3</v>
      </c>
      <c r="F206" s="174" t="s">
        <v>278</v>
      </c>
      <c r="H206" s="175">
        <v>-0.4</v>
      </c>
      <c r="L206" s="165"/>
      <c r="M206" s="170"/>
      <c r="N206" s="171"/>
      <c r="O206" s="171"/>
      <c r="P206" s="171"/>
      <c r="Q206" s="171"/>
      <c r="R206" s="171"/>
      <c r="S206" s="171"/>
      <c r="T206" s="172"/>
      <c r="AT206" s="173" t="s">
        <v>137</v>
      </c>
      <c r="AU206" s="173" t="s">
        <v>81</v>
      </c>
      <c r="AV206" s="12" t="s">
        <v>81</v>
      </c>
      <c r="AW206" s="12" t="s">
        <v>36</v>
      </c>
      <c r="AX206" s="12" t="s">
        <v>73</v>
      </c>
      <c r="AY206" s="173" t="s">
        <v>128</v>
      </c>
    </row>
    <row r="207" spans="2:65" s="13" customFormat="1" x14ac:dyDescent="0.3">
      <c r="B207" s="176"/>
      <c r="D207" s="158" t="s">
        <v>137</v>
      </c>
      <c r="E207" s="177" t="s">
        <v>3</v>
      </c>
      <c r="F207" s="178" t="s">
        <v>156</v>
      </c>
      <c r="H207" s="179">
        <v>0.6</v>
      </c>
      <c r="L207" s="176"/>
      <c r="M207" s="180"/>
      <c r="N207" s="181"/>
      <c r="O207" s="181"/>
      <c r="P207" s="181"/>
      <c r="Q207" s="181"/>
      <c r="R207" s="181"/>
      <c r="S207" s="181"/>
      <c r="T207" s="182"/>
      <c r="AT207" s="177" t="s">
        <v>137</v>
      </c>
      <c r="AU207" s="177" t="s">
        <v>81</v>
      </c>
      <c r="AV207" s="13" t="s">
        <v>145</v>
      </c>
      <c r="AW207" s="13" t="s">
        <v>36</v>
      </c>
      <c r="AX207" s="13" t="s">
        <v>73</v>
      </c>
      <c r="AY207" s="177" t="s">
        <v>128</v>
      </c>
    </row>
    <row r="208" spans="2:65" s="11" customFormat="1" x14ac:dyDescent="0.3">
      <c r="B208" s="157"/>
      <c r="D208" s="158" t="s">
        <v>137</v>
      </c>
      <c r="E208" s="159" t="s">
        <v>3</v>
      </c>
      <c r="F208" s="160" t="s">
        <v>279</v>
      </c>
      <c r="H208" s="161" t="s">
        <v>3</v>
      </c>
      <c r="L208" s="157"/>
      <c r="M208" s="162"/>
      <c r="N208" s="163"/>
      <c r="O208" s="163"/>
      <c r="P208" s="163"/>
      <c r="Q208" s="163"/>
      <c r="R208" s="163"/>
      <c r="S208" s="163"/>
      <c r="T208" s="164"/>
      <c r="AT208" s="161" t="s">
        <v>137</v>
      </c>
      <c r="AU208" s="161" t="s">
        <v>81</v>
      </c>
      <c r="AV208" s="11" t="s">
        <v>19</v>
      </c>
      <c r="AW208" s="11" t="s">
        <v>36</v>
      </c>
      <c r="AX208" s="11" t="s">
        <v>73</v>
      </c>
      <c r="AY208" s="161" t="s">
        <v>128</v>
      </c>
    </row>
    <row r="209" spans="2:65" s="11" customFormat="1" x14ac:dyDescent="0.3">
      <c r="B209" s="157"/>
      <c r="D209" s="158" t="s">
        <v>137</v>
      </c>
      <c r="E209" s="159" t="s">
        <v>3</v>
      </c>
      <c r="F209" s="160" t="s">
        <v>182</v>
      </c>
      <c r="H209" s="161" t="s">
        <v>3</v>
      </c>
      <c r="L209" s="157"/>
      <c r="M209" s="162"/>
      <c r="N209" s="163"/>
      <c r="O209" s="163"/>
      <c r="P209" s="163"/>
      <c r="Q209" s="163"/>
      <c r="R209" s="163"/>
      <c r="S209" s="163"/>
      <c r="T209" s="164"/>
      <c r="AT209" s="161" t="s">
        <v>137</v>
      </c>
      <c r="AU209" s="161" t="s">
        <v>81</v>
      </c>
      <c r="AV209" s="11" t="s">
        <v>19</v>
      </c>
      <c r="AW209" s="11" t="s">
        <v>36</v>
      </c>
      <c r="AX209" s="11" t="s">
        <v>73</v>
      </c>
      <c r="AY209" s="161" t="s">
        <v>128</v>
      </c>
    </row>
    <row r="210" spans="2:65" s="12" customFormat="1" x14ac:dyDescent="0.3">
      <c r="B210" s="165"/>
      <c r="D210" s="158" t="s">
        <v>137</v>
      </c>
      <c r="E210" s="173" t="s">
        <v>3</v>
      </c>
      <c r="F210" s="174" t="s">
        <v>280</v>
      </c>
      <c r="H210" s="175">
        <v>0.4</v>
      </c>
      <c r="L210" s="165"/>
      <c r="M210" s="170"/>
      <c r="N210" s="171"/>
      <c r="O210" s="171"/>
      <c r="P210" s="171"/>
      <c r="Q210" s="171"/>
      <c r="R210" s="171"/>
      <c r="S210" s="171"/>
      <c r="T210" s="172"/>
      <c r="AT210" s="173" t="s">
        <v>137</v>
      </c>
      <c r="AU210" s="173" t="s">
        <v>81</v>
      </c>
      <c r="AV210" s="12" t="s">
        <v>81</v>
      </c>
      <c r="AW210" s="12" t="s">
        <v>36</v>
      </c>
      <c r="AX210" s="12" t="s">
        <v>73</v>
      </c>
      <c r="AY210" s="173" t="s">
        <v>128</v>
      </c>
    </row>
    <row r="211" spans="2:65" s="11" customFormat="1" x14ac:dyDescent="0.3">
      <c r="B211" s="157"/>
      <c r="D211" s="158" t="s">
        <v>137</v>
      </c>
      <c r="E211" s="159" t="s">
        <v>3</v>
      </c>
      <c r="F211" s="160" t="s">
        <v>184</v>
      </c>
      <c r="H211" s="161" t="s">
        <v>3</v>
      </c>
      <c r="L211" s="157"/>
      <c r="M211" s="162"/>
      <c r="N211" s="163"/>
      <c r="O211" s="163"/>
      <c r="P211" s="163"/>
      <c r="Q211" s="163"/>
      <c r="R211" s="163"/>
      <c r="S211" s="163"/>
      <c r="T211" s="164"/>
      <c r="AT211" s="161" t="s">
        <v>137</v>
      </c>
      <c r="AU211" s="161" t="s">
        <v>81</v>
      </c>
      <c r="AV211" s="11" t="s">
        <v>19</v>
      </c>
      <c r="AW211" s="11" t="s">
        <v>36</v>
      </c>
      <c r="AX211" s="11" t="s">
        <v>73</v>
      </c>
      <c r="AY211" s="161" t="s">
        <v>128</v>
      </c>
    </row>
    <row r="212" spans="2:65" s="12" customFormat="1" x14ac:dyDescent="0.3">
      <c r="B212" s="165"/>
      <c r="D212" s="158" t="s">
        <v>137</v>
      </c>
      <c r="E212" s="173" t="s">
        <v>3</v>
      </c>
      <c r="F212" s="174" t="s">
        <v>281</v>
      </c>
      <c r="H212" s="175">
        <v>1.05</v>
      </c>
      <c r="L212" s="165"/>
      <c r="M212" s="170"/>
      <c r="N212" s="171"/>
      <c r="O212" s="171"/>
      <c r="P212" s="171"/>
      <c r="Q212" s="171"/>
      <c r="R212" s="171"/>
      <c r="S212" s="171"/>
      <c r="T212" s="172"/>
      <c r="AT212" s="173" t="s">
        <v>137</v>
      </c>
      <c r="AU212" s="173" t="s">
        <v>81</v>
      </c>
      <c r="AV212" s="12" t="s">
        <v>81</v>
      </c>
      <c r="AW212" s="12" t="s">
        <v>36</v>
      </c>
      <c r="AX212" s="12" t="s">
        <v>73</v>
      </c>
      <c r="AY212" s="173" t="s">
        <v>128</v>
      </c>
    </row>
    <row r="213" spans="2:65" s="11" customFormat="1" x14ac:dyDescent="0.3">
      <c r="B213" s="157"/>
      <c r="D213" s="158" t="s">
        <v>137</v>
      </c>
      <c r="E213" s="159" t="s">
        <v>3</v>
      </c>
      <c r="F213" s="160" t="s">
        <v>282</v>
      </c>
      <c r="H213" s="161" t="s">
        <v>3</v>
      </c>
      <c r="L213" s="157"/>
      <c r="M213" s="162"/>
      <c r="N213" s="163"/>
      <c r="O213" s="163"/>
      <c r="P213" s="163"/>
      <c r="Q213" s="163"/>
      <c r="R213" s="163"/>
      <c r="S213" s="163"/>
      <c r="T213" s="164"/>
      <c r="AT213" s="161" t="s">
        <v>137</v>
      </c>
      <c r="AU213" s="161" t="s">
        <v>81</v>
      </c>
      <c r="AV213" s="11" t="s">
        <v>19</v>
      </c>
      <c r="AW213" s="11" t="s">
        <v>36</v>
      </c>
      <c r="AX213" s="11" t="s">
        <v>73</v>
      </c>
      <c r="AY213" s="161" t="s">
        <v>128</v>
      </c>
    </row>
    <row r="214" spans="2:65" s="12" customFormat="1" x14ac:dyDescent="0.3">
      <c r="B214" s="165"/>
      <c r="D214" s="158" t="s">
        <v>137</v>
      </c>
      <c r="E214" s="173" t="s">
        <v>3</v>
      </c>
      <c r="F214" s="174" t="s">
        <v>283</v>
      </c>
      <c r="H214" s="175">
        <v>12.96</v>
      </c>
      <c r="L214" s="165"/>
      <c r="M214" s="170"/>
      <c r="N214" s="171"/>
      <c r="O214" s="171"/>
      <c r="P214" s="171"/>
      <c r="Q214" s="171"/>
      <c r="R214" s="171"/>
      <c r="S214" s="171"/>
      <c r="T214" s="172"/>
      <c r="AT214" s="173" t="s">
        <v>137</v>
      </c>
      <c r="AU214" s="173" t="s">
        <v>81</v>
      </c>
      <c r="AV214" s="12" t="s">
        <v>81</v>
      </c>
      <c r="AW214" s="12" t="s">
        <v>36</v>
      </c>
      <c r="AX214" s="12" t="s">
        <v>73</v>
      </c>
      <c r="AY214" s="173" t="s">
        <v>128</v>
      </c>
    </row>
    <row r="215" spans="2:65" s="13" customFormat="1" x14ac:dyDescent="0.3">
      <c r="B215" s="176"/>
      <c r="D215" s="158" t="s">
        <v>137</v>
      </c>
      <c r="E215" s="177" t="s">
        <v>3</v>
      </c>
      <c r="F215" s="178" t="s">
        <v>156</v>
      </c>
      <c r="H215" s="179">
        <v>14.41</v>
      </c>
      <c r="L215" s="176"/>
      <c r="M215" s="180"/>
      <c r="N215" s="181"/>
      <c r="O215" s="181"/>
      <c r="P215" s="181"/>
      <c r="Q215" s="181"/>
      <c r="R215" s="181"/>
      <c r="S215" s="181"/>
      <c r="T215" s="182"/>
      <c r="AT215" s="177" t="s">
        <v>137</v>
      </c>
      <c r="AU215" s="177" t="s">
        <v>81</v>
      </c>
      <c r="AV215" s="13" t="s">
        <v>145</v>
      </c>
      <c r="AW215" s="13" t="s">
        <v>36</v>
      </c>
      <c r="AX215" s="13" t="s">
        <v>73</v>
      </c>
      <c r="AY215" s="177" t="s">
        <v>128</v>
      </c>
    </row>
    <row r="216" spans="2:65" s="11" customFormat="1" x14ac:dyDescent="0.3">
      <c r="B216" s="157"/>
      <c r="D216" s="158" t="s">
        <v>137</v>
      </c>
      <c r="E216" s="159" t="s">
        <v>3</v>
      </c>
      <c r="F216" s="160" t="s">
        <v>284</v>
      </c>
      <c r="H216" s="161" t="s">
        <v>3</v>
      </c>
      <c r="L216" s="157"/>
      <c r="M216" s="162"/>
      <c r="N216" s="163"/>
      <c r="O216" s="163"/>
      <c r="P216" s="163"/>
      <c r="Q216" s="163"/>
      <c r="R216" s="163"/>
      <c r="S216" s="163"/>
      <c r="T216" s="164"/>
      <c r="AT216" s="161" t="s">
        <v>137</v>
      </c>
      <c r="AU216" s="161" t="s">
        <v>81</v>
      </c>
      <c r="AV216" s="11" t="s">
        <v>19</v>
      </c>
      <c r="AW216" s="11" t="s">
        <v>36</v>
      </c>
      <c r="AX216" s="11" t="s">
        <v>73</v>
      </c>
      <c r="AY216" s="161" t="s">
        <v>128</v>
      </c>
    </row>
    <row r="217" spans="2:65" s="12" customFormat="1" x14ac:dyDescent="0.3">
      <c r="B217" s="165"/>
      <c r="D217" s="158" t="s">
        <v>137</v>
      </c>
      <c r="E217" s="173" t="s">
        <v>3</v>
      </c>
      <c r="F217" s="174" t="s">
        <v>285</v>
      </c>
      <c r="H217" s="175">
        <v>3.6</v>
      </c>
      <c r="L217" s="165"/>
      <c r="M217" s="170"/>
      <c r="N217" s="171"/>
      <c r="O217" s="171"/>
      <c r="P217" s="171"/>
      <c r="Q217" s="171"/>
      <c r="R217" s="171"/>
      <c r="S217" s="171"/>
      <c r="T217" s="172"/>
      <c r="AT217" s="173" t="s">
        <v>137</v>
      </c>
      <c r="AU217" s="173" t="s">
        <v>81</v>
      </c>
      <c r="AV217" s="12" t="s">
        <v>81</v>
      </c>
      <c r="AW217" s="12" t="s">
        <v>36</v>
      </c>
      <c r="AX217" s="12" t="s">
        <v>73</v>
      </c>
      <c r="AY217" s="173" t="s">
        <v>128</v>
      </c>
    </row>
    <row r="218" spans="2:65" s="14" customFormat="1" x14ac:dyDescent="0.3">
      <c r="B218" s="183"/>
      <c r="D218" s="166" t="s">
        <v>137</v>
      </c>
      <c r="E218" s="184" t="s">
        <v>3</v>
      </c>
      <c r="F218" s="185" t="s">
        <v>162</v>
      </c>
      <c r="H218" s="186">
        <v>18.61</v>
      </c>
      <c r="L218" s="183"/>
      <c r="M218" s="187"/>
      <c r="N218" s="188"/>
      <c r="O218" s="188"/>
      <c r="P218" s="188"/>
      <c r="Q218" s="188"/>
      <c r="R218" s="188"/>
      <c r="S218" s="188"/>
      <c r="T218" s="189"/>
      <c r="AT218" s="190" t="s">
        <v>137</v>
      </c>
      <c r="AU218" s="190" t="s">
        <v>81</v>
      </c>
      <c r="AV218" s="14" t="s">
        <v>135</v>
      </c>
      <c r="AW218" s="14" t="s">
        <v>36</v>
      </c>
      <c r="AX218" s="14" t="s">
        <v>19</v>
      </c>
      <c r="AY218" s="190" t="s">
        <v>128</v>
      </c>
    </row>
    <row r="219" spans="2:65" s="1" customFormat="1" ht="44.25" customHeight="1" x14ac:dyDescent="0.3">
      <c r="B219" s="145"/>
      <c r="C219" s="146" t="s">
        <v>286</v>
      </c>
      <c r="D219" s="146" t="s">
        <v>130</v>
      </c>
      <c r="E219" s="147" t="s">
        <v>287</v>
      </c>
      <c r="F219" s="148" t="s">
        <v>288</v>
      </c>
      <c r="G219" s="149" t="s">
        <v>133</v>
      </c>
      <c r="H219" s="150">
        <v>2.919</v>
      </c>
      <c r="I219" s="151"/>
      <c r="J219" s="151">
        <f>ROUND(I219*H219,2)</f>
        <v>0</v>
      </c>
      <c r="K219" s="148" t="s">
        <v>134</v>
      </c>
      <c r="L219" s="32"/>
      <c r="M219" s="152" t="s">
        <v>3</v>
      </c>
      <c r="N219" s="153" t="s">
        <v>44</v>
      </c>
      <c r="O219" s="154">
        <v>2.2559999999999998</v>
      </c>
      <c r="P219" s="154">
        <f>O219*H219</f>
        <v>6.5852639999999996</v>
      </c>
      <c r="Q219" s="154">
        <v>0</v>
      </c>
      <c r="R219" s="154">
        <f>Q219*H219</f>
        <v>0</v>
      </c>
      <c r="S219" s="154">
        <v>0</v>
      </c>
      <c r="T219" s="155">
        <f>S219*H219</f>
        <v>0</v>
      </c>
      <c r="AR219" s="18" t="s">
        <v>135</v>
      </c>
      <c r="AT219" s="18" t="s">
        <v>130</v>
      </c>
      <c r="AU219" s="18" t="s">
        <v>81</v>
      </c>
      <c r="AY219" s="18" t="s">
        <v>128</v>
      </c>
      <c r="BE219" s="156">
        <f>IF(N219="základní",J219,0)</f>
        <v>0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8" t="s">
        <v>19</v>
      </c>
      <c r="BK219" s="156">
        <f>ROUND(I219*H219,2)</f>
        <v>0</v>
      </c>
      <c r="BL219" s="18" t="s">
        <v>135</v>
      </c>
      <c r="BM219" s="18" t="s">
        <v>289</v>
      </c>
    </row>
    <row r="220" spans="2:65" s="11" customFormat="1" x14ac:dyDescent="0.3">
      <c r="B220" s="157"/>
      <c r="D220" s="158" t="s">
        <v>137</v>
      </c>
      <c r="E220" s="159" t="s">
        <v>3</v>
      </c>
      <c r="F220" s="160" t="s">
        <v>290</v>
      </c>
      <c r="H220" s="161" t="s">
        <v>3</v>
      </c>
      <c r="L220" s="157"/>
      <c r="M220" s="162"/>
      <c r="N220" s="163"/>
      <c r="O220" s="163"/>
      <c r="P220" s="163"/>
      <c r="Q220" s="163"/>
      <c r="R220" s="163"/>
      <c r="S220" s="163"/>
      <c r="T220" s="164"/>
      <c r="AT220" s="161" t="s">
        <v>137</v>
      </c>
      <c r="AU220" s="161" t="s">
        <v>81</v>
      </c>
      <c r="AV220" s="11" t="s">
        <v>19</v>
      </c>
      <c r="AW220" s="11" t="s">
        <v>36</v>
      </c>
      <c r="AX220" s="11" t="s">
        <v>73</v>
      </c>
      <c r="AY220" s="161" t="s">
        <v>128</v>
      </c>
    </row>
    <row r="221" spans="2:65" s="11" customFormat="1" x14ac:dyDescent="0.3">
      <c r="B221" s="157"/>
      <c r="D221" s="158" t="s">
        <v>137</v>
      </c>
      <c r="E221" s="159" t="s">
        <v>3</v>
      </c>
      <c r="F221" s="160" t="s">
        <v>182</v>
      </c>
      <c r="H221" s="161" t="s">
        <v>3</v>
      </c>
      <c r="L221" s="157"/>
      <c r="M221" s="162"/>
      <c r="N221" s="163"/>
      <c r="O221" s="163"/>
      <c r="P221" s="163"/>
      <c r="Q221" s="163"/>
      <c r="R221" s="163"/>
      <c r="S221" s="163"/>
      <c r="T221" s="164"/>
      <c r="AT221" s="161" t="s">
        <v>137</v>
      </c>
      <c r="AU221" s="161" t="s">
        <v>81</v>
      </c>
      <c r="AV221" s="11" t="s">
        <v>19</v>
      </c>
      <c r="AW221" s="11" t="s">
        <v>36</v>
      </c>
      <c r="AX221" s="11" t="s">
        <v>73</v>
      </c>
      <c r="AY221" s="161" t="s">
        <v>128</v>
      </c>
    </row>
    <row r="222" spans="2:65" s="12" customFormat="1" x14ac:dyDescent="0.3">
      <c r="B222" s="165"/>
      <c r="D222" s="166" t="s">
        <v>137</v>
      </c>
      <c r="E222" s="167" t="s">
        <v>3</v>
      </c>
      <c r="F222" s="168" t="s">
        <v>291</v>
      </c>
      <c r="H222" s="169">
        <v>2.919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73" t="s">
        <v>137</v>
      </c>
      <c r="AU222" s="173" t="s">
        <v>81</v>
      </c>
      <c r="AV222" s="12" t="s">
        <v>81</v>
      </c>
      <c r="AW222" s="12" t="s">
        <v>36</v>
      </c>
      <c r="AX222" s="12" t="s">
        <v>19</v>
      </c>
      <c r="AY222" s="173" t="s">
        <v>128</v>
      </c>
    </row>
    <row r="223" spans="2:65" s="1" customFormat="1" ht="22.5" customHeight="1" x14ac:dyDescent="0.3">
      <c r="B223" s="145"/>
      <c r="C223" s="191" t="s">
        <v>8</v>
      </c>
      <c r="D223" s="191" t="s">
        <v>292</v>
      </c>
      <c r="E223" s="192" t="s">
        <v>293</v>
      </c>
      <c r="F223" s="193" t="s">
        <v>294</v>
      </c>
      <c r="G223" s="194" t="s">
        <v>267</v>
      </c>
      <c r="H223" s="195">
        <v>5.2539999999999996</v>
      </c>
      <c r="I223" s="196"/>
      <c r="J223" s="196">
        <f>ROUND(I223*H223,2)</f>
        <v>0</v>
      </c>
      <c r="K223" s="193" t="s">
        <v>134</v>
      </c>
      <c r="L223" s="197"/>
      <c r="M223" s="198" t="s">
        <v>3</v>
      </c>
      <c r="N223" s="199" t="s">
        <v>44</v>
      </c>
      <c r="O223" s="154">
        <v>0</v>
      </c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AR223" s="18" t="s">
        <v>191</v>
      </c>
      <c r="AT223" s="18" t="s">
        <v>292</v>
      </c>
      <c r="AU223" s="18" t="s">
        <v>81</v>
      </c>
      <c r="AY223" s="18" t="s">
        <v>128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8" t="s">
        <v>19</v>
      </c>
      <c r="BK223" s="156">
        <f>ROUND(I223*H223,2)</f>
        <v>0</v>
      </c>
      <c r="BL223" s="18" t="s">
        <v>135</v>
      </c>
      <c r="BM223" s="18" t="s">
        <v>295</v>
      </c>
    </row>
    <row r="224" spans="2:65" s="12" customFormat="1" x14ac:dyDescent="0.3">
      <c r="B224" s="165"/>
      <c r="D224" s="166" t="s">
        <v>137</v>
      </c>
      <c r="F224" s="168" t="s">
        <v>296</v>
      </c>
      <c r="H224" s="169">
        <v>5.2539999999999996</v>
      </c>
      <c r="L224" s="165"/>
      <c r="M224" s="170"/>
      <c r="N224" s="171"/>
      <c r="O224" s="171"/>
      <c r="P224" s="171"/>
      <c r="Q224" s="171"/>
      <c r="R224" s="171"/>
      <c r="S224" s="171"/>
      <c r="T224" s="172"/>
      <c r="AT224" s="173" t="s">
        <v>137</v>
      </c>
      <c r="AU224" s="173" t="s">
        <v>81</v>
      </c>
      <c r="AV224" s="12" t="s">
        <v>81</v>
      </c>
      <c r="AW224" s="12" t="s">
        <v>4</v>
      </c>
      <c r="AX224" s="12" t="s">
        <v>19</v>
      </c>
      <c r="AY224" s="173" t="s">
        <v>128</v>
      </c>
    </row>
    <row r="225" spans="2:65" s="1" customFormat="1" ht="44.25" customHeight="1" x14ac:dyDescent="0.3">
      <c r="B225" s="145"/>
      <c r="C225" s="146" t="s">
        <v>297</v>
      </c>
      <c r="D225" s="146" t="s">
        <v>130</v>
      </c>
      <c r="E225" s="147" t="s">
        <v>298</v>
      </c>
      <c r="F225" s="148" t="s">
        <v>299</v>
      </c>
      <c r="G225" s="149" t="s">
        <v>133</v>
      </c>
      <c r="H225" s="150">
        <v>0.4</v>
      </c>
      <c r="I225" s="151"/>
      <c r="J225" s="151">
        <f>ROUND(I225*H225,2)</f>
        <v>0</v>
      </c>
      <c r="K225" s="148" t="s">
        <v>134</v>
      </c>
      <c r="L225" s="32"/>
      <c r="M225" s="152" t="s">
        <v>3</v>
      </c>
      <c r="N225" s="153" t="s">
        <v>44</v>
      </c>
      <c r="O225" s="154">
        <v>0.28599999999999998</v>
      </c>
      <c r="P225" s="154">
        <f>O225*H225</f>
        <v>0.1144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AR225" s="18" t="s">
        <v>135</v>
      </c>
      <c r="AT225" s="18" t="s">
        <v>130</v>
      </c>
      <c r="AU225" s="18" t="s">
        <v>81</v>
      </c>
      <c r="AY225" s="18" t="s">
        <v>128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8" t="s">
        <v>19</v>
      </c>
      <c r="BK225" s="156">
        <f>ROUND(I225*H225,2)</f>
        <v>0</v>
      </c>
      <c r="BL225" s="18" t="s">
        <v>135</v>
      </c>
      <c r="BM225" s="18" t="s">
        <v>300</v>
      </c>
    </row>
    <row r="226" spans="2:65" s="11" customFormat="1" x14ac:dyDescent="0.3">
      <c r="B226" s="157"/>
      <c r="D226" s="158" t="s">
        <v>137</v>
      </c>
      <c r="E226" s="159" t="s">
        <v>3</v>
      </c>
      <c r="F226" s="160" t="s">
        <v>301</v>
      </c>
      <c r="H226" s="161" t="s">
        <v>3</v>
      </c>
      <c r="L226" s="157"/>
      <c r="M226" s="162"/>
      <c r="N226" s="163"/>
      <c r="O226" s="163"/>
      <c r="P226" s="163"/>
      <c r="Q226" s="163"/>
      <c r="R226" s="163"/>
      <c r="S226" s="163"/>
      <c r="T226" s="164"/>
      <c r="AT226" s="161" t="s">
        <v>137</v>
      </c>
      <c r="AU226" s="161" t="s">
        <v>81</v>
      </c>
      <c r="AV226" s="11" t="s">
        <v>19</v>
      </c>
      <c r="AW226" s="11" t="s">
        <v>36</v>
      </c>
      <c r="AX226" s="11" t="s">
        <v>73</v>
      </c>
      <c r="AY226" s="161" t="s">
        <v>128</v>
      </c>
    </row>
    <row r="227" spans="2:65" s="12" customFormat="1" x14ac:dyDescent="0.3">
      <c r="B227" s="165"/>
      <c r="D227" s="166" t="s">
        <v>137</v>
      </c>
      <c r="E227" s="167" t="s">
        <v>3</v>
      </c>
      <c r="F227" s="168" t="s">
        <v>302</v>
      </c>
      <c r="H227" s="169">
        <v>0.4</v>
      </c>
      <c r="L227" s="165"/>
      <c r="M227" s="170"/>
      <c r="N227" s="171"/>
      <c r="O227" s="171"/>
      <c r="P227" s="171"/>
      <c r="Q227" s="171"/>
      <c r="R227" s="171"/>
      <c r="S227" s="171"/>
      <c r="T227" s="172"/>
      <c r="AT227" s="173" t="s">
        <v>137</v>
      </c>
      <c r="AU227" s="173" t="s">
        <v>81</v>
      </c>
      <c r="AV227" s="12" t="s">
        <v>81</v>
      </c>
      <c r="AW227" s="12" t="s">
        <v>36</v>
      </c>
      <c r="AX227" s="12" t="s">
        <v>19</v>
      </c>
      <c r="AY227" s="173" t="s">
        <v>128</v>
      </c>
    </row>
    <row r="228" spans="2:65" s="1" customFormat="1" ht="22.5" customHeight="1" x14ac:dyDescent="0.3">
      <c r="B228" s="145"/>
      <c r="C228" s="191" t="s">
        <v>303</v>
      </c>
      <c r="D228" s="191" t="s">
        <v>292</v>
      </c>
      <c r="E228" s="192" t="s">
        <v>304</v>
      </c>
      <c r="F228" s="193" t="s">
        <v>305</v>
      </c>
      <c r="G228" s="194" t="s">
        <v>267</v>
      </c>
      <c r="H228" s="195">
        <v>0.8</v>
      </c>
      <c r="I228" s="196"/>
      <c r="J228" s="196">
        <f>ROUND(I228*H228,2)</f>
        <v>0</v>
      </c>
      <c r="K228" s="193" t="s">
        <v>134</v>
      </c>
      <c r="L228" s="197"/>
      <c r="M228" s="198" t="s">
        <v>3</v>
      </c>
      <c r="N228" s="199" t="s">
        <v>44</v>
      </c>
      <c r="O228" s="154">
        <v>0</v>
      </c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AR228" s="18" t="s">
        <v>191</v>
      </c>
      <c r="AT228" s="18" t="s">
        <v>292</v>
      </c>
      <c r="AU228" s="18" t="s">
        <v>81</v>
      </c>
      <c r="AY228" s="18" t="s">
        <v>128</v>
      </c>
      <c r="BE228" s="156">
        <f>IF(N228="základní",J228,0)</f>
        <v>0</v>
      </c>
      <c r="BF228" s="156">
        <f>IF(N228="snížená",J228,0)</f>
        <v>0</v>
      </c>
      <c r="BG228" s="156">
        <f>IF(N228="zákl. přenesená",J228,0)</f>
        <v>0</v>
      </c>
      <c r="BH228" s="156">
        <f>IF(N228="sníž. přenesená",J228,0)</f>
        <v>0</v>
      </c>
      <c r="BI228" s="156">
        <f>IF(N228="nulová",J228,0)</f>
        <v>0</v>
      </c>
      <c r="BJ228" s="18" t="s">
        <v>19</v>
      </c>
      <c r="BK228" s="156">
        <f>ROUND(I228*H228,2)</f>
        <v>0</v>
      </c>
      <c r="BL228" s="18" t="s">
        <v>135</v>
      </c>
      <c r="BM228" s="18" t="s">
        <v>306</v>
      </c>
    </row>
    <row r="229" spans="2:65" s="12" customFormat="1" x14ac:dyDescent="0.3">
      <c r="B229" s="165"/>
      <c r="D229" s="166" t="s">
        <v>137</v>
      </c>
      <c r="F229" s="168" t="s">
        <v>307</v>
      </c>
      <c r="H229" s="169">
        <v>0.8</v>
      </c>
      <c r="L229" s="165"/>
      <c r="M229" s="170"/>
      <c r="N229" s="171"/>
      <c r="O229" s="171"/>
      <c r="P229" s="171"/>
      <c r="Q229" s="171"/>
      <c r="R229" s="171"/>
      <c r="S229" s="171"/>
      <c r="T229" s="172"/>
      <c r="AT229" s="173" t="s">
        <v>137</v>
      </c>
      <c r="AU229" s="173" t="s">
        <v>81</v>
      </c>
      <c r="AV229" s="12" t="s">
        <v>81</v>
      </c>
      <c r="AW229" s="12" t="s">
        <v>4</v>
      </c>
      <c r="AX229" s="12" t="s">
        <v>19</v>
      </c>
      <c r="AY229" s="173" t="s">
        <v>128</v>
      </c>
    </row>
    <row r="230" spans="2:65" s="1" customFormat="1" ht="22.5" customHeight="1" x14ac:dyDescent="0.3">
      <c r="B230" s="145"/>
      <c r="C230" s="146" t="s">
        <v>308</v>
      </c>
      <c r="D230" s="146" t="s">
        <v>130</v>
      </c>
      <c r="E230" s="147" t="s">
        <v>309</v>
      </c>
      <c r="F230" s="148" t="s">
        <v>310</v>
      </c>
      <c r="G230" s="149" t="s">
        <v>311</v>
      </c>
      <c r="H230" s="150">
        <v>350.76499999999999</v>
      </c>
      <c r="I230" s="151"/>
      <c r="J230" s="151">
        <f>ROUND(I230*H230,2)</f>
        <v>0</v>
      </c>
      <c r="K230" s="148" t="s">
        <v>134</v>
      </c>
      <c r="L230" s="32"/>
      <c r="M230" s="152" t="s">
        <v>3</v>
      </c>
      <c r="N230" s="153" t="s">
        <v>44</v>
      </c>
      <c r="O230" s="154">
        <v>3.5000000000000003E-2</v>
      </c>
      <c r="P230" s="154">
        <f>O230*H230</f>
        <v>12.276775000000001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AR230" s="18" t="s">
        <v>135</v>
      </c>
      <c r="AT230" s="18" t="s">
        <v>130</v>
      </c>
      <c r="AU230" s="18" t="s">
        <v>81</v>
      </c>
      <c r="AY230" s="18" t="s">
        <v>128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8" t="s">
        <v>19</v>
      </c>
      <c r="BK230" s="156">
        <f>ROUND(I230*H230,2)</f>
        <v>0</v>
      </c>
      <c r="BL230" s="18" t="s">
        <v>135</v>
      </c>
      <c r="BM230" s="18" t="s">
        <v>312</v>
      </c>
    </row>
    <row r="231" spans="2:65" s="1" customFormat="1" ht="36" x14ac:dyDescent="0.3">
      <c r="B231" s="32"/>
      <c r="D231" s="158" t="s">
        <v>313</v>
      </c>
      <c r="F231" s="200" t="s">
        <v>314</v>
      </c>
      <c r="L231" s="32"/>
      <c r="M231" s="61"/>
      <c r="N231" s="33"/>
      <c r="O231" s="33"/>
      <c r="P231" s="33"/>
      <c r="Q231" s="33"/>
      <c r="R231" s="33"/>
      <c r="S231" s="33"/>
      <c r="T231" s="62"/>
      <c r="AT231" s="18" t="s">
        <v>313</v>
      </c>
      <c r="AU231" s="18" t="s">
        <v>81</v>
      </c>
    </row>
    <row r="232" spans="2:65" s="11" customFormat="1" x14ac:dyDescent="0.3">
      <c r="B232" s="157"/>
      <c r="D232" s="158" t="s">
        <v>137</v>
      </c>
      <c r="E232" s="159" t="s">
        <v>3</v>
      </c>
      <c r="F232" s="160" t="s">
        <v>315</v>
      </c>
      <c r="H232" s="161" t="s">
        <v>3</v>
      </c>
      <c r="L232" s="157"/>
      <c r="M232" s="162"/>
      <c r="N232" s="163"/>
      <c r="O232" s="163"/>
      <c r="P232" s="163"/>
      <c r="Q232" s="163"/>
      <c r="R232" s="163"/>
      <c r="S232" s="163"/>
      <c r="T232" s="164"/>
      <c r="AT232" s="161" t="s">
        <v>137</v>
      </c>
      <c r="AU232" s="161" t="s">
        <v>81</v>
      </c>
      <c r="AV232" s="11" t="s">
        <v>19</v>
      </c>
      <c r="AW232" s="11" t="s">
        <v>36</v>
      </c>
      <c r="AX232" s="11" t="s">
        <v>73</v>
      </c>
      <c r="AY232" s="161" t="s">
        <v>128</v>
      </c>
    </row>
    <row r="233" spans="2:65" s="11" customFormat="1" x14ac:dyDescent="0.3">
      <c r="B233" s="157"/>
      <c r="D233" s="158" t="s">
        <v>137</v>
      </c>
      <c r="E233" s="159" t="s">
        <v>3</v>
      </c>
      <c r="F233" s="160" t="s">
        <v>182</v>
      </c>
      <c r="H233" s="161" t="s">
        <v>3</v>
      </c>
      <c r="L233" s="157"/>
      <c r="M233" s="162"/>
      <c r="N233" s="163"/>
      <c r="O233" s="163"/>
      <c r="P233" s="163"/>
      <c r="Q233" s="163"/>
      <c r="R233" s="163"/>
      <c r="S233" s="163"/>
      <c r="T233" s="164"/>
      <c r="AT233" s="161" t="s">
        <v>137</v>
      </c>
      <c r="AU233" s="161" t="s">
        <v>81</v>
      </c>
      <c r="AV233" s="11" t="s">
        <v>19</v>
      </c>
      <c r="AW233" s="11" t="s">
        <v>36</v>
      </c>
      <c r="AX233" s="11" t="s">
        <v>73</v>
      </c>
      <c r="AY233" s="161" t="s">
        <v>128</v>
      </c>
    </row>
    <row r="234" spans="2:65" s="12" customFormat="1" x14ac:dyDescent="0.3">
      <c r="B234" s="165"/>
      <c r="D234" s="158" t="s">
        <v>137</v>
      </c>
      <c r="E234" s="173" t="s">
        <v>3</v>
      </c>
      <c r="F234" s="174" t="s">
        <v>316</v>
      </c>
      <c r="H234" s="175">
        <v>105.21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73" t="s">
        <v>137</v>
      </c>
      <c r="AU234" s="173" t="s">
        <v>81</v>
      </c>
      <c r="AV234" s="12" t="s">
        <v>81</v>
      </c>
      <c r="AW234" s="12" t="s">
        <v>36</v>
      </c>
      <c r="AX234" s="12" t="s">
        <v>73</v>
      </c>
      <c r="AY234" s="173" t="s">
        <v>128</v>
      </c>
    </row>
    <row r="235" spans="2:65" s="11" customFormat="1" x14ac:dyDescent="0.3">
      <c r="B235" s="157"/>
      <c r="D235" s="158" t="s">
        <v>137</v>
      </c>
      <c r="E235" s="159" t="s">
        <v>3</v>
      </c>
      <c r="F235" s="160" t="s">
        <v>184</v>
      </c>
      <c r="H235" s="161" t="s">
        <v>3</v>
      </c>
      <c r="L235" s="157"/>
      <c r="M235" s="162"/>
      <c r="N235" s="163"/>
      <c r="O235" s="163"/>
      <c r="P235" s="163"/>
      <c r="Q235" s="163"/>
      <c r="R235" s="163"/>
      <c r="S235" s="163"/>
      <c r="T235" s="164"/>
      <c r="AT235" s="161" t="s">
        <v>137</v>
      </c>
      <c r="AU235" s="161" t="s">
        <v>81</v>
      </c>
      <c r="AV235" s="11" t="s">
        <v>19</v>
      </c>
      <c r="AW235" s="11" t="s">
        <v>36</v>
      </c>
      <c r="AX235" s="11" t="s">
        <v>73</v>
      </c>
      <c r="AY235" s="161" t="s">
        <v>128</v>
      </c>
    </row>
    <row r="236" spans="2:65" s="12" customFormat="1" x14ac:dyDescent="0.3">
      <c r="B236" s="165"/>
      <c r="D236" s="158" t="s">
        <v>137</v>
      </c>
      <c r="E236" s="173" t="s">
        <v>3</v>
      </c>
      <c r="F236" s="174" t="s">
        <v>317</v>
      </c>
      <c r="H236" s="175">
        <v>57.645000000000003</v>
      </c>
      <c r="L236" s="165"/>
      <c r="M236" s="170"/>
      <c r="N236" s="171"/>
      <c r="O236" s="171"/>
      <c r="P236" s="171"/>
      <c r="Q236" s="171"/>
      <c r="R236" s="171"/>
      <c r="S236" s="171"/>
      <c r="T236" s="172"/>
      <c r="AT236" s="173" t="s">
        <v>137</v>
      </c>
      <c r="AU236" s="173" t="s">
        <v>81</v>
      </c>
      <c r="AV236" s="12" t="s">
        <v>81</v>
      </c>
      <c r="AW236" s="12" t="s">
        <v>36</v>
      </c>
      <c r="AX236" s="12" t="s">
        <v>73</v>
      </c>
      <c r="AY236" s="173" t="s">
        <v>128</v>
      </c>
    </row>
    <row r="237" spans="2:65" s="11" customFormat="1" x14ac:dyDescent="0.3">
      <c r="B237" s="157"/>
      <c r="D237" s="158" t="s">
        <v>137</v>
      </c>
      <c r="E237" s="159" t="s">
        <v>3</v>
      </c>
      <c r="F237" s="160" t="s">
        <v>282</v>
      </c>
      <c r="H237" s="161" t="s">
        <v>3</v>
      </c>
      <c r="L237" s="157"/>
      <c r="M237" s="162"/>
      <c r="N237" s="163"/>
      <c r="O237" s="163"/>
      <c r="P237" s="163"/>
      <c r="Q237" s="163"/>
      <c r="R237" s="163"/>
      <c r="S237" s="163"/>
      <c r="T237" s="164"/>
      <c r="AT237" s="161" t="s">
        <v>137</v>
      </c>
      <c r="AU237" s="161" t="s">
        <v>81</v>
      </c>
      <c r="AV237" s="11" t="s">
        <v>19</v>
      </c>
      <c r="AW237" s="11" t="s">
        <v>36</v>
      </c>
      <c r="AX237" s="11" t="s">
        <v>73</v>
      </c>
      <c r="AY237" s="161" t="s">
        <v>128</v>
      </c>
    </row>
    <row r="238" spans="2:65" s="12" customFormat="1" x14ac:dyDescent="0.3">
      <c r="B238" s="165"/>
      <c r="D238" s="158" t="s">
        <v>137</v>
      </c>
      <c r="E238" s="173" t="s">
        <v>3</v>
      </c>
      <c r="F238" s="174" t="s">
        <v>318</v>
      </c>
      <c r="H238" s="175">
        <v>187.91</v>
      </c>
      <c r="L238" s="165"/>
      <c r="M238" s="170"/>
      <c r="N238" s="171"/>
      <c r="O238" s="171"/>
      <c r="P238" s="171"/>
      <c r="Q238" s="171"/>
      <c r="R238" s="171"/>
      <c r="S238" s="171"/>
      <c r="T238" s="172"/>
      <c r="AT238" s="173" t="s">
        <v>137</v>
      </c>
      <c r="AU238" s="173" t="s">
        <v>81</v>
      </c>
      <c r="AV238" s="12" t="s">
        <v>81</v>
      </c>
      <c r="AW238" s="12" t="s">
        <v>36</v>
      </c>
      <c r="AX238" s="12" t="s">
        <v>73</v>
      </c>
      <c r="AY238" s="173" t="s">
        <v>128</v>
      </c>
    </row>
    <row r="239" spans="2:65" s="14" customFormat="1" x14ac:dyDescent="0.3">
      <c r="B239" s="183"/>
      <c r="D239" s="166" t="s">
        <v>137</v>
      </c>
      <c r="E239" s="184" t="s">
        <v>3</v>
      </c>
      <c r="F239" s="185" t="s">
        <v>162</v>
      </c>
      <c r="H239" s="186">
        <v>350.76499999999999</v>
      </c>
      <c r="L239" s="183"/>
      <c r="M239" s="187"/>
      <c r="N239" s="188"/>
      <c r="O239" s="188"/>
      <c r="P239" s="188"/>
      <c r="Q239" s="188"/>
      <c r="R239" s="188"/>
      <c r="S239" s="188"/>
      <c r="T239" s="189"/>
      <c r="AT239" s="190" t="s">
        <v>137</v>
      </c>
      <c r="AU239" s="190" t="s">
        <v>81</v>
      </c>
      <c r="AV239" s="14" t="s">
        <v>135</v>
      </c>
      <c r="AW239" s="14" t="s">
        <v>36</v>
      </c>
      <c r="AX239" s="14" t="s">
        <v>19</v>
      </c>
      <c r="AY239" s="190" t="s">
        <v>128</v>
      </c>
    </row>
    <row r="240" spans="2:65" s="1" customFormat="1" ht="22.5" customHeight="1" x14ac:dyDescent="0.3">
      <c r="B240" s="145"/>
      <c r="C240" s="146" t="s">
        <v>319</v>
      </c>
      <c r="D240" s="146" t="s">
        <v>130</v>
      </c>
      <c r="E240" s="147" t="s">
        <v>320</v>
      </c>
      <c r="F240" s="148" t="s">
        <v>310</v>
      </c>
      <c r="G240" s="149" t="s">
        <v>311</v>
      </c>
      <c r="H240" s="150">
        <v>38.85</v>
      </c>
      <c r="I240" s="151"/>
      <c r="J240" s="151">
        <f>ROUND(I240*H240,2)</f>
        <v>0</v>
      </c>
      <c r="K240" s="148" t="s">
        <v>321</v>
      </c>
      <c r="L240" s="32"/>
      <c r="M240" s="152" t="s">
        <v>3</v>
      </c>
      <c r="N240" s="153" t="s">
        <v>44</v>
      </c>
      <c r="O240" s="154">
        <v>3.5000000000000003E-2</v>
      </c>
      <c r="P240" s="154">
        <f>O240*H240</f>
        <v>1.3597500000000002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AR240" s="18" t="s">
        <v>135</v>
      </c>
      <c r="AT240" s="18" t="s">
        <v>130</v>
      </c>
      <c r="AU240" s="18" t="s">
        <v>81</v>
      </c>
      <c r="AY240" s="18" t="s">
        <v>128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8" t="s">
        <v>19</v>
      </c>
      <c r="BK240" s="156">
        <f>ROUND(I240*H240,2)</f>
        <v>0</v>
      </c>
      <c r="BL240" s="18" t="s">
        <v>135</v>
      </c>
      <c r="BM240" s="18" t="s">
        <v>322</v>
      </c>
    </row>
    <row r="241" spans="2:65" s="1" customFormat="1" ht="36" x14ac:dyDescent="0.3">
      <c r="B241" s="32"/>
      <c r="D241" s="158" t="s">
        <v>313</v>
      </c>
      <c r="F241" s="200" t="s">
        <v>314</v>
      </c>
      <c r="L241" s="32"/>
      <c r="M241" s="61"/>
      <c r="N241" s="33"/>
      <c r="O241" s="33"/>
      <c r="P241" s="33"/>
      <c r="Q241" s="33"/>
      <c r="R241" s="33"/>
      <c r="S241" s="33"/>
      <c r="T241" s="62"/>
      <c r="AT241" s="18" t="s">
        <v>313</v>
      </c>
      <c r="AU241" s="18" t="s">
        <v>81</v>
      </c>
    </row>
    <row r="242" spans="2:65" s="11" customFormat="1" x14ac:dyDescent="0.3">
      <c r="B242" s="157"/>
      <c r="D242" s="158" t="s">
        <v>137</v>
      </c>
      <c r="E242" s="159" t="s">
        <v>3</v>
      </c>
      <c r="F242" s="160" t="s">
        <v>323</v>
      </c>
      <c r="H242" s="161" t="s">
        <v>3</v>
      </c>
      <c r="L242" s="157"/>
      <c r="M242" s="162"/>
      <c r="N242" s="163"/>
      <c r="O242" s="163"/>
      <c r="P242" s="163"/>
      <c r="Q242" s="163"/>
      <c r="R242" s="163"/>
      <c r="S242" s="163"/>
      <c r="T242" s="164"/>
      <c r="AT242" s="161" t="s">
        <v>137</v>
      </c>
      <c r="AU242" s="161" t="s">
        <v>81</v>
      </c>
      <c r="AV242" s="11" t="s">
        <v>19</v>
      </c>
      <c r="AW242" s="11" t="s">
        <v>36</v>
      </c>
      <c r="AX242" s="11" t="s">
        <v>73</v>
      </c>
      <c r="AY242" s="161" t="s">
        <v>128</v>
      </c>
    </row>
    <row r="243" spans="2:65" s="11" customFormat="1" x14ac:dyDescent="0.3">
      <c r="B243" s="157"/>
      <c r="D243" s="158" t="s">
        <v>137</v>
      </c>
      <c r="E243" s="159" t="s">
        <v>3</v>
      </c>
      <c r="F243" s="160" t="s">
        <v>182</v>
      </c>
      <c r="H243" s="161" t="s">
        <v>3</v>
      </c>
      <c r="L243" s="157"/>
      <c r="M243" s="162"/>
      <c r="N243" s="163"/>
      <c r="O243" s="163"/>
      <c r="P243" s="163"/>
      <c r="Q243" s="163"/>
      <c r="R243" s="163"/>
      <c r="S243" s="163"/>
      <c r="T243" s="164"/>
      <c r="AT243" s="161" t="s">
        <v>137</v>
      </c>
      <c r="AU243" s="161" t="s">
        <v>81</v>
      </c>
      <c r="AV243" s="11" t="s">
        <v>19</v>
      </c>
      <c r="AW243" s="11" t="s">
        <v>36</v>
      </c>
      <c r="AX243" s="11" t="s">
        <v>73</v>
      </c>
      <c r="AY243" s="161" t="s">
        <v>128</v>
      </c>
    </row>
    <row r="244" spans="2:65" s="12" customFormat="1" x14ac:dyDescent="0.3">
      <c r="B244" s="165"/>
      <c r="D244" s="158" t="s">
        <v>137</v>
      </c>
      <c r="E244" s="173" t="s">
        <v>3</v>
      </c>
      <c r="F244" s="174" t="s">
        <v>324</v>
      </c>
      <c r="H244" s="175">
        <v>5.67</v>
      </c>
      <c r="L244" s="165"/>
      <c r="M244" s="170"/>
      <c r="N244" s="171"/>
      <c r="O244" s="171"/>
      <c r="P244" s="171"/>
      <c r="Q244" s="171"/>
      <c r="R244" s="171"/>
      <c r="S244" s="171"/>
      <c r="T244" s="172"/>
      <c r="AT244" s="173" t="s">
        <v>137</v>
      </c>
      <c r="AU244" s="173" t="s">
        <v>81</v>
      </c>
      <c r="AV244" s="12" t="s">
        <v>81</v>
      </c>
      <c r="AW244" s="12" t="s">
        <v>36</v>
      </c>
      <c r="AX244" s="12" t="s">
        <v>73</v>
      </c>
      <c r="AY244" s="173" t="s">
        <v>128</v>
      </c>
    </row>
    <row r="245" spans="2:65" s="11" customFormat="1" x14ac:dyDescent="0.3">
      <c r="B245" s="157"/>
      <c r="D245" s="158" t="s">
        <v>137</v>
      </c>
      <c r="E245" s="159" t="s">
        <v>3</v>
      </c>
      <c r="F245" s="160" t="s">
        <v>184</v>
      </c>
      <c r="H245" s="161" t="s">
        <v>3</v>
      </c>
      <c r="L245" s="157"/>
      <c r="M245" s="162"/>
      <c r="N245" s="163"/>
      <c r="O245" s="163"/>
      <c r="P245" s="163"/>
      <c r="Q245" s="163"/>
      <c r="R245" s="163"/>
      <c r="S245" s="163"/>
      <c r="T245" s="164"/>
      <c r="AT245" s="161" t="s">
        <v>137</v>
      </c>
      <c r="AU245" s="161" t="s">
        <v>81</v>
      </c>
      <c r="AV245" s="11" t="s">
        <v>19</v>
      </c>
      <c r="AW245" s="11" t="s">
        <v>36</v>
      </c>
      <c r="AX245" s="11" t="s">
        <v>73</v>
      </c>
      <c r="AY245" s="161" t="s">
        <v>128</v>
      </c>
    </row>
    <row r="246" spans="2:65" s="12" customFormat="1" x14ac:dyDescent="0.3">
      <c r="B246" s="165"/>
      <c r="D246" s="158" t="s">
        <v>137</v>
      </c>
      <c r="E246" s="173" t="s">
        <v>3</v>
      </c>
      <c r="F246" s="174" t="s">
        <v>325</v>
      </c>
      <c r="H246" s="175">
        <v>33.18</v>
      </c>
      <c r="L246" s="165"/>
      <c r="M246" s="170"/>
      <c r="N246" s="171"/>
      <c r="O246" s="171"/>
      <c r="P246" s="171"/>
      <c r="Q246" s="171"/>
      <c r="R246" s="171"/>
      <c r="S246" s="171"/>
      <c r="T246" s="172"/>
      <c r="AT246" s="173" t="s">
        <v>137</v>
      </c>
      <c r="AU246" s="173" t="s">
        <v>81</v>
      </c>
      <c r="AV246" s="12" t="s">
        <v>81</v>
      </c>
      <c r="AW246" s="12" t="s">
        <v>36</v>
      </c>
      <c r="AX246" s="12" t="s">
        <v>73</v>
      </c>
      <c r="AY246" s="173" t="s">
        <v>128</v>
      </c>
    </row>
    <row r="247" spans="2:65" s="14" customFormat="1" x14ac:dyDescent="0.3">
      <c r="B247" s="183"/>
      <c r="D247" s="158" t="s">
        <v>137</v>
      </c>
      <c r="E247" s="201" t="s">
        <v>3</v>
      </c>
      <c r="F247" s="202" t="s">
        <v>162</v>
      </c>
      <c r="H247" s="203">
        <v>38.85</v>
      </c>
      <c r="L247" s="183"/>
      <c r="M247" s="187"/>
      <c r="N247" s="188"/>
      <c r="O247" s="188"/>
      <c r="P247" s="188"/>
      <c r="Q247" s="188"/>
      <c r="R247" s="188"/>
      <c r="S247" s="188"/>
      <c r="T247" s="189"/>
      <c r="AT247" s="190" t="s">
        <v>137</v>
      </c>
      <c r="AU247" s="190" t="s">
        <v>81</v>
      </c>
      <c r="AV247" s="14" t="s">
        <v>135</v>
      </c>
      <c r="AW247" s="14" t="s">
        <v>36</v>
      </c>
      <c r="AX247" s="14" t="s">
        <v>19</v>
      </c>
      <c r="AY247" s="190" t="s">
        <v>128</v>
      </c>
    </row>
    <row r="248" spans="2:65" s="10" customFormat="1" ht="29.85" customHeight="1" x14ac:dyDescent="0.35">
      <c r="B248" s="132"/>
      <c r="D248" s="142" t="s">
        <v>72</v>
      </c>
      <c r="E248" s="143" t="s">
        <v>264</v>
      </c>
      <c r="F248" s="143" t="s">
        <v>326</v>
      </c>
      <c r="J248" s="144">
        <f>BK248</f>
        <v>0</v>
      </c>
      <c r="L248" s="132"/>
      <c r="M248" s="136"/>
      <c r="N248" s="137"/>
      <c r="O248" s="137"/>
      <c r="P248" s="138">
        <f>SUM(P249:P268)</f>
        <v>52</v>
      </c>
      <c r="Q248" s="137"/>
      <c r="R248" s="138">
        <f>SUM(R249:R268)</f>
        <v>9.5000000000000015E-3</v>
      </c>
      <c r="S248" s="137"/>
      <c r="T248" s="139">
        <f>SUM(T249:T268)</f>
        <v>0</v>
      </c>
      <c r="AR248" s="133" t="s">
        <v>19</v>
      </c>
      <c r="AT248" s="140" t="s">
        <v>72</v>
      </c>
      <c r="AU248" s="140" t="s">
        <v>19</v>
      </c>
      <c r="AY248" s="133" t="s">
        <v>128</v>
      </c>
      <c r="BK248" s="141">
        <f>SUM(BK249:BK268)</f>
        <v>0</v>
      </c>
    </row>
    <row r="249" spans="2:65" s="1" customFormat="1" ht="31.5" customHeight="1" x14ac:dyDescent="0.3">
      <c r="B249" s="145"/>
      <c r="C249" s="146" t="s">
        <v>327</v>
      </c>
      <c r="D249" s="146" t="s">
        <v>130</v>
      </c>
      <c r="E249" s="147" t="s">
        <v>328</v>
      </c>
      <c r="F249" s="148" t="s">
        <v>329</v>
      </c>
      <c r="G249" s="149" t="s">
        <v>311</v>
      </c>
      <c r="H249" s="150">
        <v>250</v>
      </c>
      <c r="I249" s="151"/>
      <c r="J249" s="151">
        <f>ROUND(I249*H249,2)</f>
        <v>0</v>
      </c>
      <c r="K249" s="148" t="s">
        <v>134</v>
      </c>
      <c r="L249" s="32"/>
      <c r="M249" s="152" t="s">
        <v>3</v>
      </c>
      <c r="N249" s="153" t="s">
        <v>44</v>
      </c>
      <c r="O249" s="154">
        <v>0.13</v>
      </c>
      <c r="P249" s="154">
        <f>O249*H249</f>
        <v>32.5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AR249" s="18" t="s">
        <v>135</v>
      </c>
      <c r="AT249" s="18" t="s">
        <v>130</v>
      </c>
      <c r="AU249" s="18" t="s">
        <v>81</v>
      </c>
      <c r="AY249" s="18" t="s">
        <v>128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8" t="s">
        <v>19</v>
      </c>
      <c r="BK249" s="156">
        <f>ROUND(I249*H249,2)</f>
        <v>0</v>
      </c>
      <c r="BL249" s="18" t="s">
        <v>135</v>
      </c>
      <c r="BM249" s="18" t="s">
        <v>330</v>
      </c>
    </row>
    <row r="250" spans="2:65" s="11" customFormat="1" x14ac:dyDescent="0.3">
      <c r="B250" s="157"/>
      <c r="D250" s="158" t="s">
        <v>137</v>
      </c>
      <c r="E250" s="159" t="s">
        <v>3</v>
      </c>
      <c r="F250" s="160" t="s">
        <v>331</v>
      </c>
      <c r="H250" s="161" t="s">
        <v>3</v>
      </c>
      <c r="L250" s="157"/>
      <c r="M250" s="162"/>
      <c r="N250" s="163"/>
      <c r="O250" s="163"/>
      <c r="P250" s="163"/>
      <c r="Q250" s="163"/>
      <c r="R250" s="163"/>
      <c r="S250" s="163"/>
      <c r="T250" s="164"/>
      <c r="AT250" s="161" t="s">
        <v>137</v>
      </c>
      <c r="AU250" s="161" t="s">
        <v>81</v>
      </c>
      <c r="AV250" s="11" t="s">
        <v>19</v>
      </c>
      <c r="AW250" s="11" t="s">
        <v>36</v>
      </c>
      <c r="AX250" s="11" t="s">
        <v>73</v>
      </c>
      <c r="AY250" s="161" t="s">
        <v>128</v>
      </c>
    </row>
    <row r="251" spans="2:65" s="12" customFormat="1" x14ac:dyDescent="0.3">
      <c r="B251" s="165"/>
      <c r="D251" s="166" t="s">
        <v>137</v>
      </c>
      <c r="E251" s="167" t="s">
        <v>3</v>
      </c>
      <c r="F251" s="168" t="s">
        <v>332</v>
      </c>
      <c r="H251" s="169">
        <v>250</v>
      </c>
      <c r="L251" s="165"/>
      <c r="M251" s="170"/>
      <c r="N251" s="171"/>
      <c r="O251" s="171"/>
      <c r="P251" s="171"/>
      <c r="Q251" s="171"/>
      <c r="R251" s="171"/>
      <c r="S251" s="171"/>
      <c r="T251" s="172"/>
      <c r="AT251" s="173" t="s">
        <v>137</v>
      </c>
      <c r="AU251" s="173" t="s">
        <v>81</v>
      </c>
      <c r="AV251" s="12" t="s">
        <v>81</v>
      </c>
      <c r="AW251" s="12" t="s">
        <v>36</v>
      </c>
      <c r="AX251" s="12" t="s">
        <v>19</v>
      </c>
      <c r="AY251" s="173" t="s">
        <v>128</v>
      </c>
    </row>
    <row r="252" spans="2:65" s="1" customFormat="1" ht="31.5" customHeight="1" x14ac:dyDescent="0.3">
      <c r="B252" s="145"/>
      <c r="C252" s="146" t="s">
        <v>333</v>
      </c>
      <c r="D252" s="146" t="s">
        <v>130</v>
      </c>
      <c r="E252" s="147" t="s">
        <v>334</v>
      </c>
      <c r="F252" s="148" t="s">
        <v>335</v>
      </c>
      <c r="G252" s="149" t="s">
        <v>311</v>
      </c>
      <c r="H252" s="150">
        <v>250</v>
      </c>
      <c r="I252" s="151"/>
      <c r="J252" s="151">
        <f>ROUND(I252*H252,2)</f>
        <v>0</v>
      </c>
      <c r="K252" s="148" t="s">
        <v>134</v>
      </c>
      <c r="L252" s="32"/>
      <c r="M252" s="152" t="s">
        <v>3</v>
      </c>
      <c r="N252" s="153" t="s">
        <v>44</v>
      </c>
      <c r="O252" s="154">
        <v>5.8000000000000003E-2</v>
      </c>
      <c r="P252" s="154">
        <f>O252*H252</f>
        <v>14.5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AR252" s="18" t="s">
        <v>135</v>
      </c>
      <c r="AT252" s="18" t="s">
        <v>130</v>
      </c>
      <c r="AU252" s="18" t="s">
        <v>81</v>
      </c>
      <c r="AY252" s="18" t="s">
        <v>128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8" t="s">
        <v>19</v>
      </c>
      <c r="BK252" s="156">
        <f>ROUND(I252*H252,2)</f>
        <v>0</v>
      </c>
      <c r="BL252" s="18" t="s">
        <v>135</v>
      </c>
      <c r="BM252" s="18" t="s">
        <v>336</v>
      </c>
    </row>
    <row r="253" spans="2:65" s="11" customFormat="1" x14ac:dyDescent="0.3">
      <c r="B253" s="157"/>
      <c r="D253" s="158" t="s">
        <v>137</v>
      </c>
      <c r="E253" s="159" t="s">
        <v>3</v>
      </c>
      <c r="F253" s="160" t="s">
        <v>337</v>
      </c>
      <c r="H253" s="161" t="s">
        <v>3</v>
      </c>
      <c r="L253" s="157"/>
      <c r="M253" s="162"/>
      <c r="N253" s="163"/>
      <c r="O253" s="163"/>
      <c r="P253" s="163"/>
      <c r="Q253" s="163"/>
      <c r="R253" s="163"/>
      <c r="S253" s="163"/>
      <c r="T253" s="164"/>
      <c r="AT253" s="161" t="s">
        <v>137</v>
      </c>
      <c r="AU253" s="161" t="s">
        <v>81</v>
      </c>
      <c r="AV253" s="11" t="s">
        <v>19</v>
      </c>
      <c r="AW253" s="11" t="s">
        <v>36</v>
      </c>
      <c r="AX253" s="11" t="s">
        <v>73</v>
      </c>
      <c r="AY253" s="161" t="s">
        <v>128</v>
      </c>
    </row>
    <row r="254" spans="2:65" s="12" customFormat="1" x14ac:dyDescent="0.3">
      <c r="B254" s="165"/>
      <c r="D254" s="166" t="s">
        <v>137</v>
      </c>
      <c r="E254" s="167" t="s">
        <v>3</v>
      </c>
      <c r="F254" s="168" t="s">
        <v>332</v>
      </c>
      <c r="H254" s="169">
        <v>250</v>
      </c>
      <c r="L254" s="165"/>
      <c r="M254" s="170"/>
      <c r="N254" s="171"/>
      <c r="O254" s="171"/>
      <c r="P254" s="171"/>
      <c r="Q254" s="171"/>
      <c r="R254" s="171"/>
      <c r="S254" s="171"/>
      <c r="T254" s="172"/>
      <c r="AT254" s="173" t="s">
        <v>137</v>
      </c>
      <c r="AU254" s="173" t="s">
        <v>81</v>
      </c>
      <c r="AV254" s="12" t="s">
        <v>81</v>
      </c>
      <c r="AW254" s="12" t="s">
        <v>36</v>
      </c>
      <c r="AX254" s="12" t="s">
        <v>19</v>
      </c>
      <c r="AY254" s="173" t="s">
        <v>128</v>
      </c>
    </row>
    <row r="255" spans="2:65" s="1" customFormat="1" ht="22.5" customHeight="1" x14ac:dyDescent="0.3">
      <c r="B255" s="145"/>
      <c r="C255" s="191" t="s">
        <v>338</v>
      </c>
      <c r="D255" s="191" t="s">
        <v>292</v>
      </c>
      <c r="E255" s="192" t="s">
        <v>339</v>
      </c>
      <c r="F255" s="193" t="s">
        <v>340</v>
      </c>
      <c r="G255" s="194" t="s">
        <v>341</v>
      </c>
      <c r="H255" s="195">
        <v>8.75</v>
      </c>
      <c r="I255" s="196"/>
      <c r="J255" s="196">
        <f>ROUND(I255*H255,2)</f>
        <v>0</v>
      </c>
      <c r="K255" s="193" t="s">
        <v>134</v>
      </c>
      <c r="L255" s="197"/>
      <c r="M255" s="198" t="s">
        <v>3</v>
      </c>
      <c r="N255" s="199" t="s">
        <v>44</v>
      </c>
      <c r="O255" s="154">
        <v>0</v>
      </c>
      <c r="P255" s="154">
        <f>O255*H255</f>
        <v>0</v>
      </c>
      <c r="Q255" s="154">
        <v>1E-3</v>
      </c>
      <c r="R255" s="154">
        <f>Q255*H255</f>
        <v>8.7500000000000008E-3</v>
      </c>
      <c r="S255" s="154">
        <v>0</v>
      </c>
      <c r="T255" s="155">
        <f>S255*H255</f>
        <v>0</v>
      </c>
      <c r="AR255" s="18" t="s">
        <v>191</v>
      </c>
      <c r="AT255" s="18" t="s">
        <v>292</v>
      </c>
      <c r="AU255" s="18" t="s">
        <v>81</v>
      </c>
      <c r="AY255" s="18" t="s">
        <v>128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8" t="s">
        <v>19</v>
      </c>
      <c r="BK255" s="156">
        <f>ROUND(I255*H255,2)</f>
        <v>0</v>
      </c>
      <c r="BL255" s="18" t="s">
        <v>135</v>
      </c>
      <c r="BM255" s="18" t="s">
        <v>342</v>
      </c>
    </row>
    <row r="256" spans="2:65" s="1" customFormat="1" ht="24" x14ac:dyDescent="0.3">
      <c r="B256" s="32"/>
      <c r="D256" s="158" t="s">
        <v>313</v>
      </c>
      <c r="F256" s="200" t="s">
        <v>343</v>
      </c>
      <c r="L256" s="32"/>
      <c r="M256" s="61"/>
      <c r="N256" s="33"/>
      <c r="O256" s="33"/>
      <c r="P256" s="33"/>
      <c r="Q256" s="33"/>
      <c r="R256" s="33"/>
      <c r="S256" s="33"/>
      <c r="T256" s="62"/>
      <c r="AT256" s="18" t="s">
        <v>313</v>
      </c>
      <c r="AU256" s="18" t="s">
        <v>81</v>
      </c>
    </row>
    <row r="257" spans="2:65" s="12" customFormat="1" x14ac:dyDescent="0.3">
      <c r="B257" s="165"/>
      <c r="D257" s="166" t="s">
        <v>137</v>
      </c>
      <c r="F257" s="168" t="s">
        <v>344</v>
      </c>
      <c r="H257" s="169">
        <v>8.75</v>
      </c>
      <c r="L257" s="165"/>
      <c r="M257" s="170"/>
      <c r="N257" s="171"/>
      <c r="O257" s="171"/>
      <c r="P257" s="171"/>
      <c r="Q257" s="171"/>
      <c r="R257" s="171"/>
      <c r="S257" s="171"/>
      <c r="T257" s="172"/>
      <c r="AT257" s="173" t="s">
        <v>137</v>
      </c>
      <c r="AU257" s="173" t="s">
        <v>81</v>
      </c>
      <c r="AV257" s="12" t="s">
        <v>81</v>
      </c>
      <c r="AW257" s="12" t="s">
        <v>4</v>
      </c>
      <c r="AX257" s="12" t="s">
        <v>19</v>
      </c>
      <c r="AY257" s="173" t="s">
        <v>128</v>
      </c>
    </row>
    <row r="258" spans="2:65" s="1" customFormat="1" ht="22.5" customHeight="1" x14ac:dyDescent="0.3">
      <c r="B258" s="145"/>
      <c r="C258" s="146" t="s">
        <v>345</v>
      </c>
      <c r="D258" s="146" t="s">
        <v>130</v>
      </c>
      <c r="E258" s="147" t="s">
        <v>346</v>
      </c>
      <c r="F258" s="148" t="s">
        <v>347</v>
      </c>
      <c r="G258" s="149" t="s">
        <v>311</v>
      </c>
      <c r="H258" s="150">
        <v>250</v>
      </c>
      <c r="I258" s="151"/>
      <c r="J258" s="151">
        <f>ROUND(I258*H258,2)</f>
        <v>0</v>
      </c>
      <c r="K258" s="148" t="s">
        <v>134</v>
      </c>
      <c r="L258" s="32"/>
      <c r="M258" s="152" t="s">
        <v>3</v>
      </c>
      <c r="N258" s="153" t="s">
        <v>44</v>
      </c>
      <c r="O258" s="154">
        <v>1.4999999999999999E-2</v>
      </c>
      <c r="P258" s="154">
        <f>O258*H258</f>
        <v>3.75</v>
      </c>
      <c r="Q258" s="154">
        <v>0</v>
      </c>
      <c r="R258" s="154">
        <f>Q258*H258</f>
        <v>0</v>
      </c>
      <c r="S258" s="154">
        <v>0</v>
      </c>
      <c r="T258" s="155">
        <f>S258*H258</f>
        <v>0</v>
      </c>
      <c r="AR258" s="18" t="s">
        <v>135</v>
      </c>
      <c r="AT258" s="18" t="s">
        <v>130</v>
      </c>
      <c r="AU258" s="18" t="s">
        <v>81</v>
      </c>
      <c r="AY258" s="18" t="s">
        <v>128</v>
      </c>
      <c r="BE258" s="156">
        <f>IF(N258="základní",J258,0)</f>
        <v>0</v>
      </c>
      <c r="BF258" s="156">
        <f>IF(N258="snížená",J258,0)</f>
        <v>0</v>
      </c>
      <c r="BG258" s="156">
        <f>IF(N258="zákl. přenesená",J258,0)</f>
        <v>0</v>
      </c>
      <c r="BH258" s="156">
        <f>IF(N258="sníž. přenesená",J258,0)</f>
        <v>0</v>
      </c>
      <c r="BI258" s="156">
        <f>IF(N258="nulová",J258,0)</f>
        <v>0</v>
      </c>
      <c r="BJ258" s="18" t="s">
        <v>19</v>
      </c>
      <c r="BK258" s="156">
        <f>ROUND(I258*H258,2)</f>
        <v>0</v>
      </c>
      <c r="BL258" s="18" t="s">
        <v>135</v>
      </c>
      <c r="BM258" s="18" t="s">
        <v>348</v>
      </c>
    </row>
    <row r="259" spans="2:65" s="11" customFormat="1" x14ac:dyDescent="0.3">
      <c r="B259" s="157"/>
      <c r="D259" s="158" t="s">
        <v>137</v>
      </c>
      <c r="E259" s="159" t="s">
        <v>3</v>
      </c>
      <c r="F259" s="160" t="s">
        <v>349</v>
      </c>
      <c r="H259" s="161" t="s">
        <v>3</v>
      </c>
      <c r="L259" s="157"/>
      <c r="M259" s="162"/>
      <c r="N259" s="163"/>
      <c r="O259" s="163"/>
      <c r="P259" s="163"/>
      <c r="Q259" s="163"/>
      <c r="R259" s="163"/>
      <c r="S259" s="163"/>
      <c r="T259" s="164"/>
      <c r="AT259" s="161" t="s">
        <v>137</v>
      </c>
      <c r="AU259" s="161" t="s">
        <v>81</v>
      </c>
      <c r="AV259" s="11" t="s">
        <v>19</v>
      </c>
      <c r="AW259" s="11" t="s">
        <v>36</v>
      </c>
      <c r="AX259" s="11" t="s">
        <v>73</v>
      </c>
      <c r="AY259" s="161" t="s">
        <v>128</v>
      </c>
    </row>
    <row r="260" spans="2:65" s="12" customFormat="1" x14ac:dyDescent="0.3">
      <c r="B260" s="165"/>
      <c r="D260" s="166" t="s">
        <v>137</v>
      </c>
      <c r="E260" s="167" t="s">
        <v>3</v>
      </c>
      <c r="F260" s="168" t="s">
        <v>332</v>
      </c>
      <c r="H260" s="169">
        <v>250</v>
      </c>
      <c r="L260" s="165"/>
      <c r="M260" s="170"/>
      <c r="N260" s="171"/>
      <c r="O260" s="171"/>
      <c r="P260" s="171"/>
      <c r="Q260" s="171"/>
      <c r="R260" s="171"/>
      <c r="S260" s="171"/>
      <c r="T260" s="172"/>
      <c r="AT260" s="173" t="s">
        <v>137</v>
      </c>
      <c r="AU260" s="173" t="s">
        <v>81</v>
      </c>
      <c r="AV260" s="12" t="s">
        <v>81</v>
      </c>
      <c r="AW260" s="12" t="s">
        <v>36</v>
      </c>
      <c r="AX260" s="12" t="s">
        <v>19</v>
      </c>
      <c r="AY260" s="173" t="s">
        <v>128</v>
      </c>
    </row>
    <row r="261" spans="2:65" s="1" customFormat="1" ht="22.5" customHeight="1" x14ac:dyDescent="0.3">
      <c r="B261" s="145"/>
      <c r="C261" s="146" t="s">
        <v>350</v>
      </c>
      <c r="D261" s="146" t="s">
        <v>130</v>
      </c>
      <c r="E261" s="147" t="s">
        <v>351</v>
      </c>
      <c r="F261" s="148" t="s">
        <v>352</v>
      </c>
      <c r="G261" s="149" t="s">
        <v>311</v>
      </c>
      <c r="H261" s="150">
        <v>250</v>
      </c>
      <c r="I261" s="151"/>
      <c r="J261" s="151">
        <f>ROUND(I261*H261,2)</f>
        <v>0</v>
      </c>
      <c r="K261" s="148" t="s">
        <v>134</v>
      </c>
      <c r="L261" s="32"/>
      <c r="M261" s="152" t="s">
        <v>3</v>
      </c>
      <c r="N261" s="153" t="s">
        <v>44</v>
      </c>
      <c r="O261" s="154">
        <v>1E-3</v>
      </c>
      <c r="P261" s="154">
        <f>O261*H261</f>
        <v>0.25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AR261" s="18" t="s">
        <v>135</v>
      </c>
      <c r="AT261" s="18" t="s">
        <v>130</v>
      </c>
      <c r="AU261" s="18" t="s">
        <v>81</v>
      </c>
      <c r="AY261" s="18" t="s">
        <v>128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8" t="s">
        <v>19</v>
      </c>
      <c r="BK261" s="156">
        <f>ROUND(I261*H261,2)</f>
        <v>0</v>
      </c>
      <c r="BL261" s="18" t="s">
        <v>135</v>
      </c>
      <c r="BM261" s="18" t="s">
        <v>353</v>
      </c>
    </row>
    <row r="262" spans="2:65" s="11" customFormat="1" x14ac:dyDescent="0.3">
      <c r="B262" s="157"/>
      <c r="D262" s="158" t="s">
        <v>137</v>
      </c>
      <c r="E262" s="159" t="s">
        <v>3</v>
      </c>
      <c r="F262" s="160" t="s">
        <v>349</v>
      </c>
      <c r="H262" s="161" t="s">
        <v>3</v>
      </c>
      <c r="L262" s="157"/>
      <c r="M262" s="162"/>
      <c r="N262" s="163"/>
      <c r="O262" s="163"/>
      <c r="P262" s="163"/>
      <c r="Q262" s="163"/>
      <c r="R262" s="163"/>
      <c r="S262" s="163"/>
      <c r="T262" s="164"/>
      <c r="AT262" s="161" t="s">
        <v>137</v>
      </c>
      <c r="AU262" s="161" t="s">
        <v>81</v>
      </c>
      <c r="AV262" s="11" t="s">
        <v>19</v>
      </c>
      <c r="AW262" s="11" t="s">
        <v>36</v>
      </c>
      <c r="AX262" s="11" t="s">
        <v>73</v>
      </c>
      <c r="AY262" s="161" t="s">
        <v>128</v>
      </c>
    </row>
    <row r="263" spans="2:65" s="12" customFormat="1" x14ac:dyDescent="0.3">
      <c r="B263" s="165"/>
      <c r="D263" s="166" t="s">
        <v>137</v>
      </c>
      <c r="E263" s="167" t="s">
        <v>3</v>
      </c>
      <c r="F263" s="168" t="s">
        <v>332</v>
      </c>
      <c r="H263" s="169">
        <v>250</v>
      </c>
      <c r="L263" s="165"/>
      <c r="M263" s="170"/>
      <c r="N263" s="171"/>
      <c r="O263" s="171"/>
      <c r="P263" s="171"/>
      <c r="Q263" s="171"/>
      <c r="R263" s="171"/>
      <c r="S263" s="171"/>
      <c r="T263" s="172"/>
      <c r="AT263" s="173" t="s">
        <v>137</v>
      </c>
      <c r="AU263" s="173" t="s">
        <v>81</v>
      </c>
      <c r="AV263" s="12" t="s">
        <v>81</v>
      </c>
      <c r="AW263" s="12" t="s">
        <v>36</v>
      </c>
      <c r="AX263" s="12" t="s">
        <v>19</v>
      </c>
      <c r="AY263" s="173" t="s">
        <v>128</v>
      </c>
    </row>
    <row r="264" spans="2:65" s="1" customFormat="1" ht="31.5" customHeight="1" x14ac:dyDescent="0.3">
      <c r="B264" s="145"/>
      <c r="C264" s="146" t="s">
        <v>354</v>
      </c>
      <c r="D264" s="146" t="s">
        <v>130</v>
      </c>
      <c r="E264" s="147" t="s">
        <v>355</v>
      </c>
      <c r="F264" s="148" t="s">
        <v>356</v>
      </c>
      <c r="G264" s="149" t="s">
        <v>311</v>
      </c>
      <c r="H264" s="150">
        <v>250</v>
      </c>
      <c r="I264" s="151"/>
      <c r="J264" s="151">
        <f>ROUND(I264*H264,2)</f>
        <v>0</v>
      </c>
      <c r="K264" s="148" t="s">
        <v>134</v>
      </c>
      <c r="L264" s="32"/>
      <c r="M264" s="152" t="s">
        <v>3</v>
      </c>
      <c r="N264" s="153" t="s">
        <v>44</v>
      </c>
      <c r="O264" s="154">
        <v>4.0000000000000001E-3</v>
      </c>
      <c r="P264" s="154">
        <f>O264*H264</f>
        <v>1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AR264" s="18" t="s">
        <v>135</v>
      </c>
      <c r="AT264" s="18" t="s">
        <v>130</v>
      </c>
      <c r="AU264" s="18" t="s">
        <v>81</v>
      </c>
      <c r="AY264" s="18" t="s">
        <v>128</v>
      </c>
      <c r="BE264" s="156">
        <f>IF(N264="základní",J264,0)</f>
        <v>0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18" t="s">
        <v>19</v>
      </c>
      <c r="BK264" s="156">
        <f>ROUND(I264*H264,2)</f>
        <v>0</v>
      </c>
      <c r="BL264" s="18" t="s">
        <v>135</v>
      </c>
      <c r="BM264" s="18" t="s">
        <v>357</v>
      </c>
    </row>
    <row r="265" spans="2:65" s="11" customFormat="1" x14ac:dyDescent="0.3">
      <c r="B265" s="157"/>
      <c r="D265" s="158" t="s">
        <v>137</v>
      </c>
      <c r="E265" s="159" t="s">
        <v>3</v>
      </c>
      <c r="F265" s="160" t="s">
        <v>349</v>
      </c>
      <c r="H265" s="161" t="s">
        <v>3</v>
      </c>
      <c r="L265" s="157"/>
      <c r="M265" s="162"/>
      <c r="N265" s="163"/>
      <c r="O265" s="163"/>
      <c r="P265" s="163"/>
      <c r="Q265" s="163"/>
      <c r="R265" s="163"/>
      <c r="S265" s="163"/>
      <c r="T265" s="164"/>
      <c r="AT265" s="161" t="s">
        <v>137</v>
      </c>
      <c r="AU265" s="161" t="s">
        <v>81</v>
      </c>
      <c r="AV265" s="11" t="s">
        <v>19</v>
      </c>
      <c r="AW265" s="11" t="s">
        <v>36</v>
      </c>
      <c r="AX265" s="11" t="s">
        <v>73</v>
      </c>
      <c r="AY265" s="161" t="s">
        <v>128</v>
      </c>
    </row>
    <row r="266" spans="2:65" s="12" customFormat="1" x14ac:dyDescent="0.3">
      <c r="B266" s="165"/>
      <c r="D266" s="166" t="s">
        <v>137</v>
      </c>
      <c r="E266" s="167" t="s">
        <v>3</v>
      </c>
      <c r="F266" s="168" t="s">
        <v>332</v>
      </c>
      <c r="H266" s="169">
        <v>250</v>
      </c>
      <c r="L266" s="165"/>
      <c r="M266" s="170"/>
      <c r="N266" s="171"/>
      <c r="O266" s="171"/>
      <c r="P266" s="171"/>
      <c r="Q266" s="171"/>
      <c r="R266" s="171"/>
      <c r="S266" s="171"/>
      <c r="T266" s="172"/>
      <c r="AT266" s="173" t="s">
        <v>137</v>
      </c>
      <c r="AU266" s="173" t="s">
        <v>81</v>
      </c>
      <c r="AV266" s="12" t="s">
        <v>81</v>
      </c>
      <c r="AW266" s="12" t="s">
        <v>36</v>
      </c>
      <c r="AX266" s="12" t="s">
        <v>19</v>
      </c>
      <c r="AY266" s="173" t="s">
        <v>128</v>
      </c>
    </row>
    <row r="267" spans="2:65" s="1" customFormat="1" ht="22.5" customHeight="1" x14ac:dyDescent="0.3">
      <c r="B267" s="145"/>
      <c r="C267" s="191" t="s">
        <v>358</v>
      </c>
      <c r="D267" s="191" t="s">
        <v>292</v>
      </c>
      <c r="E267" s="192" t="s">
        <v>359</v>
      </c>
      <c r="F267" s="193" t="s">
        <v>360</v>
      </c>
      <c r="G267" s="194" t="s">
        <v>361</v>
      </c>
      <c r="H267" s="195">
        <v>0.75</v>
      </c>
      <c r="I267" s="196"/>
      <c r="J267" s="196">
        <f>ROUND(I267*H267,2)</f>
        <v>0</v>
      </c>
      <c r="K267" s="193" t="s">
        <v>362</v>
      </c>
      <c r="L267" s="197"/>
      <c r="M267" s="198" t="s">
        <v>3</v>
      </c>
      <c r="N267" s="199" t="s">
        <v>44</v>
      </c>
      <c r="O267" s="154">
        <v>0</v>
      </c>
      <c r="P267" s="154">
        <f>O267*H267</f>
        <v>0</v>
      </c>
      <c r="Q267" s="154">
        <v>1E-3</v>
      </c>
      <c r="R267" s="154">
        <f>Q267*H267</f>
        <v>7.5000000000000002E-4</v>
      </c>
      <c r="S267" s="154">
        <v>0</v>
      </c>
      <c r="T267" s="155">
        <f>S267*H267</f>
        <v>0</v>
      </c>
      <c r="AR267" s="18" t="s">
        <v>191</v>
      </c>
      <c r="AT267" s="18" t="s">
        <v>292</v>
      </c>
      <c r="AU267" s="18" t="s">
        <v>81</v>
      </c>
      <c r="AY267" s="18" t="s">
        <v>128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8" t="s">
        <v>19</v>
      </c>
      <c r="BK267" s="156">
        <f>ROUND(I267*H267,2)</f>
        <v>0</v>
      </c>
      <c r="BL267" s="18" t="s">
        <v>135</v>
      </c>
      <c r="BM267" s="18" t="s">
        <v>363</v>
      </c>
    </row>
    <row r="268" spans="2:65" s="12" customFormat="1" x14ac:dyDescent="0.3">
      <c r="B268" s="165"/>
      <c r="D268" s="158" t="s">
        <v>137</v>
      </c>
      <c r="F268" s="174" t="s">
        <v>364</v>
      </c>
      <c r="H268" s="175">
        <v>0.75</v>
      </c>
      <c r="L268" s="165"/>
      <c r="M268" s="170"/>
      <c r="N268" s="171"/>
      <c r="O268" s="171"/>
      <c r="P268" s="171"/>
      <c r="Q268" s="171"/>
      <c r="R268" s="171"/>
      <c r="S268" s="171"/>
      <c r="T268" s="172"/>
      <c r="AT268" s="173" t="s">
        <v>137</v>
      </c>
      <c r="AU268" s="173" t="s">
        <v>81</v>
      </c>
      <c r="AV268" s="12" t="s">
        <v>81</v>
      </c>
      <c r="AW268" s="12" t="s">
        <v>4</v>
      </c>
      <c r="AX268" s="12" t="s">
        <v>19</v>
      </c>
      <c r="AY268" s="173" t="s">
        <v>128</v>
      </c>
    </row>
    <row r="269" spans="2:65" s="10" customFormat="1" ht="29.85" customHeight="1" x14ac:dyDescent="0.35">
      <c r="B269" s="132"/>
      <c r="D269" s="142" t="s">
        <v>72</v>
      </c>
      <c r="E269" s="143" t="s">
        <v>81</v>
      </c>
      <c r="F269" s="143" t="s">
        <v>365</v>
      </c>
      <c r="J269" s="144">
        <f>BK269</f>
        <v>0</v>
      </c>
      <c r="L269" s="132"/>
      <c r="M269" s="136"/>
      <c r="N269" s="137"/>
      <c r="O269" s="137"/>
      <c r="P269" s="138">
        <f>SUM(P270:P281)</f>
        <v>17.478400000000001</v>
      </c>
      <c r="Q269" s="137"/>
      <c r="R269" s="138">
        <f>SUM(R270:R281)</f>
        <v>27.068093360000002</v>
      </c>
      <c r="S269" s="137"/>
      <c r="T269" s="139">
        <f>SUM(T270:T281)</f>
        <v>0</v>
      </c>
      <c r="AR269" s="133" t="s">
        <v>19</v>
      </c>
      <c r="AT269" s="140" t="s">
        <v>72</v>
      </c>
      <c r="AU269" s="140" t="s">
        <v>19</v>
      </c>
      <c r="AY269" s="133" t="s">
        <v>128</v>
      </c>
      <c r="BK269" s="141">
        <f>SUM(BK270:BK281)</f>
        <v>0</v>
      </c>
    </row>
    <row r="270" spans="2:65" s="1" customFormat="1" ht="44.25" customHeight="1" x14ac:dyDescent="0.3">
      <c r="B270" s="145"/>
      <c r="C270" s="146" t="s">
        <v>366</v>
      </c>
      <c r="D270" s="146" t="s">
        <v>130</v>
      </c>
      <c r="E270" s="147" t="s">
        <v>367</v>
      </c>
      <c r="F270" s="148" t="s">
        <v>368</v>
      </c>
      <c r="G270" s="149" t="s">
        <v>369</v>
      </c>
      <c r="H270" s="150">
        <v>84</v>
      </c>
      <c r="I270" s="151"/>
      <c r="J270" s="151">
        <f>ROUND(I270*H270,2)</f>
        <v>0</v>
      </c>
      <c r="K270" s="148" t="s">
        <v>321</v>
      </c>
      <c r="L270" s="32"/>
      <c r="M270" s="152" t="s">
        <v>3</v>
      </c>
      <c r="N270" s="153" t="s">
        <v>44</v>
      </c>
      <c r="O270" s="154">
        <v>0.19</v>
      </c>
      <c r="P270" s="154">
        <f>O270*H270</f>
        <v>15.96</v>
      </c>
      <c r="Q270" s="154">
        <v>0.24630404</v>
      </c>
      <c r="R270" s="154">
        <f>Q270*H270</f>
        <v>20.689539360000001</v>
      </c>
      <c r="S270" s="154">
        <v>0</v>
      </c>
      <c r="T270" s="155">
        <f>S270*H270</f>
        <v>0</v>
      </c>
      <c r="AR270" s="18" t="s">
        <v>135</v>
      </c>
      <c r="AT270" s="18" t="s">
        <v>130</v>
      </c>
      <c r="AU270" s="18" t="s">
        <v>81</v>
      </c>
      <c r="AY270" s="18" t="s">
        <v>128</v>
      </c>
      <c r="BE270" s="156">
        <f>IF(N270="základní",J270,0)</f>
        <v>0</v>
      </c>
      <c r="BF270" s="156">
        <f>IF(N270="snížená",J270,0)</f>
        <v>0</v>
      </c>
      <c r="BG270" s="156">
        <f>IF(N270="zákl. přenesená",J270,0)</f>
        <v>0</v>
      </c>
      <c r="BH270" s="156">
        <f>IF(N270="sníž. přenesená",J270,0)</f>
        <v>0</v>
      </c>
      <c r="BI270" s="156">
        <f>IF(N270="nulová",J270,0)</f>
        <v>0</v>
      </c>
      <c r="BJ270" s="18" t="s">
        <v>19</v>
      </c>
      <c r="BK270" s="156">
        <f>ROUND(I270*H270,2)</f>
        <v>0</v>
      </c>
      <c r="BL270" s="18" t="s">
        <v>135</v>
      </c>
      <c r="BM270" s="18" t="s">
        <v>370</v>
      </c>
    </row>
    <row r="271" spans="2:65" s="1" customFormat="1" ht="48" x14ac:dyDescent="0.3">
      <c r="B271" s="32"/>
      <c r="D271" s="158" t="s">
        <v>313</v>
      </c>
      <c r="F271" s="200" t="s">
        <v>371</v>
      </c>
      <c r="L271" s="32"/>
      <c r="M271" s="61"/>
      <c r="N271" s="33"/>
      <c r="O271" s="33"/>
      <c r="P271" s="33"/>
      <c r="Q271" s="33"/>
      <c r="R271" s="33"/>
      <c r="S271" s="33"/>
      <c r="T271" s="62"/>
      <c r="AT271" s="18" t="s">
        <v>313</v>
      </c>
      <c r="AU271" s="18" t="s">
        <v>81</v>
      </c>
    </row>
    <row r="272" spans="2:65" s="11" customFormat="1" x14ac:dyDescent="0.3">
      <c r="B272" s="157"/>
      <c r="D272" s="158" t="s">
        <v>137</v>
      </c>
      <c r="E272" s="159" t="s">
        <v>3</v>
      </c>
      <c r="F272" s="160" t="s">
        <v>372</v>
      </c>
      <c r="H272" s="161" t="s">
        <v>3</v>
      </c>
      <c r="L272" s="157"/>
      <c r="M272" s="162"/>
      <c r="N272" s="163"/>
      <c r="O272" s="163"/>
      <c r="P272" s="163"/>
      <c r="Q272" s="163"/>
      <c r="R272" s="163"/>
      <c r="S272" s="163"/>
      <c r="T272" s="164"/>
      <c r="AT272" s="161" t="s">
        <v>137</v>
      </c>
      <c r="AU272" s="161" t="s">
        <v>81</v>
      </c>
      <c r="AV272" s="11" t="s">
        <v>19</v>
      </c>
      <c r="AW272" s="11" t="s">
        <v>36</v>
      </c>
      <c r="AX272" s="11" t="s">
        <v>73</v>
      </c>
      <c r="AY272" s="161" t="s">
        <v>128</v>
      </c>
    </row>
    <row r="273" spans="2:65" s="11" customFormat="1" x14ac:dyDescent="0.3">
      <c r="B273" s="157"/>
      <c r="D273" s="158" t="s">
        <v>137</v>
      </c>
      <c r="E273" s="159" t="s">
        <v>3</v>
      </c>
      <c r="F273" s="160" t="s">
        <v>182</v>
      </c>
      <c r="H273" s="161" t="s">
        <v>3</v>
      </c>
      <c r="L273" s="157"/>
      <c r="M273" s="162"/>
      <c r="N273" s="163"/>
      <c r="O273" s="163"/>
      <c r="P273" s="163"/>
      <c r="Q273" s="163"/>
      <c r="R273" s="163"/>
      <c r="S273" s="163"/>
      <c r="T273" s="164"/>
      <c r="AT273" s="161" t="s">
        <v>137</v>
      </c>
      <c r="AU273" s="161" t="s">
        <v>81</v>
      </c>
      <c r="AV273" s="11" t="s">
        <v>19</v>
      </c>
      <c r="AW273" s="11" t="s">
        <v>36</v>
      </c>
      <c r="AX273" s="11" t="s">
        <v>73</v>
      </c>
      <c r="AY273" s="161" t="s">
        <v>128</v>
      </c>
    </row>
    <row r="274" spans="2:65" s="12" customFormat="1" x14ac:dyDescent="0.3">
      <c r="B274" s="165"/>
      <c r="D274" s="158" t="s">
        <v>137</v>
      </c>
      <c r="E274" s="173" t="s">
        <v>3</v>
      </c>
      <c r="F274" s="174" t="s">
        <v>373</v>
      </c>
      <c r="H274" s="175">
        <v>42</v>
      </c>
      <c r="L274" s="165"/>
      <c r="M274" s="170"/>
      <c r="N274" s="171"/>
      <c r="O274" s="171"/>
      <c r="P274" s="171"/>
      <c r="Q274" s="171"/>
      <c r="R274" s="171"/>
      <c r="S274" s="171"/>
      <c r="T274" s="172"/>
      <c r="AT274" s="173" t="s">
        <v>137</v>
      </c>
      <c r="AU274" s="173" t="s">
        <v>81</v>
      </c>
      <c r="AV274" s="12" t="s">
        <v>81</v>
      </c>
      <c r="AW274" s="12" t="s">
        <v>36</v>
      </c>
      <c r="AX274" s="12" t="s">
        <v>73</v>
      </c>
      <c r="AY274" s="173" t="s">
        <v>128</v>
      </c>
    </row>
    <row r="275" spans="2:65" s="11" customFormat="1" x14ac:dyDescent="0.3">
      <c r="B275" s="157"/>
      <c r="D275" s="158" t="s">
        <v>137</v>
      </c>
      <c r="E275" s="159" t="s">
        <v>3</v>
      </c>
      <c r="F275" s="160" t="s">
        <v>184</v>
      </c>
      <c r="H275" s="161" t="s">
        <v>3</v>
      </c>
      <c r="L275" s="157"/>
      <c r="M275" s="162"/>
      <c r="N275" s="163"/>
      <c r="O275" s="163"/>
      <c r="P275" s="163"/>
      <c r="Q275" s="163"/>
      <c r="R275" s="163"/>
      <c r="S275" s="163"/>
      <c r="T275" s="164"/>
      <c r="AT275" s="161" t="s">
        <v>137</v>
      </c>
      <c r="AU275" s="161" t="s">
        <v>81</v>
      </c>
      <c r="AV275" s="11" t="s">
        <v>19</v>
      </c>
      <c r="AW275" s="11" t="s">
        <v>36</v>
      </c>
      <c r="AX275" s="11" t="s">
        <v>73</v>
      </c>
      <c r="AY275" s="161" t="s">
        <v>128</v>
      </c>
    </row>
    <row r="276" spans="2:65" s="12" customFormat="1" x14ac:dyDescent="0.3">
      <c r="B276" s="165"/>
      <c r="D276" s="158" t="s">
        <v>137</v>
      </c>
      <c r="E276" s="173" t="s">
        <v>3</v>
      </c>
      <c r="F276" s="174" t="s">
        <v>373</v>
      </c>
      <c r="H276" s="175">
        <v>42</v>
      </c>
      <c r="L276" s="165"/>
      <c r="M276" s="170"/>
      <c r="N276" s="171"/>
      <c r="O276" s="171"/>
      <c r="P276" s="171"/>
      <c r="Q276" s="171"/>
      <c r="R276" s="171"/>
      <c r="S276" s="171"/>
      <c r="T276" s="172"/>
      <c r="AT276" s="173" t="s">
        <v>137</v>
      </c>
      <c r="AU276" s="173" t="s">
        <v>81</v>
      </c>
      <c r="AV276" s="12" t="s">
        <v>81</v>
      </c>
      <c r="AW276" s="12" t="s">
        <v>36</v>
      </c>
      <c r="AX276" s="12" t="s">
        <v>73</v>
      </c>
      <c r="AY276" s="173" t="s">
        <v>128</v>
      </c>
    </row>
    <row r="277" spans="2:65" s="14" customFormat="1" x14ac:dyDescent="0.3">
      <c r="B277" s="183"/>
      <c r="D277" s="166" t="s">
        <v>137</v>
      </c>
      <c r="E277" s="184" t="s">
        <v>3</v>
      </c>
      <c r="F277" s="185" t="s">
        <v>162</v>
      </c>
      <c r="H277" s="186">
        <v>84</v>
      </c>
      <c r="L277" s="183"/>
      <c r="M277" s="187"/>
      <c r="N277" s="188"/>
      <c r="O277" s="188"/>
      <c r="P277" s="188"/>
      <c r="Q277" s="188"/>
      <c r="R277" s="188"/>
      <c r="S277" s="188"/>
      <c r="T277" s="189"/>
      <c r="AT277" s="190" t="s">
        <v>137</v>
      </c>
      <c r="AU277" s="190" t="s">
        <v>81</v>
      </c>
      <c r="AV277" s="14" t="s">
        <v>135</v>
      </c>
      <c r="AW277" s="14" t="s">
        <v>36</v>
      </c>
      <c r="AX277" s="14" t="s">
        <v>19</v>
      </c>
      <c r="AY277" s="190" t="s">
        <v>128</v>
      </c>
    </row>
    <row r="278" spans="2:65" s="1" customFormat="1" ht="22.5" customHeight="1" x14ac:dyDescent="0.3">
      <c r="B278" s="145"/>
      <c r="C278" s="146" t="s">
        <v>374</v>
      </c>
      <c r="D278" s="146" t="s">
        <v>130</v>
      </c>
      <c r="E278" s="147" t="s">
        <v>375</v>
      </c>
      <c r="F278" s="148" t="s">
        <v>376</v>
      </c>
      <c r="G278" s="149" t="s">
        <v>133</v>
      </c>
      <c r="H278" s="150">
        <v>2.6</v>
      </c>
      <c r="I278" s="151"/>
      <c r="J278" s="151">
        <f>ROUND(I278*H278,2)</f>
        <v>0</v>
      </c>
      <c r="K278" s="148" t="s">
        <v>134</v>
      </c>
      <c r="L278" s="32"/>
      <c r="M278" s="152" t="s">
        <v>3</v>
      </c>
      <c r="N278" s="153" t="s">
        <v>44</v>
      </c>
      <c r="O278" s="154">
        <v>0.58399999999999996</v>
      </c>
      <c r="P278" s="154">
        <f>O278*H278</f>
        <v>1.5184</v>
      </c>
      <c r="Q278" s="154">
        <v>2.45329</v>
      </c>
      <c r="R278" s="154">
        <f>Q278*H278</f>
        <v>6.3785540000000003</v>
      </c>
      <c r="S278" s="154">
        <v>0</v>
      </c>
      <c r="T278" s="155">
        <f>S278*H278</f>
        <v>0</v>
      </c>
      <c r="AR278" s="18" t="s">
        <v>135</v>
      </c>
      <c r="AT278" s="18" t="s">
        <v>130</v>
      </c>
      <c r="AU278" s="18" t="s">
        <v>81</v>
      </c>
      <c r="AY278" s="18" t="s">
        <v>128</v>
      </c>
      <c r="BE278" s="156">
        <f>IF(N278="základní",J278,0)</f>
        <v>0</v>
      </c>
      <c r="BF278" s="156">
        <f>IF(N278="snížená",J278,0)</f>
        <v>0</v>
      </c>
      <c r="BG278" s="156">
        <f>IF(N278="zákl. přenesená",J278,0)</f>
        <v>0</v>
      </c>
      <c r="BH278" s="156">
        <f>IF(N278="sníž. přenesená",J278,0)</f>
        <v>0</v>
      </c>
      <c r="BI278" s="156">
        <f>IF(N278="nulová",J278,0)</f>
        <v>0</v>
      </c>
      <c r="BJ278" s="18" t="s">
        <v>19</v>
      </c>
      <c r="BK278" s="156">
        <f>ROUND(I278*H278,2)</f>
        <v>0</v>
      </c>
      <c r="BL278" s="18" t="s">
        <v>135</v>
      </c>
      <c r="BM278" s="18" t="s">
        <v>377</v>
      </c>
    </row>
    <row r="279" spans="2:65" s="11" customFormat="1" ht="24" x14ac:dyDescent="0.3">
      <c r="B279" s="157"/>
      <c r="D279" s="158" t="s">
        <v>137</v>
      </c>
      <c r="E279" s="159" t="s">
        <v>3</v>
      </c>
      <c r="F279" s="160" t="s">
        <v>378</v>
      </c>
      <c r="H279" s="161" t="s">
        <v>3</v>
      </c>
      <c r="L279" s="157"/>
      <c r="M279" s="162"/>
      <c r="N279" s="163"/>
      <c r="O279" s="163"/>
      <c r="P279" s="163"/>
      <c r="Q279" s="163"/>
      <c r="R279" s="163"/>
      <c r="S279" s="163"/>
      <c r="T279" s="164"/>
      <c r="AT279" s="161" t="s">
        <v>137</v>
      </c>
      <c r="AU279" s="161" t="s">
        <v>81</v>
      </c>
      <c r="AV279" s="11" t="s">
        <v>19</v>
      </c>
      <c r="AW279" s="11" t="s">
        <v>36</v>
      </c>
      <c r="AX279" s="11" t="s">
        <v>73</v>
      </c>
      <c r="AY279" s="161" t="s">
        <v>128</v>
      </c>
    </row>
    <row r="280" spans="2:65" s="11" customFormat="1" x14ac:dyDescent="0.3">
      <c r="B280" s="157"/>
      <c r="D280" s="158" t="s">
        <v>137</v>
      </c>
      <c r="E280" s="159" t="s">
        <v>3</v>
      </c>
      <c r="F280" s="160" t="s">
        <v>220</v>
      </c>
      <c r="H280" s="161" t="s">
        <v>3</v>
      </c>
      <c r="L280" s="157"/>
      <c r="M280" s="162"/>
      <c r="N280" s="163"/>
      <c r="O280" s="163"/>
      <c r="P280" s="163"/>
      <c r="Q280" s="163"/>
      <c r="R280" s="163"/>
      <c r="S280" s="163"/>
      <c r="T280" s="164"/>
      <c r="AT280" s="161" t="s">
        <v>137</v>
      </c>
      <c r="AU280" s="161" t="s">
        <v>81</v>
      </c>
      <c r="AV280" s="11" t="s">
        <v>19</v>
      </c>
      <c r="AW280" s="11" t="s">
        <v>36</v>
      </c>
      <c r="AX280" s="11" t="s">
        <v>73</v>
      </c>
      <c r="AY280" s="161" t="s">
        <v>128</v>
      </c>
    </row>
    <row r="281" spans="2:65" s="12" customFormat="1" x14ac:dyDescent="0.3">
      <c r="B281" s="165"/>
      <c r="D281" s="158" t="s">
        <v>137</v>
      </c>
      <c r="E281" s="173" t="s">
        <v>3</v>
      </c>
      <c r="F281" s="174" t="s">
        <v>379</v>
      </c>
      <c r="H281" s="175">
        <v>2.6</v>
      </c>
      <c r="L281" s="165"/>
      <c r="M281" s="170"/>
      <c r="N281" s="171"/>
      <c r="O281" s="171"/>
      <c r="P281" s="171"/>
      <c r="Q281" s="171"/>
      <c r="R281" s="171"/>
      <c r="S281" s="171"/>
      <c r="T281" s="172"/>
      <c r="AT281" s="173" t="s">
        <v>137</v>
      </c>
      <c r="AU281" s="173" t="s">
        <v>81</v>
      </c>
      <c r="AV281" s="12" t="s">
        <v>81</v>
      </c>
      <c r="AW281" s="12" t="s">
        <v>36</v>
      </c>
      <c r="AX281" s="12" t="s">
        <v>19</v>
      </c>
      <c r="AY281" s="173" t="s">
        <v>128</v>
      </c>
    </row>
    <row r="282" spans="2:65" s="10" customFormat="1" ht="29.85" customHeight="1" x14ac:dyDescent="0.35">
      <c r="B282" s="132"/>
      <c r="D282" s="142" t="s">
        <v>72</v>
      </c>
      <c r="E282" s="143" t="s">
        <v>135</v>
      </c>
      <c r="F282" s="143" t="s">
        <v>380</v>
      </c>
      <c r="J282" s="144">
        <f>BK282</f>
        <v>0</v>
      </c>
      <c r="L282" s="132"/>
      <c r="M282" s="136"/>
      <c r="N282" s="137"/>
      <c r="O282" s="137"/>
      <c r="P282" s="138">
        <f>SUM(P283:P290)</f>
        <v>0.3483</v>
      </c>
      <c r="Q282" s="137"/>
      <c r="R282" s="138">
        <f>SUM(R283:R290)</f>
        <v>8.26992E-2</v>
      </c>
      <c r="S282" s="137"/>
      <c r="T282" s="139">
        <f>SUM(T283:T290)</f>
        <v>0</v>
      </c>
      <c r="AR282" s="133" t="s">
        <v>19</v>
      </c>
      <c r="AT282" s="140" t="s">
        <v>72</v>
      </c>
      <c r="AU282" s="140" t="s">
        <v>19</v>
      </c>
      <c r="AY282" s="133" t="s">
        <v>128</v>
      </c>
      <c r="BK282" s="141">
        <f>SUM(BK283:BK290)</f>
        <v>0</v>
      </c>
    </row>
    <row r="283" spans="2:65" s="1" customFormat="1" ht="31.5" customHeight="1" x14ac:dyDescent="0.3">
      <c r="B283" s="145"/>
      <c r="C283" s="146" t="s">
        <v>381</v>
      </c>
      <c r="D283" s="146" t="s">
        <v>130</v>
      </c>
      <c r="E283" s="147" t="s">
        <v>382</v>
      </c>
      <c r="F283" s="148" t="s">
        <v>383</v>
      </c>
      <c r="G283" s="149" t="s">
        <v>133</v>
      </c>
      <c r="H283" s="150">
        <v>3.5999999999999997E-2</v>
      </c>
      <c r="I283" s="151"/>
      <c r="J283" s="151">
        <f>ROUND(I283*H283,2)</f>
        <v>0</v>
      </c>
      <c r="K283" s="148" t="s">
        <v>134</v>
      </c>
      <c r="L283" s="32"/>
      <c r="M283" s="152" t="s">
        <v>3</v>
      </c>
      <c r="N283" s="153" t="s">
        <v>44</v>
      </c>
      <c r="O283" s="154">
        <v>1.4650000000000001</v>
      </c>
      <c r="P283" s="154">
        <f>O283*H283</f>
        <v>5.2740000000000002E-2</v>
      </c>
      <c r="Q283" s="154">
        <v>2.234</v>
      </c>
      <c r="R283" s="154">
        <f>Q283*H283</f>
        <v>8.0423999999999995E-2</v>
      </c>
      <c r="S283" s="154">
        <v>0</v>
      </c>
      <c r="T283" s="155">
        <f>S283*H283</f>
        <v>0</v>
      </c>
      <c r="AR283" s="18" t="s">
        <v>135</v>
      </c>
      <c r="AT283" s="18" t="s">
        <v>130</v>
      </c>
      <c r="AU283" s="18" t="s">
        <v>81</v>
      </c>
      <c r="AY283" s="18" t="s">
        <v>128</v>
      </c>
      <c r="BE283" s="156">
        <f>IF(N283="základní",J283,0)</f>
        <v>0</v>
      </c>
      <c r="BF283" s="156">
        <f>IF(N283="snížená",J283,0)</f>
        <v>0</v>
      </c>
      <c r="BG283" s="156">
        <f>IF(N283="zákl. přenesená",J283,0)</f>
        <v>0</v>
      </c>
      <c r="BH283" s="156">
        <f>IF(N283="sníž. přenesená",J283,0)</f>
        <v>0</v>
      </c>
      <c r="BI283" s="156">
        <f>IF(N283="nulová",J283,0)</f>
        <v>0</v>
      </c>
      <c r="BJ283" s="18" t="s">
        <v>19</v>
      </c>
      <c r="BK283" s="156">
        <f>ROUND(I283*H283,2)</f>
        <v>0</v>
      </c>
      <c r="BL283" s="18" t="s">
        <v>135</v>
      </c>
      <c r="BM283" s="18" t="s">
        <v>384</v>
      </c>
    </row>
    <row r="284" spans="2:65" s="11" customFormat="1" x14ac:dyDescent="0.3">
      <c r="B284" s="157"/>
      <c r="D284" s="158" t="s">
        <v>137</v>
      </c>
      <c r="E284" s="159" t="s">
        <v>3</v>
      </c>
      <c r="F284" s="160" t="s">
        <v>385</v>
      </c>
      <c r="H284" s="161" t="s">
        <v>3</v>
      </c>
      <c r="L284" s="157"/>
      <c r="M284" s="162"/>
      <c r="N284" s="163"/>
      <c r="O284" s="163"/>
      <c r="P284" s="163"/>
      <c r="Q284" s="163"/>
      <c r="R284" s="163"/>
      <c r="S284" s="163"/>
      <c r="T284" s="164"/>
      <c r="AT284" s="161" t="s">
        <v>137</v>
      </c>
      <c r="AU284" s="161" t="s">
        <v>81</v>
      </c>
      <c r="AV284" s="11" t="s">
        <v>19</v>
      </c>
      <c r="AW284" s="11" t="s">
        <v>36</v>
      </c>
      <c r="AX284" s="11" t="s">
        <v>73</v>
      </c>
      <c r="AY284" s="161" t="s">
        <v>128</v>
      </c>
    </row>
    <row r="285" spans="2:65" s="11" customFormat="1" x14ac:dyDescent="0.3">
      <c r="B285" s="157"/>
      <c r="D285" s="158" t="s">
        <v>137</v>
      </c>
      <c r="E285" s="159" t="s">
        <v>3</v>
      </c>
      <c r="F285" s="160" t="s">
        <v>184</v>
      </c>
      <c r="H285" s="161" t="s">
        <v>3</v>
      </c>
      <c r="L285" s="157"/>
      <c r="M285" s="162"/>
      <c r="N285" s="163"/>
      <c r="O285" s="163"/>
      <c r="P285" s="163"/>
      <c r="Q285" s="163"/>
      <c r="R285" s="163"/>
      <c r="S285" s="163"/>
      <c r="T285" s="164"/>
      <c r="AT285" s="161" t="s">
        <v>137</v>
      </c>
      <c r="AU285" s="161" t="s">
        <v>81</v>
      </c>
      <c r="AV285" s="11" t="s">
        <v>19</v>
      </c>
      <c r="AW285" s="11" t="s">
        <v>36</v>
      </c>
      <c r="AX285" s="11" t="s">
        <v>73</v>
      </c>
      <c r="AY285" s="161" t="s">
        <v>128</v>
      </c>
    </row>
    <row r="286" spans="2:65" s="12" customFormat="1" x14ac:dyDescent="0.3">
      <c r="B286" s="165"/>
      <c r="D286" s="166" t="s">
        <v>137</v>
      </c>
      <c r="E286" s="167" t="s">
        <v>3</v>
      </c>
      <c r="F286" s="168" t="s">
        <v>386</v>
      </c>
      <c r="H286" s="169">
        <v>3.5999999999999997E-2</v>
      </c>
      <c r="L286" s="165"/>
      <c r="M286" s="170"/>
      <c r="N286" s="171"/>
      <c r="O286" s="171"/>
      <c r="P286" s="171"/>
      <c r="Q286" s="171"/>
      <c r="R286" s="171"/>
      <c r="S286" s="171"/>
      <c r="T286" s="172"/>
      <c r="AT286" s="173" t="s">
        <v>137</v>
      </c>
      <c r="AU286" s="173" t="s">
        <v>81</v>
      </c>
      <c r="AV286" s="12" t="s">
        <v>81</v>
      </c>
      <c r="AW286" s="12" t="s">
        <v>36</v>
      </c>
      <c r="AX286" s="12" t="s">
        <v>19</v>
      </c>
      <c r="AY286" s="173" t="s">
        <v>128</v>
      </c>
    </row>
    <row r="287" spans="2:65" s="1" customFormat="1" ht="31.5" customHeight="1" x14ac:dyDescent="0.3">
      <c r="B287" s="145"/>
      <c r="C287" s="146" t="s">
        <v>387</v>
      </c>
      <c r="D287" s="146" t="s">
        <v>130</v>
      </c>
      <c r="E287" s="147" t="s">
        <v>388</v>
      </c>
      <c r="F287" s="148" t="s">
        <v>389</v>
      </c>
      <c r="G287" s="149" t="s">
        <v>311</v>
      </c>
      <c r="H287" s="150">
        <v>0.36</v>
      </c>
      <c r="I287" s="151"/>
      <c r="J287" s="151">
        <f>ROUND(I287*H287,2)</f>
        <v>0</v>
      </c>
      <c r="K287" s="148" t="s">
        <v>134</v>
      </c>
      <c r="L287" s="32"/>
      <c r="M287" s="152" t="s">
        <v>3</v>
      </c>
      <c r="N287" s="153" t="s">
        <v>44</v>
      </c>
      <c r="O287" s="154">
        <v>0.82099999999999995</v>
      </c>
      <c r="P287" s="154">
        <f>O287*H287</f>
        <v>0.29555999999999999</v>
      </c>
      <c r="Q287" s="154">
        <v>6.3200000000000001E-3</v>
      </c>
      <c r="R287" s="154">
        <f>Q287*H287</f>
        <v>2.2751999999999998E-3</v>
      </c>
      <c r="S287" s="154">
        <v>0</v>
      </c>
      <c r="T287" s="155">
        <f>S287*H287</f>
        <v>0</v>
      </c>
      <c r="AR287" s="18" t="s">
        <v>135</v>
      </c>
      <c r="AT287" s="18" t="s">
        <v>130</v>
      </c>
      <c r="AU287" s="18" t="s">
        <v>81</v>
      </c>
      <c r="AY287" s="18" t="s">
        <v>128</v>
      </c>
      <c r="BE287" s="156">
        <f>IF(N287="základní",J287,0)</f>
        <v>0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8" t="s">
        <v>19</v>
      </c>
      <c r="BK287" s="156">
        <f>ROUND(I287*H287,2)</f>
        <v>0</v>
      </c>
      <c r="BL287" s="18" t="s">
        <v>135</v>
      </c>
      <c r="BM287" s="18" t="s">
        <v>390</v>
      </c>
    </row>
    <row r="288" spans="2:65" s="11" customFormat="1" x14ac:dyDescent="0.3">
      <c r="B288" s="157"/>
      <c r="D288" s="158" t="s">
        <v>137</v>
      </c>
      <c r="E288" s="159" t="s">
        <v>3</v>
      </c>
      <c r="F288" s="160" t="s">
        <v>391</v>
      </c>
      <c r="H288" s="161" t="s">
        <v>3</v>
      </c>
      <c r="L288" s="157"/>
      <c r="M288" s="162"/>
      <c r="N288" s="163"/>
      <c r="O288" s="163"/>
      <c r="P288" s="163"/>
      <c r="Q288" s="163"/>
      <c r="R288" s="163"/>
      <c r="S288" s="163"/>
      <c r="T288" s="164"/>
      <c r="AT288" s="161" t="s">
        <v>137</v>
      </c>
      <c r="AU288" s="161" t="s">
        <v>81</v>
      </c>
      <c r="AV288" s="11" t="s">
        <v>19</v>
      </c>
      <c r="AW288" s="11" t="s">
        <v>36</v>
      </c>
      <c r="AX288" s="11" t="s">
        <v>73</v>
      </c>
      <c r="AY288" s="161" t="s">
        <v>128</v>
      </c>
    </row>
    <row r="289" spans="2:65" s="11" customFormat="1" x14ac:dyDescent="0.3">
      <c r="B289" s="157"/>
      <c r="D289" s="158" t="s">
        <v>137</v>
      </c>
      <c r="E289" s="159" t="s">
        <v>3</v>
      </c>
      <c r="F289" s="160" t="s">
        <v>184</v>
      </c>
      <c r="H289" s="161" t="s">
        <v>3</v>
      </c>
      <c r="L289" s="157"/>
      <c r="M289" s="162"/>
      <c r="N289" s="163"/>
      <c r="O289" s="163"/>
      <c r="P289" s="163"/>
      <c r="Q289" s="163"/>
      <c r="R289" s="163"/>
      <c r="S289" s="163"/>
      <c r="T289" s="164"/>
      <c r="AT289" s="161" t="s">
        <v>137</v>
      </c>
      <c r="AU289" s="161" t="s">
        <v>81</v>
      </c>
      <c r="AV289" s="11" t="s">
        <v>19</v>
      </c>
      <c r="AW289" s="11" t="s">
        <v>36</v>
      </c>
      <c r="AX289" s="11" t="s">
        <v>73</v>
      </c>
      <c r="AY289" s="161" t="s">
        <v>128</v>
      </c>
    </row>
    <row r="290" spans="2:65" s="12" customFormat="1" x14ac:dyDescent="0.3">
      <c r="B290" s="165"/>
      <c r="D290" s="158" t="s">
        <v>137</v>
      </c>
      <c r="E290" s="173" t="s">
        <v>3</v>
      </c>
      <c r="F290" s="174" t="s">
        <v>392</v>
      </c>
      <c r="H290" s="175">
        <v>0.36</v>
      </c>
      <c r="L290" s="165"/>
      <c r="M290" s="170"/>
      <c r="N290" s="171"/>
      <c r="O290" s="171"/>
      <c r="P290" s="171"/>
      <c r="Q290" s="171"/>
      <c r="R290" s="171"/>
      <c r="S290" s="171"/>
      <c r="T290" s="172"/>
      <c r="AT290" s="173" t="s">
        <v>137</v>
      </c>
      <c r="AU290" s="173" t="s">
        <v>81</v>
      </c>
      <c r="AV290" s="12" t="s">
        <v>81</v>
      </c>
      <c r="AW290" s="12" t="s">
        <v>36</v>
      </c>
      <c r="AX290" s="12" t="s">
        <v>19</v>
      </c>
      <c r="AY290" s="173" t="s">
        <v>128</v>
      </c>
    </row>
    <row r="291" spans="2:65" s="10" customFormat="1" ht="29.85" customHeight="1" x14ac:dyDescent="0.35">
      <c r="B291" s="132"/>
      <c r="D291" s="142" t="s">
        <v>72</v>
      </c>
      <c r="E291" s="143" t="s">
        <v>393</v>
      </c>
      <c r="F291" s="143" t="s">
        <v>394</v>
      </c>
      <c r="J291" s="144">
        <f>BK291</f>
        <v>0</v>
      </c>
      <c r="L291" s="132"/>
      <c r="M291" s="136"/>
      <c r="N291" s="137"/>
      <c r="O291" s="137"/>
      <c r="P291" s="138">
        <f>SUM(P292:P298)</f>
        <v>1.885</v>
      </c>
      <c r="Q291" s="137"/>
      <c r="R291" s="138">
        <f>SUM(R292:R298)</f>
        <v>3.2500000000000001E-2</v>
      </c>
      <c r="S291" s="137"/>
      <c r="T291" s="139">
        <f>SUM(T292:T298)</f>
        <v>0</v>
      </c>
      <c r="AR291" s="133" t="s">
        <v>19</v>
      </c>
      <c r="AT291" s="140" t="s">
        <v>72</v>
      </c>
      <c r="AU291" s="140" t="s">
        <v>19</v>
      </c>
      <c r="AY291" s="133" t="s">
        <v>128</v>
      </c>
      <c r="BK291" s="141">
        <f>SUM(BK292:BK298)</f>
        <v>0</v>
      </c>
    </row>
    <row r="292" spans="2:65" s="1" customFormat="1" ht="31.5" customHeight="1" x14ac:dyDescent="0.3">
      <c r="B292" s="145"/>
      <c r="C292" s="146" t="s">
        <v>395</v>
      </c>
      <c r="D292" s="146" t="s">
        <v>130</v>
      </c>
      <c r="E292" s="147" t="s">
        <v>396</v>
      </c>
      <c r="F292" s="148" t="s">
        <v>397</v>
      </c>
      <c r="G292" s="149" t="s">
        <v>369</v>
      </c>
      <c r="H292" s="150">
        <v>65</v>
      </c>
      <c r="I292" s="151"/>
      <c r="J292" s="151">
        <f>ROUND(I292*H292,2)</f>
        <v>0</v>
      </c>
      <c r="K292" s="148" t="s">
        <v>134</v>
      </c>
      <c r="L292" s="32"/>
      <c r="M292" s="152" t="s">
        <v>3</v>
      </c>
      <c r="N292" s="153" t="s">
        <v>44</v>
      </c>
      <c r="O292" s="154">
        <v>2.9000000000000001E-2</v>
      </c>
      <c r="P292" s="154">
        <f>O292*H292</f>
        <v>1.885</v>
      </c>
      <c r="Q292" s="154">
        <v>5.0000000000000001E-4</v>
      </c>
      <c r="R292" s="154">
        <f>Q292*H292</f>
        <v>3.2500000000000001E-2</v>
      </c>
      <c r="S292" s="154">
        <v>0</v>
      </c>
      <c r="T292" s="155">
        <f>S292*H292</f>
        <v>0</v>
      </c>
      <c r="AR292" s="18" t="s">
        <v>135</v>
      </c>
      <c r="AT292" s="18" t="s">
        <v>130</v>
      </c>
      <c r="AU292" s="18" t="s">
        <v>81</v>
      </c>
      <c r="AY292" s="18" t="s">
        <v>128</v>
      </c>
      <c r="BE292" s="156">
        <f>IF(N292="základní",J292,0)</f>
        <v>0</v>
      </c>
      <c r="BF292" s="156">
        <f>IF(N292="snížená",J292,0)</f>
        <v>0</v>
      </c>
      <c r="BG292" s="156">
        <f>IF(N292="zákl. přenesená",J292,0)</f>
        <v>0</v>
      </c>
      <c r="BH292" s="156">
        <f>IF(N292="sníž. přenesená",J292,0)</f>
        <v>0</v>
      </c>
      <c r="BI292" s="156">
        <f>IF(N292="nulová",J292,0)</f>
        <v>0</v>
      </c>
      <c r="BJ292" s="18" t="s">
        <v>19</v>
      </c>
      <c r="BK292" s="156">
        <f>ROUND(I292*H292,2)</f>
        <v>0</v>
      </c>
      <c r="BL292" s="18" t="s">
        <v>135</v>
      </c>
      <c r="BM292" s="18" t="s">
        <v>398</v>
      </c>
    </row>
    <row r="293" spans="2:65" s="11" customFormat="1" x14ac:dyDescent="0.3">
      <c r="B293" s="157"/>
      <c r="D293" s="158" t="s">
        <v>137</v>
      </c>
      <c r="E293" s="159" t="s">
        <v>3</v>
      </c>
      <c r="F293" s="160" t="s">
        <v>399</v>
      </c>
      <c r="H293" s="161" t="s">
        <v>3</v>
      </c>
      <c r="L293" s="157"/>
      <c r="M293" s="162"/>
      <c r="N293" s="163"/>
      <c r="O293" s="163"/>
      <c r="P293" s="163"/>
      <c r="Q293" s="163"/>
      <c r="R293" s="163"/>
      <c r="S293" s="163"/>
      <c r="T293" s="164"/>
      <c r="AT293" s="161" t="s">
        <v>137</v>
      </c>
      <c r="AU293" s="161" t="s">
        <v>81</v>
      </c>
      <c r="AV293" s="11" t="s">
        <v>19</v>
      </c>
      <c r="AW293" s="11" t="s">
        <v>36</v>
      </c>
      <c r="AX293" s="11" t="s">
        <v>73</v>
      </c>
      <c r="AY293" s="161" t="s">
        <v>128</v>
      </c>
    </row>
    <row r="294" spans="2:65" s="11" customFormat="1" x14ac:dyDescent="0.3">
      <c r="B294" s="157"/>
      <c r="D294" s="158" t="s">
        <v>137</v>
      </c>
      <c r="E294" s="159" t="s">
        <v>3</v>
      </c>
      <c r="F294" s="160" t="s">
        <v>182</v>
      </c>
      <c r="H294" s="161" t="s">
        <v>3</v>
      </c>
      <c r="L294" s="157"/>
      <c r="M294" s="162"/>
      <c r="N294" s="163"/>
      <c r="O294" s="163"/>
      <c r="P294" s="163"/>
      <c r="Q294" s="163"/>
      <c r="R294" s="163"/>
      <c r="S294" s="163"/>
      <c r="T294" s="164"/>
      <c r="AT294" s="161" t="s">
        <v>137</v>
      </c>
      <c r="AU294" s="161" t="s">
        <v>81</v>
      </c>
      <c r="AV294" s="11" t="s">
        <v>19</v>
      </c>
      <c r="AW294" s="11" t="s">
        <v>36</v>
      </c>
      <c r="AX294" s="11" t="s">
        <v>73</v>
      </c>
      <c r="AY294" s="161" t="s">
        <v>128</v>
      </c>
    </row>
    <row r="295" spans="2:65" s="12" customFormat="1" x14ac:dyDescent="0.3">
      <c r="B295" s="165"/>
      <c r="D295" s="158" t="s">
        <v>137</v>
      </c>
      <c r="E295" s="173" t="s">
        <v>3</v>
      </c>
      <c r="F295" s="174" t="s">
        <v>373</v>
      </c>
      <c r="H295" s="175">
        <v>42</v>
      </c>
      <c r="L295" s="165"/>
      <c r="M295" s="170"/>
      <c r="N295" s="171"/>
      <c r="O295" s="171"/>
      <c r="P295" s="171"/>
      <c r="Q295" s="171"/>
      <c r="R295" s="171"/>
      <c r="S295" s="171"/>
      <c r="T295" s="172"/>
      <c r="AT295" s="173" t="s">
        <v>137</v>
      </c>
      <c r="AU295" s="173" t="s">
        <v>81</v>
      </c>
      <c r="AV295" s="12" t="s">
        <v>81</v>
      </c>
      <c r="AW295" s="12" t="s">
        <v>36</v>
      </c>
      <c r="AX295" s="12" t="s">
        <v>73</v>
      </c>
      <c r="AY295" s="173" t="s">
        <v>128</v>
      </c>
    </row>
    <row r="296" spans="2:65" s="11" customFormat="1" x14ac:dyDescent="0.3">
      <c r="B296" s="157"/>
      <c r="D296" s="158" t="s">
        <v>137</v>
      </c>
      <c r="E296" s="159" t="s">
        <v>3</v>
      </c>
      <c r="F296" s="160" t="s">
        <v>184</v>
      </c>
      <c r="H296" s="161" t="s">
        <v>3</v>
      </c>
      <c r="L296" s="157"/>
      <c r="M296" s="162"/>
      <c r="N296" s="163"/>
      <c r="O296" s="163"/>
      <c r="P296" s="163"/>
      <c r="Q296" s="163"/>
      <c r="R296" s="163"/>
      <c r="S296" s="163"/>
      <c r="T296" s="164"/>
      <c r="AT296" s="161" t="s">
        <v>137</v>
      </c>
      <c r="AU296" s="161" t="s">
        <v>81</v>
      </c>
      <c r="AV296" s="11" t="s">
        <v>19</v>
      </c>
      <c r="AW296" s="11" t="s">
        <v>36</v>
      </c>
      <c r="AX296" s="11" t="s">
        <v>73</v>
      </c>
      <c r="AY296" s="161" t="s">
        <v>128</v>
      </c>
    </row>
    <row r="297" spans="2:65" s="12" customFormat="1" x14ac:dyDescent="0.3">
      <c r="B297" s="165"/>
      <c r="D297" s="158" t="s">
        <v>137</v>
      </c>
      <c r="E297" s="173" t="s">
        <v>3</v>
      </c>
      <c r="F297" s="174" t="s">
        <v>303</v>
      </c>
      <c r="H297" s="175">
        <v>23</v>
      </c>
      <c r="L297" s="165"/>
      <c r="M297" s="170"/>
      <c r="N297" s="171"/>
      <c r="O297" s="171"/>
      <c r="P297" s="171"/>
      <c r="Q297" s="171"/>
      <c r="R297" s="171"/>
      <c r="S297" s="171"/>
      <c r="T297" s="172"/>
      <c r="AT297" s="173" t="s">
        <v>137</v>
      </c>
      <c r="AU297" s="173" t="s">
        <v>81</v>
      </c>
      <c r="AV297" s="12" t="s">
        <v>81</v>
      </c>
      <c r="AW297" s="12" t="s">
        <v>36</v>
      </c>
      <c r="AX297" s="12" t="s">
        <v>73</v>
      </c>
      <c r="AY297" s="173" t="s">
        <v>128</v>
      </c>
    </row>
    <row r="298" spans="2:65" s="14" customFormat="1" x14ac:dyDescent="0.3">
      <c r="B298" s="183"/>
      <c r="D298" s="158" t="s">
        <v>137</v>
      </c>
      <c r="E298" s="201" t="s">
        <v>3</v>
      </c>
      <c r="F298" s="202" t="s">
        <v>162</v>
      </c>
      <c r="H298" s="203">
        <v>65</v>
      </c>
      <c r="L298" s="183"/>
      <c r="M298" s="187"/>
      <c r="N298" s="188"/>
      <c r="O298" s="188"/>
      <c r="P298" s="188"/>
      <c r="Q298" s="188"/>
      <c r="R298" s="188"/>
      <c r="S298" s="188"/>
      <c r="T298" s="189"/>
      <c r="AT298" s="190" t="s">
        <v>137</v>
      </c>
      <c r="AU298" s="190" t="s">
        <v>81</v>
      </c>
      <c r="AV298" s="14" t="s">
        <v>135</v>
      </c>
      <c r="AW298" s="14" t="s">
        <v>36</v>
      </c>
      <c r="AX298" s="14" t="s">
        <v>19</v>
      </c>
      <c r="AY298" s="190" t="s">
        <v>128</v>
      </c>
    </row>
    <row r="299" spans="2:65" s="10" customFormat="1" ht="29.85" customHeight="1" x14ac:dyDescent="0.35">
      <c r="B299" s="132"/>
      <c r="D299" s="142" t="s">
        <v>72</v>
      </c>
      <c r="E299" s="143" t="s">
        <v>168</v>
      </c>
      <c r="F299" s="143" t="s">
        <v>400</v>
      </c>
      <c r="J299" s="144">
        <f>BK299</f>
        <v>0</v>
      </c>
      <c r="L299" s="132"/>
      <c r="M299" s="136"/>
      <c r="N299" s="137"/>
      <c r="O299" s="137"/>
      <c r="P299" s="138">
        <f>SUM(P300:P438)</f>
        <v>232.04833000000002</v>
      </c>
      <c r="Q299" s="137"/>
      <c r="R299" s="138">
        <f>SUM(R300:R438)</f>
        <v>85.606231000000008</v>
      </c>
      <c r="S299" s="137"/>
      <c r="T299" s="139">
        <f>SUM(T300:T438)</f>
        <v>0</v>
      </c>
      <c r="AR299" s="133" t="s">
        <v>19</v>
      </c>
      <c r="AT299" s="140" t="s">
        <v>72</v>
      </c>
      <c r="AU299" s="140" t="s">
        <v>19</v>
      </c>
      <c r="AY299" s="133" t="s">
        <v>128</v>
      </c>
      <c r="BK299" s="141">
        <f>SUM(BK300:BK438)</f>
        <v>0</v>
      </c>
    </row>
    <row r="300" spans="2:65" s="1" customFormat="1" ht="44.25" customHeight="1" x14ac:dyDescent="0.3">
      <c r="B300" s="145"/>
      <c r="C300" s="146" t="s">
        <v>401</v>
      </c>
      <c r="D300" s="146" t="s">
        <v>130</v>
      </c>
      <c r="E300" s="147" t="s">
        <v>402</v>
      </c>
      <c r="F300" s="148" t="s">
        <v>403</v>
      </c>
      <c r="G300" s="149" t="s">
        <v>311</v>
      </c>
      <c r="H300" s="150">
        <v>162.85499999999999</v>
      </c>
      <c r="I300" s="151"/>
      <c r="J300" s="151">
        <f>ROUND(I300*H300,2)</f>
        <v>0</v>
      </c>
      <c r="K300" s="148" t="s">
        <v>134</v>
      </c>
      <c r="L300" s="32"/>
      <c r="M300" s="152" t="s">
        <v>3</v>
      </c>
      <c r="N300" s="153" t="s">
        <v>44</v>
      </c>
      <c r="O300" s="154">
        <v>1.9E-2</v>
      </c>
      <c r="P300" s="154">
        <f>O300*H300</f>
        <v>3.0942449999999999</v>
      </c>
      <c r="Q300" s="154">
        <v>0</v>
      </c>
      <c r="R300" s="154">
        <f>Q300*H300</f>
        <v>0</v>
      </c>
      <c r="S300" s="154">
        <v>0</v>
      </c>
      <c r="T300" s="155">
        <f>S300*H300</f>
        <v>0</v>
      </c>
      <c r="AR300" s="18" t="s">
        <v>135</v>
      </c>
      <c r="AT300" s="18" t="s">
        <v>130</v>
      </c>
      <c r="AU300" s="18" t="s">
        <v>81</v>
      </c>
      <c r="AY300" s="18" t="s">
        <v>128</v>
      </c>
      <c r="BE300" s="156">
        <f>IF(N300="základní",J300,0)</f>
        <v>0</v>
      </c>
      <c r="BF300" s="156">
        <f>IF(N300="snížená",J300,0)</f>
        <v>0</v>
      </c>
      <c r="BG300" s="156">
        <f>IF(N300="zákl. přenesená",J300,0)</f>
        <v>0</v>
      </c>
      <c r="BH300" s="156">
        <f>IF(N300="sníž. přenesená",J300,0)</f>
        <v>0</v>
      </c>
      <c r="BI300" s="156">
        <f>IF(N300="nulová",J300,0)</f>
        <v>0</v>
      </c>
      <c r="BJ300" s="18" t="s">
        <v>19</v>
      </c>
      <c r="BK300" s="156">
        <f>ROUND(I300*H300,2)</f>
        <v>0</v>
      </c>
      <c r="BL300" s="18" t="s">
        <v>135</v>
      </c>
      <c r="BM300" s="18" t="s">
        <v>404</v>
      </c>
    </row>
    <row r="301" spans="2:65" s="1" customFormat="1" ht="36" x14ac:dyDescent="0.3">
      <c r="B301" s="32"/>
      <c r="D301" s="158" t="s">
        <v>313</v>
      </c>
      <c r="F301" s="200" t="s">
        <v>405</v>
      </c>
      <c r="L301" s="32"/>
      <c r="M301" s="61"/>
      <c r="N301" s="33"/>
      <c r="O301" s="33"/>
      <c r="P301" s="33"/>
      <c r="Q301" s="33"/>
      <c r="R301" s="33"/>
      <c r="S301" s="33"/>
      <c r="T301" s="62"/>
      <c r="AT301" s="18" t="s">
        <v>313</v>
      </c>
      <c r="AU301" s="18" t="s">
        <v>81</v>
      </c>
    </row>
    <row r="302" spans="2:65" s="11" customFormat="1" x14ac:dyDescent="0.3">
      <c r="B302" s="157"/>
      <c r="D302" s="158" t="s">
        <v>137</v>
      </c>
      <c r="E302" s="159" t="s">
        <v>3</v>
      </c>
      <c r="F302" s="160" t="s">
        <v>406</v>
      </c>
      <c r="H302" s="161" t="s">
        <v>3</v>
      </c>
      <c r="L302" s="157"/>
      <c r="M302" s="162"/>
      <c r="N302" s="163"/>
      <c r="O302" s="163"/>
      <c r="P302" s="163"/>
      <c r="Q302" s="163"/>
      <c r="R302" s="163"/>
      <c r="S302" s="163"/>
      <c r="T302" s="164"/>
      <c r="AT302" s="161" t="s">
        <v>137</v>
      </c>
      <c r="AU302" s="161" t="s">
        <v>81</v>
      </c>
      <c r="AV302" s="11" t="s">
        <v>19</v>
      </c>
      <c r="AW302" s="11" t="s">
        <v>36</v>
      </c>
      <c r="AX302" s="11" t="s">
        <v>73</v>
      </c>
      <c r="AY302" s="161" t="s">
        <v>128</v>
      </c>
    </row>
    <row r="303" spans="2:65" s="11" customFormat="1" x14ac:dyDescent="0.3">
      <c r="B303" s="157"/>
      <c r="D303" s="158" t="s">
        <v>137</v>
      </c>
      <c r="E303" s="159" t="s">
        <v>3</v>
      </c>
      <c r="F303" s="160" t="s">
        <v>182</v>
      </c>
      <c r="H303" s="161" t="s">
        <v>3</v>
      </c>
      <c r="L303" s="157"/>
      <c r="M303" s="162"/>
      <c r="N303" s="163"/>
      <c r="O303" s="163"/>
      <c r="P303" s="163"/>
      <c r="Q303" s="163"/>
      <c r="R303" s="163"/>
      <c r="S303" s="163"/>
      <c r="T303" s="164"/>
      <c r="AT303" s="161" t="s">
        <v>137</v>
      </c>
      <c r="AU303" s="161" t="s">
        <v>81</v>
      </c>
      <c r="AV303" s="11" t="s">
        <v>19</v>
      </c>
      <c r="AW303" s="11" t="s">
        <v>36</v>
      </c>
      <c r="AX303" s="11" t="s">
        <v>73</v>
      </c>
      <c r="AY303" s="161" t="s">
        <v>128</v>
      </c>
    </row>
    <row r="304" spans="2:65" s="12" customFormat="1" x14ac:dyDescent="0.3">
      <c r="B304" s="165"/>
      <c r="D304" s="158" t="s">
        <v>137</v>
      </c>
      <c r="E304" s="173" t="s">
        <v>3</v>
      </c>
      <c r="F304" s="174" t="s">
        <v>316</v>
      </c>
      <c r="H304" s="175">
        <v>105.21</v>
      </c>
      <c r="L304" s="165"/>
      <c r="M304" s="170"/>
      <c r="N304" s="171"/>
      <c r="O304" s="171"/>
      <c r="P304" s="171"/>
      <c r="Q304" s="171"/>
      <c r="R304" s="171"/>
      <c r="S304" s="171"/>
      <c r="T304" s="172"/>
      <c r="AT304" s="173" t="s">
        <v>137</v>
      </c>
      <c r="AU304" s="173" t="s">
        <v>81</v>
      </c>
      <c r="AV304" s="12" t="s">
        <v>81</v>
      </c>
      <c r="AW304" s="12" t="s">
        <v>36</v>
      </c>
      <c r="AX304" s="12" t="s">
        <v>73</v>
      </c>
      <c r="AY304" s="173" t="s">
        <v>128</v>
      </c>
    </row>
    <row r="305" spans="2:65" s="11" customFormat="1" x14ac:dyDescent="0.3">
      <c r="B305" s="157"/>
      <c r="D305" s="158" t="s">
        <v>137</v>
      </c>
      <c r="E305" s="159" t="s">
        <v>3</v>
      </c>
      <c r="F305" s="160" t="s">
        <v>184</v>
      </c>
      <c r="H305" s="161" t="s">
        <v>3</v>
      </c>
      <c r="L305" s="157"/>
      <c r="M305" s="162"/>
      <c r="N305" s="163"/>
      <c r="O305" s="163"/>
      <c r="P305" s="163"/>
      <c r="Q305" s="163"/>
      <c r="R305" s="163"/>
      <c r="S305" s="163"/>
      <c r="T305" s="164"/>
      <c r="AT305" s="161" t="s">
        <v>137</v>
      </c>
      <c r="AU305" s="161" t="s">
        <v>81</v>
      </c>
      <c r="AV305" s="11" t="s">
        <v>19</v>
      </c>
      <c r="AW305" s="11" t="s">
        <v>36</v>
      </c>
      <c r="AX305" s="11" t="s">
        <v>73</v>
      </c>
      <c r="AY305" s="161" t="s">
        <v>128</v>
      </c>
    </row>
    <row r="306" spans="2:65" s="12" customFormat="1" x14ac:dyDescent="0.3">
      <c r="B306" s="165"/>
      <c r="D306" s="158" t="s">
        <v>137</v>
      </c>
      <c r="E306" s="173" t="s">
        <v>3</v>
      </c>
      <c r="F306" s="174" t="s">
        <v>317</v>
      </c>
      <c r="H306" s="175">
        <v>57.645000000000003</v>
      </c>
      <c r="L306" s="165"/>
      <c r="M306" s="170"/>
      <c r="N306" s="171"/>
      <c r="O306" s="171"/>
      <c r="P306" s="171"/>
      <c r="Q306" s="171"/>
      <c r="R306" s="171"/>
      <c r="S306" s="171"/>
      <c r="T306" s="172"/>
      <c r="AT306" s="173" t="s">
        <v>137</v>
      </c>
      <c r="AU306" s="173" t="s">
        <v>81</v>
      </c>
      <c r="AV306" s="12" t="s">
        <v>81</v>
      </c>
      <c r="AW306" s="12" t="s">
        <v>36</v>
      </c>
      <c r="AX306" s="12" t="s">
        <v>73</v>
      </c>
      <c r="AY306" s="173" t="s">
        <v>128</v>
      </c>
    </row>
    <row r="307" spans="2:65" s="14" customFormat="1" x14ac:dyDescent="0.3">
      <c r="B307" s="183"/>
      <c r="D307" s="166" t="s">
        <v>137</v>
      </c>
      <c r="E307" s="184" t="s">
        <v>3</v>
      </c>
      <c r="F307" s="185" t="s">
        <v>162</v>
      </c>
      <c r="H307" s="186">
        <v>162.85499999999999</v>
      </c>
      <c r="L307" s="183"/>
      <c r="M307" s="187"/>
      <c r="N307" s="188"/>
      <c r="O307" s="188"/>
      <c r="P307" s="188"/>
      <c r="Q307" s="188"/>
      <c r="R307" s="188"/>
      <c r="S307" s="188"/>
      <c r="T307" s="189"/>
      <c r="AT307" s="190" t="s">
        <v>137</v>
      </c>
      <c r="AU307" s="190" t="s">
        <v>81</v>
      </c>
      <c r="AV307" s="14" t="s">
        <v>135</v>
      </c>
      <c r="AW307" s="14" t="s">
        <v>36</v>
      </c>
      <c r="AX307" s="14" t="s">
        <v>19</v>
      </c>
      <c r="AY307" s="190" t="s">
        <v>128</v>
      </c>
    </row>
    <row r="308" spans="2:65" s="1" customFormat="1" ht="22.5" customHeight="1" x14ac:dyDescent="0.3">
      <c r="B308" s="145"/>
      <c r="C308" s="191" t="s">
        <v>407</v>
      </c>
      <c r="D308" s="191" t="s">
        <v>292</v>
      </c>
      <c r="E308" s="192" t="s">
        <v>408</v>
      </c>
      <c r="F308" s="193" t="s">
        <v>409</v>
      </c>
      <c r="G308" s="194" t="s">
        <v>133</v>
      </c>
      <c r="H308" s="195">
        <v>35.828000000000003</v>
      </c>
      <c r="I308" s="196"/>
      <c r="J308" s="196">
        <f>ROUND(I308*H308,2)</f>
        <v>0</v>
      </c>
      <c r="K308" s="193" t="s">
        <v>410</v>
      </c>
      <c r="L308" s="197"/>
      <c r="M308" s="198" t="s">
        <v>3</v>
      </c>
      <c r="N308" s="199" t="s">
        <v>44</v>
      </c>
      <c r="O308" s="154">
        <v>0</v>
      </c>
      <c r="P308" s="154">
        <f>O308*H308</f>
        <v>0</v>
      </c>
      <c r="Q308" s="154">
        <v>0</v>
      </c>
      <c r="R308" s="154">
        <f>Q308*H308</f>
        <v>0</v>
      </c>
      <c r="S308" s="154">
        <v>0</v>
      </c>
      <c r="T308" s="155">
        <f>S308*H308</f>
        <v>0</v>
      </c>
      <c r="AR308" s="18" t="s">
        <v>191</v>
      </c>
      <c r="AT308" s="18" t="s">
        <v>292</v>
      </c>
      <c r="AU308" s="18" t="s">
        <v>81</v>
      </c>
      <c r="AY308" s="18" t="s">
        <v>128</v>
      </c>
      <c r="BE308" s="156">
        <f>IF(N308="základní",J308,0)</f>
        <v>0</v>
      </c>
      <c r="BF308" s="156">
        <f>IF(N308="snížená",J308,0)</f>
        <v>0</v>
      </c>
      <c r="BG308" s="156">
        <f>IF(N308="zákl. přenesená",J308,0)</f>
        <v>0</v>
      </c>
      <c r="BH308" s="156">
        <f>IF(N308="sníž. přenesená",J308,0)</f>
        <v>0</v>
      </c>
      <c r="BI308" s="156">
        <f>IF(N308="nulová",J308,0)</f>
        <v>0</v>
      </c>
      <c r="BJ308" s="18" t="s">
        <v>19</v>
      </c>
      <c r="BK308" s="156">
        <f>ROUND(I308*H308,2)</f>
        <v>0</v>
      </c>
      <c r="BL308" s="18" t="s">
        <v>135</v>
      </c>
      <c r="BM308" s="18" t="s">
        <v>411</v>
      </c>
    </row>
    <row r="309" spans="2:65" s="11" customFormat="1" x14ac:dyDescent="0.3">
      <c r="B309" s="157"/>
      <c r="D309" s="158" t="s">
        <v>137</v>
      </c>
      <c r="E309" s="159" t="s">
        <v>3</v>
      </c>
      <c r="F309" s="160" t="s">
        <v>406</v>
      </c>
      <c r="H309" s="161" t="s">
        <v>3</v>
      </c>
      <c r="L309" s="157"/>
      <c r="M309" s="162"/>
      <c r="N309" s="163"/>
      <c r="O309" s="163"/>
      <c r="P309" s="163"/>
      <c r="Q309" s="163"/>
      <c r="R309" s="163"/>
      <c r="S309" s="163"/>
      <c r="T309" s="164"/>
      <c r="AT309" s="161" t="s">
        <v>137</v>
      </c>
      <c r="AU309" s="161" t="s">
        <v>81</v>
      </c>
      <c r="AV309" s="11" t="s">
        <v>19</v>
      </c>
      <c r="AW309" s="11" t="s">
        <v>36</v>
      </c>
      <c r="AX309" s="11" t="s">
        <v>73</v>
      </c>
      <c r="AY309" s="161" t="s">
        <v>128</v>
      </c>
    </row>
    <row r="310" spans="2:65" s="11" customFormat="1" x14ac:dyDescent="0.3">
      <c r="B310" s="157"/>
      <c r="D310" s="158" t="s">
        <v>137</v>
      </c>
      <c r="E310" s="159" t="s">
        <v>3</v>
      </c>
      <c r="F310" s="160" t="s">
        <v>412</v>
      </c>
      <c r="H310" s="161" t="s">
        <v>3</v>
      </c>
      <c r="L310" s="157"/>
      <c r="M310" s="162"/>
      <c r="N310" s="163"/>
      <c r="O310" s="163"/>
      <c r="P310" s="163"/>
      <c r="Q310" s="163"/>
      <c r="R310" s="163"/>
      <c r="S310" s="163"/>
      <c r="T310" s="164"/>
      <c r="AT310" s="161" t="s">
        <v>137</v>
      </c>
      <c r="AU310" s="161" t="s">
        <v>81</v>
      </c>
      <c r="AV310" s="11" t="s">
        <v>19</v>
      </c>
      <c r="AW310" s="11" t="s">
        <v>36</v>
      </c>
      <c r="AX310" s="11" t="s">
        <v>73</v>
      </c>
      <c r="AY310" s="161" t="s">
        <v>128</v>
      </c>
    </row>
    <row r="311" spans="2:65" s="12" customFormat="1" x14ac:dyDescent="0.3">
      <c r="B311" s="165"/>
      <c r="D311" s="166" t="s">
        <v>137</v>
      </c>
      <c r="E311" s="167" t="s">
        <v>3</v>
      </c>
      <c r="F311" s="168" t="s">
        <v>413</v>
      </c>
      <c r="H311" s="169">
        <v>35.828000000000003</v>
      </c>
      <c r="L311" s="165"/>
      <c r="M311" s="170"/>
      <c r="N311" s="171"/>
      <c r="O311" s="171"/>
      <c r="P311" s="171"/>
      <c r="Q311" s="171"/>
      <c r="R311" s="171"/>
      <c r="S311" s="171"/>
      <c r="T311" s="172"/>
      <c r="AT311" s="173" t="s">
        <v>137</v>
      </c>
      <c r="AU311" s="173" t="s">
        <v>81</v>
      </c>
      <c r="AV311" s="12" t="s">
        <v>81</v>
      </c>
      <c r="AW311" s="12" t="s">
        <v>36</v>
      </c>
      <c r="AX311" s="12" t="s">
        <v>19</v>
      </c>
      <c r="AY311" s="173" t="s">
        <v>128</v>
      </c>
    </row>
    <row r="312" spans="2:65" s="1" customFormat="1" ht="31.5" customHeight="1" x14ac:dyDescent="0.3">
      <c r="B312" s="145"/>
      <c r="C312" s="146" t="s">
        <v>414</v>
      </c>
      <c r="D312" s="146" t="s">
        <v>130</v>
      </c>
      <c r="E312" s="147" t="s">
        <v>415</v>
      </c>
      <c r="F312" s="148" t="s">
        <v>416</v>
      </c>
      <c r="G312" s="149" t="s">
        <v>311</v>
      </c>
      <c r="H312" s="150">
        <v>155.1</v>
      </c>
      <c r="I312" s="151"/>
      <c r="J312" s="151">
        <f>ROUND(I312*H312,2)</f>
        <v>0</v>
      </c>
      <c r="K312" s="148" t="s">
        <v>134</v>
      </c>
      <c r="L312" s="32"/>
      <c r="M312" s="152" t="s">
        <v>3</v>
      </c>
      <c r="N312" s="153" t="s">
        <v>44</v>
      </c>
      <c r="O312" s="154">
        <v>2.8000000000000001E-2</v>
      </c>
      <c r="P312" s="154">
        <f>O312*H312</f>
        <v>4.3427999999999995</v>
      </c>
      <c r="Q312" s="154">
        <v>0</v>
      </c>
      <c r="R312" s="154">
        <f>Q312*H312</f>
        <v>0</v>
      </c>
      <c r="S312" s="154">
        <v>0</v>
      </c>
      <c r="T312" s="155">
        <f>S312*H312</f>
        <v>0</v>
      </c>
      <c r="AR312" s="18" t="s">
        <v>135</v>
      </c>
      <c r="AT312" s="18" t="s">
        <v>130</v>
      </c>
      <c r="AU312" s="18" t="s">
        <v>81</v>
      </c>
      <c r="AY312" s="18" t="s">
        <v>128</v>
      </c>
      <c r="BE312" s="156">
        <f>IF(N312="základní",J312,0)</f>
        <v>0</v>
      </c>
      <c r="BF312" s="156">
        <f>IF(N312="snížená",J312,0)</f>
        <v>0</v>
      </c>
      <c r="BG312" s="156">
        <f>IF(N312="zákl. přenesená",J312,0)</f>
        <v>0</v>
      </c>
      <c r="BH312" s="156">
        <f>IF(N312="sníž. přenesená",J312,0)</f>
        <v>0</v>
      </c>
      <c r="BI312" s="156">
        <f>IF(N312="nulová",J312,0)</f>
        <v>0</v>
      </c>
      <c r="BJ312" s="18" t="s">
        <v>19</v>
      </c>
      <c r="BK312" s="156">
        <f>ROUND(I312*H312,2)</f>
        <v>0</v>
      </c>
      <c r="BL312" s="18" t="s">
        <v>135</v>
      </c>
      <c r="BM312" s="18" t="s">
        <v>417</v>
      </c>
    </row>
    <row r="313" spans="2:65" s="1" customFormat="1" ht="36" x14ac:dyDescent="0.3">
      <c r="B313" s="32"/>
      <c r="D313" s="158" t="s">
        <v>313</v>
      </c>
      <c r="F313" s="200" t="s">
        <v>418</v>
      </c>
      <c r="L313" s="32"/>
      <c r="M313" s="61"/>
      <c r="N313" s="33"/>
      <c r="O313" s="33"/>
      <c r="P313" s="33"/>
      <c r="Q313" s="33"/>
      <c r="R313" s="33"/>
      <c r="S313" s="33"/>
      <c r="T313" s="62"/>
      <c r="AT313" s="18" t="s">
        <v>313</v>
      </c>
      <c r="AU313" s="18" t="s">
        <v>81</v>
      </c>
    </row>
    <row r="314" spans="2:65" s="11" customFormat="1" x14ac:dyDescent="0.3">
      <c r="B314" s="157"/>
      <c r="D314" s="158" t="s">
        <v>137</v>
      </c>
      <c r="E314" s="159" t="s">
        <v>3</v>
      </c>
      <c r="F314" s="160" t="s">
        <v>406</v>
      </c>
      <c r="H314" s="161" t="s">
        <v>3</v>
      </c>
      <c r="L314" s="157"/>
      <c r="M314" s="162"/>
      <c r="N314" s="163"/>
      <c r="O314" s="163"/>
      <c r="P314" s="163"/>
      <c r="Q314" s="163"/>
      <c r="R314" s="163"/>
      <c r="S314" s="163"/>
      <c r="T314" s="164"/>
      <c r="AT314" s="161" t="s">
        <v>137</v>
      </c>
      <c r="AU314" s="161" t="s">
        <v>81</v>
      </c>
      <c r="AV314" s="11" t="s">
        <v>19</v>
      </c>
      <c r="AW314" s="11" t="s">
        <v>36</v>
      </c>
      <c r="AX314" s="11" t="s">
        <v>73</v>
      </c>
      <c r="AY314" s="161" t="s">
        <v>128</v>
      </c>
    </row>
    <row r="315" spans="2:65" s="11" customFormat="1" x14ac:dyDescent="0.3">
      <c r="B315" s="157"/>
      <c r="D315" s="158" t="s">
        <v>137</v>
      </c>
      <c r="E315" s="159" t="s">
        <v>3</v>
      </c>
      <c r="F315" s="160" t="s">
        <v>182</v>
      </c>
      <c r="H315" s="161" t="s">
        <v>3</v>
      </c>
      <c r="L315" s="157"/>
      <c r="M315" s="162"/>
      <c r="N315" s="163"/>
      <c r="O315" s="163"/>
      <c r="P315" s="163"/>
      <c r="Q315" s="163"/>
      <c r="R315" s="163"/>
      <c r="S315" s="163"/>
      <c r="T315" s="164"/>
      <c r="AT315" s="161" t="s">
        <v>137</v>
      </c>
      <c r="AU315" s="161" t="s">
        <v>81</v>
      </c>
      <c r="AV315" s="11" t="s">
        <v>19</v>
      </c>
      <c r="AW315" s="11" t="s">
        <v>36</v>
      </c>
      <c r="AX315" s="11" t="s">
        <v>73</v>
      </c>
      <c r="AY315" s="161" t="s">
        <v>128</v>
      </c>
    </row>
    <row r="316" spans="2:65" s="12" customFormat="1" x14ac:dyDescent="0.3">
      <c r="B316" s="165"/>
      <c r="D316" s="158" t="s">
        <v>137</v>
      </c>
      <c r="E316" s="173" t="s">
        <v>3</v>
      </c>
      <c r="F316" s="174" t="s">
        <v>419</v>
      </c>
      <c r="H316" s="175">
        <v>100.2</v>
      </c>
      <c r="L316" s="165"/>
      <c r="M316" s="170"/>
      <c r="N316" s="171"/>
      <c r="O316" s="171"/>
      <c r="P316" s="171"/>
      <c r="Q316" s="171"/>
      <c r="R316" s="171"/>
      <c r="S316" s="171"/>
      <c r="T316" s="172"/>
      <c r="AT316" s="173" t="s">
        <v>137</v>
      </c>
      <c r="AU316" s="173" t="s">
        <v>81</v>
      </c>
      <c r="AV316" s="12" t="s">
        <v>81</v>
      </c>
      <c r="AW316" s="12" t="s">
        <v>36</v>
      </c>
      <c r="AX316" s="12" t="s">
        <v>73</v>
      </c>
      <c r="AY316" s="173" t="s">
        <v>128</v>
      </c>
    </row>
    <row r="317" spans="2:65" s="11" customFormat="1" x14ac:dyDescent="0.3">
      <c r="B317" s="157"/>
      <c r="D317" s="158" t="s">
        <v>137</v>
      </c>
      <c r="E317" s="159" t="s">
        <v>3</v>
      </c>
      <c r="F317" s="160" t="s">
        <v>184</v>
      </c>
      <c r="H317" s="161" t="s">
        <v>3</v>
      </c>
      <c r="L317" s="157"/>
      <c r="M317" s="162"/>
      <c r="N317" s="163"/>
      <c r="O317" s="163"/>
      <c r="P317" s="163"/>
      <c r="Q317" s="163"/>
      <c r="R317" s="163"/>
      <c r="S317" s="163"/>
      <c r="T317" s="164"/>
      <c r="AT317" s="161" t="s">
        <v>137</v>
      </c>
      <c r="AU317" s="161" t="s">
        <v>81</v>
      </c>
      <c r="AV317" s="11" t="s">
        <v>19</v>
      </c>
      <c r="AW317" s="11" t="s">
        <v>36</v>
      </c>
      <c r="AX317" s="11" t="s">
        <v>73</v>
      </c>
      <c r="AY317" s="161" t="s">
        <v>128</v>
      </c>
    </row>
    <row r="318" spans="2:65" s="12" customFormat="1" x14ac:dyDescent="0.3">
      <c r="B318" s="165"/>
      <c r="D318" s="158" t="s">
        <v>137</v>
      </c>
      <c r="E318" s="173" t="s">
        <v>3</v>
      </c>
      <c r="F318" s="174" t="s">
        <v>420</v>
      </c>
      <c r="H318" s="175">
        <v>54.9</v>
      </c>
      <c r="L318" s="165"/>
      <c r="M318" s="170"/>
      <c r="N318" s="171"/>
      <c r="O318" s="171"/>
      <c r="P318" s="171"/>
      <c r="Q318" s="171"/>
      <c r="R318" s="171"/>
      <c r="S318" s="171"/>
      <c r="T318" s="172"/>
      <c r="AT318" s="173" t="s">
        <v>137</v>
      </c>
      <c r="AU318" s="173" t="s">
        <v>81</v>
      </c>
      <c r="AV318" s="12" t="s">
        <v>81</v>
      </c>
      <c r="AW318" s="12" t="s">
        <v>36</v>
      </c>
      <c r="AX318" s="12" t="s">
        <v>73</v>
      </c>
      <c r="AY318" s="173" t="s">
        <v>128</v>
      </c>
    </row>
    <row r="319" spans="2:65" s="14" customFormat="1" x14ac:dyDescent="0.3">
      <c r="B319" s="183"/>
      <c r="D319" s="166" t="s">
        <v>137</v>
      </c>
      <c r="E319" s="184" t="s">
        <v>3</v>
      </c>
      <c r="F319" s="185" t="s">
        <v>162</v>
      </c>
      <c r="H319" s="186">
        <v>155.1</v>
      </c>
      <c r="L319" s="183"/>
      <c r="M319" s="187"/>
      <c r="N319" s="188"/>
      <c r="O319" s="188"/>
      <c r="P319" s="188"/>
      <c r="Q319" s="188"/>
      <c r="R319" s="188"/>
      <c r="S319" s="188"/>
      <c r="T319" s="189"/>
      <c r="AT319" s="190" t="s">
        <v>137</v>
      </c>
      <c r="AU319" s="190" t="s">
        <v>81</v>
      </c>
      <c r="AV319" s="14" t="s">
        <v>135</v>
      </c>
      <c r="AW319" s="14" t="s">
        <v>36</v>
      </c>
      <c r="AX319" s="14" t="s">
        <v>19</v>
      </c>
      <c r="AY319" s="190" t="s">
        <v>128</v>
      </c>
    </row>
    <row r="320" spans="2:65" s="1" customFormat="1" ht="31.5" customHeight="1" x14ac:dyDescent="0.3">
      <c r="B320" s="145"/>
      <c r="C320" s="146" t="s">
        <v>421</v>
      </c>
      <c r="D320" s="146" t="s">
        <v>130</v>
      </c>
      <c r="E320" s="147" t="s">
        <v>422</v>
      </c>
      <c r="F320" s="148" t="s">
        <v>423</v>
      </c>
      <c r="G320" s="149" t="s">
        <v>311</v>
      </c>
      <c r="H320" s="150">
        <v>318.5</v>
      </c>
      <c r="I320" s="151"/>
      <c r="J320" s="151">
        <f>ROUND(I320*H320,2)</f>
        <v>0</v>
      </c>
      <c r="K320" s="148" t="s">
        <v>321</v>
      </c>
      <c r="L320" s="32"/>
      <c r="M320" s="152" t="s">
        <v>3</v>
      </c>
      <c r="N320" s="153" t="s">
        <v>44</v>
      </c>
      <c r="O320" s="154">
        <v>2.1000000000000001E-2</v>
      </c>
      <c r="P320" s="154">
        <f>O320*H320</f>
        <v>6.6885000000000003</v>
      </c>
      <c r="Q320" s="154">
        <v>0</v>
      </c>
      <c r="R320" s="154">
        <f>Q320*H320</f>
        <v>0</v>
      </c>
      <c r="S320" s="154">
        <v>0</v>
      </c>
      <c r="T320" s="155">
        <f>S320*H320</f>
        <v>0</v>
      </c>
      <c r="AR320" s="18" t="s">
        <v>135</v>
      </c>
      <c r="AT320" s="18" t="s">
        <v>130</v>
      </c>
      <c r="AU320" s="18" t="s">
        <v>81</v>
      </c>
      <c r="AY320" s="18" t="s">
        <v>128</v>
      </c>
      <c r="BE320" s="156">
        <f>IF(N320="základní",J320,0)</f>
        <v>0</v>
      </c>
      <c r="BF320" s="156">
        <f>IF(N320="snížená",J320,0)</f>
        <v>0</v>
      </c>
      <c r="BG320" s="156">
        <f>IF(N320="zákl. přenesená",J320,0)</f>
        <v>0</v>
      </c>
      <c r="BH320" s="156">
        <f>IF(N320="sníž. přenesená",J320,0)</f>
        <v>0</v>
      </c>
      <c r="BI320" s="156">
        <f>IF(N320="nulová",J320,0)</f>
        <v>0</v>
      </c>
      <c r="BJ320" s="18" t="s">
        <v>19</v>
      </c>
      <c r="BK320" s="156">
        <f>ROUND(I320*H320,2)</f>
        <v>0</v>
      </c>
      <c r="BL320" s="18" t="s">
        <v>135</v>
      </c>
      <c r="BM320" s="18" t="s">
        <v>424</v>
      </c>
    </row>
    <row r="321" spans="2:65" s="1" customFormat="1" ht="36" x14ac:dyDescent="0.3">
      <c r="B321" s="32"/>
      <c r="D321" s="158" t="s">
        <v>313</v>
      </c>
      <c r="F321" s="200" t="s">
        <v>425</v>
      </c>
      <c r="L321" s="32"/>
      <c r="M321" s="61"/>
      <c r="N321" s="33"/>
      <c r="O321" s="33"/>
      <c r="P321" s="33"/>
      <c r="Q321" s="33"/>
      <c r="R321" s="33"/>
      <c r="S321" s="33"/>
      <c r="T321" s="62"/>
      <c r="AT321" s="18" t="s">
        <v>313</v>
      </c>
      <c r="AU321" s="18" t="s">
        <v>81</v>
      </c>
    </row>
    <row r="322" spans="2:65" s="11" customFormat="1" x14ac:dyDescent="0.3">
      <c r="B322" s="157"/>
      <c r="D322" s="158" t="s">
        <v>137</v>
      </c>
      <c r="E322" s="159" t="s">
        <v>3</v>
      </c>
      <c r="F322" s="160" t="s">
        <v>426</v>
      </c>
      <c r="H322" s="161" t="s">
        <v>3</v>
      </c>
      <c r="L322" s="157"/>
      <c r="M322" s="162"/>
      <c r="N322" s="163"/>
      <c r="O322" s="163"/>
      <c r="P322" s="163"/>
      <c r="Q322" s="163"/>
      <c r="R322" s="163"/>
      <c r="S322" s="163"/>
      <c r="T322" s="164"/>
      <c r="AT322" s="161" t="s">
        <v>137</v>
      </c>
      <c r="AU322" s="161" t="s">
        <v>81</v>
      </c>
      <c r="AV322" s="11" t="s">
        <v>19</v>
      </c>
      <c r="AW322" s="11" t="s">
        <v>36</v>
      </c>
      <c r="AX322" s="11" t="s">
        <v>73</v>
      </c>
      <c r="AY322" s="161" t="s">
        <v>128</v>
      </c>
    </row>
    <row r="323" spans="2:65" s="11" customFormat="1" x14ac:dyDescent="0.3">
      <c r="B323" s="157"/>
      <c r="D323" s="158" t="s">
        <v>137</v>
      </c>
      <c r="E323" s="159" t="s">
        <v>3</v>
      </c>
      <c r="F323" s="160" t="s">
        <v>182</v>
      </c>
      <c r="H323" s="161" t="s">
        <v>3</v>
      </c>
      <c r="L323" s="157"/>
      <c r="M323" s="162"/>
      <c r="N323" s="163"/>
      <c r="O323" s="163"/>
      <c r="P323" s="163"/>
      <c r="Q323" s="163"/>
      <c r="R323" s="163"/>
      <c r="S323" s="163"/>
      <c r="T323" s="164"/>
      <c r="AT323" s="161" t="s">
        <v>137</v>
      </c>
      <c r="AU323" s="161" t="s">
        <v>81</v>
      </c>
      <c r="AV323" s="11" t="s">
        <v>19</v>
      </c>
      <c r="AW323" s="11" t="s">
        <v>36</v>
      </c>
      <c r="AX323" s="11" t="s">
        <v>73</v>
      </c>
      <c r="AY323" s="161" t="s">
        <v>128</v>
      </c>
    </row>
    <row r="324" spans="2:65" s="12" customFormat="1" x14ac:dyDescent="0.3">
      <c r="B324" s="165"/>
      <c r="D324" s="158" t="s">
        <v>137</v>
      </c>
      <c r="E324" s="173" t="s">
        <v>3</v>
      </c>
      <c r="F324" s="174" t="s">
        <v>419</v>
      </c>
      <c r="H324" s="175">
        <v>100.2</v>
      </c>
      <c r="L324" s="165"/>
      <c r="M324" s="170"/>
      <c r="N324" s="171"/>
      <c r="O324" s="171"/>
      <c r="P324" s="171"/>
      <c r="Q324" s="171"/>
      <c r="R324" s="171"/>
      <c r="S324" s="171"/>
      <c r="T324" s="172"/>
      <c r="AT324" s="173" t="s">
        <v>137</v>
      </c>
      <c r="AU324" s="173" t="s">
        <v>81</v>
      </c>
      <c r="AV324" s="12" t="s">
        <v>81</v>
      </c>
      <c r="AW324" s="12" t="s">
        <v>36</v>
      </c>
      <c r="AX324" s="12" t="s">
        <v>73</v>
      </c>
      <c r="AY324" s="173" t="s">
        <v>128</v>
      </c>
    </row>
    <row r="325" spans="2:65" s="11" customFormat="1" x14ac:dyDescent="0.3">
      <c r="B325" s="157"/>
      <c r="D325" s="158" t="s">
        <v>137</v>
      </c>
      <c r="E325" s="159" t="s">
        <v>3</v>
      </c>
      <c r="F325" s="160" t="s">
        <v>184</v>
      </c>
      <c r="H325" s="161" t="s">
        <v>3</v>
      </c>
      <c r="L325" s="157"/>
      <c r="M325" s="162"/>
      <c r="N325" s="163"/>
      <c r="O325" s="163"/>
      <c r="P325" s="163"/>
      <c r="Q325" s="163"/>
      <c r="R325" s="163"/>
      <c r="S325" s="163"/>
      <c r="T325" s="164"/>
      <c r="AT325" s="161" t="s">
        <v>137</v>
      </c>
      <c r="AU325" s="161" t="s">
        <v>81</v>
      </c>
      <c r="AV325" s="11" t="s">
        <v>19</v>
      </c>
      <c r="AW325" s="11" t="s">
        <v>36</v>
      </c>
      <c r="AX325" s="11" t="s">
        <v>73</v>
      </c>
      <c r="AY325" s="161" t="s">
        <v>128</v>
      </c>
    </row>
    <row r="326" spans="2:65" s="12" customFormat="1" x14ac:dyDescent="0.3">
      <c r="B326" s="165"/>
      <c r="D326" s="158" t="s">
        <v>137</v>
      </c>
      <c r="E326" s="173" t="s">
        <v>3</v>
      </c>
      <c r="F326" s="174" t="s">
        <v>420</v>
      </c>
      <c r="H326" s="175">
        <v>54.9</v>
      </c>
      <c r="L326" s="165"/>
      <c r="M326" s="170"/>
      <c r="N326" s="171"/>
      <c r="O326" s="171"/>
      <c r="P326" s="171"/>
      <c r="Q326" s="171"/>
      <c r="R326" s="171"/>
      <c r="S326" s="171"/>
      <c r="T326" s="172"/>
      <c r="AT326" s="173" t="s">
        <v>137</v>
      </c>
      <c r="AU326" s="173" t="s">
        <v>81</v>
      </c>
      <c r="AV326" s="12" t="s">
        <v>81</v>
      </c>
      <c r="AW326" s="12" t="s">
        <v>36</v>
      </c>
      <c r="AX326" s="12" t="s">
        <v>73</v>
      </c>
      <c r="AY326" s="173" t="s">
        <v>128</v>
      </c>
    </row>
    <row r="327" spans="2:65" s="11" customFormat="1" x14ac:dyDescent="0.3">
      <c r="B327" s="157"/>
      <c r="D327" s="158" t="s">
        <v>137</v>
      </c>
      <c r="E327" s="159" t="s">
        <v>3</v>
      </c>
      <c r="F327" s="160" t="s">
        <v>282</v>
      </c>
      <c r="H327" s="161" t="s">
        <v>3</v>
      </c>
      <c r="L327" s="157"/>
      <c r="M327" s="162"/>
      <c r="N327" s="163"/>
      <c r="O327" s="163"/>
      <c r="P327" s="163"/>
      <c r="Q327" s="163"/>
      <c r="R327" s="163"/>
      <c r="S327" s="163"/>
      <c r="T327" s="164"/>
      <c r="AT327" s="161" t="s">
        <v>137</v>
      </c>
      <c r="AU327" s="161" t="s">
        <v>81</v>
      </c>
      <c r="AV327" s="11" t="s">
        <v>19</v>
      </c>
      <c r="AW327" s="11" t="s">
        <v>36</v>
      </c>
      <c r="AX327" s="11" t="s">
        <v>73</v>
      </c>
      <c r="AY327" s="161" t="s">
        <v>128</v>
      </c>
    </row>
    <row r="328" spans="2:65" s="12" customFormat="1" x14ac:dyDescent="0.3">
      <c r="B328" s="165"/>
      <c r="D328" s="158" t="s">
        <v>137</v>
      </c>
      <c r="E328" s="173" t="s">
        <v>3</v>
      </c>
      <c r="F328" s="174" t="s">
        <v>427</v>
      </c>
      <c r="H328" s="175">
        <v>163.4</v>
      </c>
      <c r="L328" s="165"/>
      <c r="M328" s="170"/>
      <c r="N328" s="171"/>
      <c r="O328" s="171"/>
      <c r="P328" s="171"/>
      <c r="Q328" s="171"/>
      <c r="R328" s="171"/>
      <c r="S328" s="171"/>
      <c r="T328" s="172"/>
      <c r="AT328" s="173" t="s">
        <v>137</v>
      </c>
      <c r="AU328" s="173" t="s">
        <v>81</v>
      </c>
      <c r="AV328" s="12" t="s">
        <v>81</v>
      </c>
      <c r="AW328" s="12" t="s">
        <v>36</v>
      </c>
      <c r="AX328" s="12" t="s">
        <v>73</v>
      </c>
      <c r="AY328" s="173" t="s">
        <v>128</v>
      </c>
    </row>
    <row r="329" spans="2:65" s="14" customFormat="1" x14ac:dyDescent="0.3">
      <c r="B329" s="183"/>
      <c r="D329" s="166" t="s">
        <v>137</v>
      </c>
      <c r="E329" s="184" t="s">
        <v>3</v>
      </c>
      <c r="F329" s="185" t="s">
        <v>162</v>
      </c>
      <c r="H329" s="186">
        <v>318.5</v>
      </c>
      <c r="L329" s="183"/>
      <c r="M329" s="187"/>
      <c r="N329" s="188"/>
      <c r="O329" s="188"/>
      <c r="P329" s="188"/>
      <c r="Q329" s="188"/>
      <c r="R329" s="188"/>
      <c r="S329" s="188"/>
      <c r="T329" s="189"/>
      <c r="AT329" s="190" t="s">
        <v>137</v>
      </c>
      <c r="AU329" s="190" t="s">
        <v>81</v>
      </c>
      <c r="AV329" s="14" t="s">
        <v>135</v>
      </c>
      <c r="AW329" s="14" t="s">
        <v>36</v>
      </c>
      <c r="AX329" s="14" t="s">
        <v>19</v>
      </c>
      <c r="AY329" s="190" t="s">
        <v>128</v>
      </c>
    </row>
    <row r="330" spans="2:65" s="1" customFormat="1" ht="22.5" customHeight="1" x14ac:dyDescent="0.3">
      <c r="B330" s="145"/>
      <c r="C330" s="146" t="s">
        <v>373</v>
      </c>
      <c r="D330" s="146" t="s">
        <v>130</v>
      </c>
      <c r="E330" s="147" t="s">
        <v>428</v>
      </c>
      <c r="F330" s="148" t="s">
        <v>429</v>
      </c>
      <c r="G330" s="149" t="s">
        <v>311</v>
      </c>
      <c r="H330" s="150">
        <v>350.76499999999999</v>
      </c>
      <c r="I330" s="151"/>
      <c r="J330" s="151">
        <f>ROUND(I330*H330,2)</f>
        <v>0</v>
      </c>
      <c r="K330" s="148" t="s">
        <v>134</v>
      </c>
      <c r="L330" s="32"/>
      <c r="M330" s="152" t="s">
        <v>3</v>
      </c>
      <c r="N330" s="153" t="s">
        <v>44</v>
      </c>
      <c r="O330" s="154">
        <v>2.9000000000000001E-2</v>
      </c>
      <c r="P330" s="154">
        <f>O330*H330</f>
        <v>10.172185000000001</v>
      </c>
      <c r="Q330" s="154">
        <v>0</v>
      </c>
      <c r="R330" s="154">
        <f>Q330*H330</f>
        <v>0</v>
      </c>
      <c r="S330" s="154">
        <v>0</v>
      </c>
      <c r="T330" s="155">
        <f>S330*H330</f>
        <v>0</v>
      </c>
      <c r="AR330" s="18" t="s">
        <v>135</v>
      </c>
      <c r="AT330" s="18" t="s">
        <v>130</v>
      </c>
      <c r="AU330" s="18" t="s">
        <v>81</v>
      </c>
      <c r="AY330" s="18" t="s">
        <v>128</v>
      </c>
      <c r="BE330" s="156">
        <f>IF(N330="základní",J330,0)</f>
        <v>0</v>
      </c>
      <c r="BF330" s="156">
        <f>IF(N330="snížená",J330,0)</f>
        <v>0</v>
      </c>
      <c r="BG330" s="156">
        <f>IF(N330="zákl. přenesená",J330,0)</f>
        <v>0</v>
      </c>
      <c r="BH330" s="156">
        <f>IF(N330="sníž. přenesená",J330,0)</f>
        <v>0</v>
      </c>
      <c r="BI330" s="156">
        <f>IF(N330="nulová",J330,0)</f>
        <v>0</v>
      </c>
      <c r="BJ330" s="18" t="s">
        <v>19</v>
      </c>
      <c r="BK330" s="156">
        <f>ROUND(I330*H330,2)</f>
        <v>0</v>
      </c>
      <c r="BL330" s="18" t="s">
        <v>135</v>
      </c>
      <c r="BM330" s="18" t="s">
        <v>430</v>
      </c>
    </row>
    <row r="331" spans="2:65" s="1" customFormat="1" ht="48" x14ac:dyDescent="0.3">
      <c r="B331" s="32"/>
      <c r="D331" s="158" t="s">
        <v>313</v>
      </c>
      <c r="F331" s="200" t="s">
        <v>431</v>
      </c>
      <c r="L331" s="32"/>
      <c r="M331" s="61"/>
      <c r="N331" s="33"/>
      <c r="O331" s="33"/>
      <c r="P331" s="33"/>
      <c r="Q331" s="33"/>
      <c r="R331" s="33"/>
      <c r="S331" s="33"/>
      <c r="T331" s="62"/>
      <c r="AT331" s="18" t="s">
        <v>313</v>
      </c>
      <c r="AU331" s="18" t="s">
        <v>81</v>
      </c>
    </row>
    <row r="332" spans="2:65" s="11" customFormat="1" x14ac:dyDescent="0.3">
      <c r="B332" s="157"/>
      <c r="D332" s="158" t="s">
        <v>137</v>
      </c>
      <c r="E332" s="159" t="s">
        <v>3</v>
      </c>
      <c r="F332" s="160" t="s">
        <v>426</v>
      </c>
      <c r="H332" s="161" t="s">
        <v>3</v>
      </c>
      <c r="L332" s="157"/>
      <c r="M332" s="162"/>
      <c r="N332" s="163"/>
      <c r="O332" s="163"/>
      <c r="P332" s="163"/>
      <c r="Q332" s="163"/>
      <c r="R332" s="163"/>
      <c r="S332" s="163"/>
      <c r="T332" s="164"/>
      <c r="AT332" s="161" t="s">
        <v>137</v>
      </c>
      <c r="AU332" s="161" t="s">
        <v>81</v>
      </c>
      <c r="AV332" s="11" t="s">
        <v>19</v>
      </c>
      <c r="AW332" s="11" t="s">
        <v>36</v>
      </c>
      <c r="AX332" s="11" t="s">
        <v>73</v>
      </c>
      <c r="AY332" s="161" t="s">
        <v>128</v>
      </c>
    </row>
    <row r="333" spans="2:65" s="11" customFormat="1" x14ac:dyDescent="0.3">
      <c r="B333" s="157"/>
      <c r="D333" s="158" t="s">
        <v>137</v>
      </c>
      <c r="E333" s="159" t="s">
        <v>3</v>
      </c>
      <c r="F333" s="160" t="s">
        <v>182</v>
      </c>
      <c r="H333" s="161" t="s">
        <v>3</v>
      </c>
      <c r="L333" s="157"/>
      <c r="M333" s="162"/>
      <c r="N333" s="163"/>
      <c r="O333" s="163"/>
      <c r="P333" s="163"/>
      <c r="Q333" s="163"/>
      <c r="R333" s="163"/>
      <c r="S333" s="163"/>
      <c r="T333" s="164"/>
      <c r="AT333" s="161" t="s">
        <v>137</v>
      </c>
      <c r="AU333" s="161" t="s">
        <v>81</v>
      </c>
      <c r="AV333" s="11" t="s">
        <v>19</v>
      </c>
      <c r="AW333" s="11" t="s">
        <v>36</v>
      </c>
      <c r="AX333" s="11" t="s">
        <v>73</v>
      </c>
      <c r="AY333" s="161" t="s">
        <v>128</v>
      </c>
    </row>
    <row r="334" spans="2:65" s="12" customFormat="1" x14ac:dyDescent="0.3">
      <c r="B334" s="165"/>
      <c r="D334" s="158" t="s">
        <v>137</v>
      </c>
      <c r="E334" s="173" t="s">
        <v>3</v>
      </c>
      <c r="F334" s="174" t="s">
        <v>316</v>
      </c>
      <c r="H334" s="175">
        <v>105.21</v>
      </c>
      <c r="L334" s="165"/>
      <c r="M334" s="170"/>
      <c r="N334" s="171"/>
      <c r="O334" s="171"/>
      <c r="P334" s="171"/>
      <c r="Q334" s="171"/>
      <c r="R334" s="171"/>
      <c r="S334" s="171"/>
      <c r="T334" s="172"/>
      <c r="AT334" s="173" t="s">
        <v>137</v>
      </c>
      <c r="AU334" s="173" t="s">
        <v>81</v>
      </c>
      <c r="AV334" s="12" t="s">
        <v>81</v>
      </c>
      <c r="AW334" s="12" t="s">
        <v>36</v>
      </c>
      <c r="AX334" s="12" t="s">
        <v>73</v>
      </c>
      <c r="AY334" s="173" t="s">
        <v>128</v>
      </c>
    </row>
    <row r="335" spans="2:65" s="11" customFormat="1" x14ac:dyDescent="0.3">
      <c r="B335" s="157"/>
      <c r="D335" s="158" t="s">
        <v>137</v>
      </c>
      <c r="E335" s="159" t="s">
        <v>3</v>
      </c>
      <c r="F335" s="160" t="s">
        <v>184</v>
      </c>
      <c r="H335" s="161" t="s">
        <v>3</v>
      </c>
      <c r="L335" s="157"/>
      <c r="M335" s="162"/>
      <c r="N335" s="163"/>
      <c r="O335" s="163"/>
      <c r="P335" s="163"/>
      <c r="Q335" s="163"/>
      <c r="R335" s="163"/>
      <c r="S335" s="163"/>
      <c r="T335" s="164"/>
      <c r="AT335" s="161" t="s">
        <v>137</v>
      </c>
      <c r="AU335" s="161" t="s">
        <v>81</v>
      </c>
      <c r="AV335" s="11" t="s">
        <v>19</v>
      </c>
      <c r="AW335" s="11" t="s">
        <v>36</v>
      </c>
      <c r="AX335" s="11" t="s">
        <v>73</v>
      </c>
      <c r="AY335" s="161" t="s">
        <v>128</v>
      </c>
    </row>
    <row r="336" spans="2:65" s="12" customFormat="1" x14ac:dyDescent="0.3">
      <c r="B336" s="165"/>
      <c r="D336" s="158" t="s">
        <v>137</v>
      </c>
      <c r="E336" s="173" t="s">
        <v>3</v>
      </c>
      <c r="F336" s="174" t="s">
        <v>317</v>
      </c>
      <c r="H336" s="175">
        <v>57.645000000000003</v>
      </c>
      <c r="L336" s="165"/>
      <c r="M336" s="170"/>
      <c r="N336" s="171"/>
      <c r="O336" s="171"/>
      <c r="P336" s="171"/>
      <c r="Q336" s="171"/>
      <c r="R336" s="171"/>
      <c r="S336" s="171"/>
      <c r="T336" s="172"/>
      <c r="AT336" s="173" t="s">
        <v>137</v>
      </c>
      <c r="AU336" s="173" t="s">
        <v>81</v>
      </c>
      <c r="AV336" s="12" t="s">
        <v>81</v>
      </c>
      <c r="AW336" s="12" t="s">
        <v>36</v>
      </c>
      <c r="AX336" s="12" t="s">
        <v>73</v>
      </c>
      <c r="AY336" s="173" t="s">
        <v>128</v>
      </c>
    </row>
    <row r="337" spans="2:65" s="11" customFormat="1" x14ac:dyDescent="0.3">
      <c r="B337" s="157"/>
      <c r="D337" s="158" t="s">
        <v>137</v>
      </c>
      <c r="E337" s="159" t="s">
        <v>3</v>
      </c>
      <c r="F337" s="160" t="s">
        <v>282</v>
      </c>
      <c r="H337" s="161" t="s">
        <v>3</v>
      </c>
      <c r="L337" s="157"/>
      <c r="M337" s="162"/>
      <c r="N337" s="163"/>
      <c r="O337" s="163"/>
      <c r="P337" s="163"/>
      <c r="Q337" s="163"/>
      <c r="R337" s="163"/>
      <c r="S337" s="163"/>
      <c r="T337" s="164"/>
      <c r="AT337" s="161" t="s">
        <v>137</v>
      </c>
      <c r="AU337" s="161" t="s">
        <v>81</v>
      </c>
      <c r="AV337" s="11" t="s">
        <v>19</v>
      </c>
      <c r="AW337" s="11" t="s">
        <v>36</v>
      </c>
      <c r="AX337" s="11" t="s">
        <v>73</v>
      </c>
      <c r="AY337" s="161" t="s">
        <v>128</v>
      </c>
    </row>
    <row r="338" spans="2:65" s="12" customFormat="1" x14ac:dyDescent="0.3">
      <c r="B338" s="165"/>
      <c r="D338" s="158" t="s">
        <v>137</v>
      </c>
      <c r="E338" s="173" t="s">
        <v>3</v>
      </c>
      <c r="F338" s="174" t="s">
        <v>318</v>
      </c>
      <c r="H338" s="175">
        <v>187.91</v>
      </c>
      <c r="L338" s="165"/>
      <c r="M338" s="170"/>
      <c r="N338" s="171"/>
      <c r="O338" s="171"/>
      <c r="P338" s="171"/>
      <c r="Q338" s="171"/>
      <c r="R338" s="171"/>
      <c r="S338" s="171"/>
      <c r="T338" s="172"/>
      <c r="AT338" s="173" t="s">
        <v>137</v>
      </c>
      <c r="AU338" s="173" t="s">
        <v>81</v>
      </c>
      <c r="AV338" s="12" t="s">
        <v>81</v>
      </c>
      <c r="AW338" s="12" t="s">
        <v>36</v>
      </c>
      <c r="AX338" s="12" t="s">
        <v>73</v>
      </c>
      <c r="AY338" s="173" t="s">
        <v>128</v>
      </c>
    </row>
    <row r="339" spans="2:65" s="14" customFormat="1" x14ac:dyDescent="0.3">
      <c r="B339" s="183"/>
      <c r="D339" s="166" t="s">
        <v>137</v>
      </c>
      <c r="E339" s="184" t="s">
        <v>3</v>
      </c>
      <c r="F339" s="185" t="s">
        <v>162</v>
      </c>
      <c r="H339" s="186">
        <v>350.76499999999999</v>
      </c>
      <c r="L339" s="183"/>
      <c r="M339" s="187"/>
      <c r="N339" s="188"/>
      <c r="O339" s="188"/>
      <c r="P339" s="188"/>
      <c r="Q339" s="188"/>
      <c r="R339" s="188"/>
      <c r="S339" s="188"/>
      <c r="T339" s="189"/>
      <c r="AT339" s="190" t="s">
        <v>137</v>
      </c>
      <c r="AU339" s="190" t="s">
        <v>81</v>
      </c>
      <c r="AV339" s="14" t="s">
        <v>135</v>
      </c>
      <c r="AW339" s="14" t="s">
        <v>36</v>
      </c>
      <c r="AX339" s="14" t="s">
        <v>19</v>
      </c>
      <c r="AY339" s="190" t="s">
        <v>128</v>
      </c>
    </row>
    <row r="340" spans="2:65" s="1" customFormat="1" ht="22.5" customHeight="1" x14ac:dyDescent="0.3">
      <c r="B340" s="145"/>
      <c r="C340" s="146" t="s">
        <v>432</v>
      </c>
      <c r="D340" s="146" t="s">
        <v>130</v>
      </c>
      <c r="E340" s="147" t="s">
        <v>433</v>
      </c>
      <c r="F340" s="148" t="s">
        <v>434</v>
      </c>
      <c r="G340" s="149" t="s">
        <v>311</v>
      </c>
      <c r="H340" s="150">
        <v>37</v>
      </c>
      <c r="I340" s="151"/>
      <c r="J340" s="151">
        <f>ROUND(I340*H340,2)</f>
        <v>0</v>
      </c>
      <c r="K340" s="148" t="s">
        <v>134</v>
      </c>
      <c r="L340" s="32"/>
      <c r="M340" s="152" t="s">
        <v>3</v>
      </c>
      <c r="N340" s="153" t="s">
        <v>44</v>
      </c>
      <c r="O340" s="154">
        <v>8.0000000000000002E-3</v>
      </c>
      <c r="P340" s="154">
        <f>O340*H340</f>
        <v>0.29599999999999999</v>
      </c>
      <c r="Q340" s="154">
        <v>3.4000000000000002E-4</v>
      </c>
      <c r="R340" s="154">
        <f>Q340*H340</f>
        <v>1.2580000000000001E-2</v>
      </c>
      <c r="S340" s="154">
        <v>0</v>
      </c>
      <c r="T340" s="155">
        <f>S340*H340</f>
        <v>0</v>
      </c>
      <c r="AR340" s="18" t="s">
        <v>135</v>
      </c>
      <c r="AT340" s="18" t="s">
        <v>130</v>
      </c>
      <c r="AU340" s="18" t="s">
        <v>81</v>
      </c>
      <c r="AY340" s="18" t="s">
        <v>128</v>
      </c>
      <c r="BE340" s="156">
        <f>IF(N340="základní",J340,0)</f>
        <v>0</v>
      </c>
      <c r="BF340" s="156">
        <f>IF(N340="snížená",J340,0)</f>
        <v>0</v>
      </c>
      <c r="BG340" s="156">
        <f>IF(N340="zákl. přenesená",J340,0)</f>
        <v>0</v>
      </c>
      <c r="BH340" s="156">
        <f>IF(N340="sníž. přenesená",J340,0)</f>
        <v>0</v>
      </c>
      <c r="BI340" s="156">
        <f>IF(N340="nulová",J340,0)</f>
        <v>0</v>
      </c>
      <c r="BJ340" s="18" t="s">
        <v>19</v>
      </c>
      <c r="BK340" s="156">
        <f>ROUND(I340*H340,2)</f>
        <v>0</v>
      </c>
      <c r="BL340" s="18" t="s">
        <v>135</v>
      </c>
      <c r="BM340" s="18" t="s">
        <v>435</v>
      </c>
    </row>
    <row r="341" spans="2:65" s="1" customFormat="1" ht="24" x14ac:dyDescent="0.3">
      <c r="B341" s="32"/>
      <c r="D341" s="158" t="s">
        <v>313</v>
      </c>
      <c r="F341" s="200" t="s">
        <v>436</v>
      </c>
      <c r="L341" s="32"/>
      <c r="M341" s="61"/>
      <c r="N341" s="33"/>
      <c r="O341" s="33"/>
      <c r="P341" s="33"/>
      <c r="Q341" s="33"/>
      <c r="R341" s="33"/>
      <c r="S341" s="33"/>
      <c r="T341" s="62"/>
      <c r="AT341" s="18" t="s">
        <v>313</v>
      </c>
      <c r="AU341" s="18" t="s">
        <v>81</v>
      </c>
    </row>
    <row r="342" spans="2:65" s="11" customFormat="1" x14ac:dyDescent="0.3">
      <c r="B342" s="157"/>
      <c r="D342" s="158" t="s">
        <v>137</v>
      </c>
      <c r="E342" s="159" t="s">
        <v>3</v>
      </c>
      <c r="F342" s="160" t="s">
        <v>406</v>
      </c>
      <c r="H342" s="161" t="s">
        <v>3</v>
      </c>
      <c r="L342" s="157"/>
      <c r="M342" s="162"/>
      <c r="N342" s="163"/>
      <c r="O342" s="163"/>
      <c r="P342" s="163"/>
      <c r="Q342" s="163"/>
      <c r="R342" s="163"/>
      <c r="S342" s="163"/>
      <c r="T342" s="164"/>
      <c r="AT342" s="161" t="s">
        <v>137</v>
      </c>
      <c r="AU342" s="161" t="s">
        <v>81</v>
      </c>
      <c r="AV342" s="11" t="s">
        <v>19</v>
      </c>
      <c r="AW342" s="11" t="s">
        <v>36</v>
      </c>
      <c r="AX342" s="11" t="s">
        <v>73</v>
      </c>
      <c r="AY342" s="161" t="s">
        <v>128</v>
      </c>
    </row>
    <row r="343" spans="2:65" s="11" customFormat="1" x14ac:dyDescent="0.3">
      <c r="B343" s="157"/>
      <c r="D343" s="158" t="s">
        <v>137</v>
      </c>
      <c r="E343" s="159" t="s">
        <v>3</v>
      </c>
      <c r="F343" s="160" t="s">
        <v>182</v>
      </c>
      <c r="H343" s="161" t="s">
        <v>3</v>
      </c>
      <c r="L343" s="157"/>
      <c r="M343" s="162"/>
      <c r="N343" s="163"/>
      <c r="O343" s="163"/>
      <c r="P343" s="163"/>
      <c r="Q343" s="163"/>
      <c r="R343" s="163"/>
      <c r="S343" s="163"/>
      <c r="T343" s="164"/>
      <c r="AT343" s="161" t="s">
        <v>137</v>
      </c>
      <c r="AU343" s="161" t="s">
        <v>81</v>
      </c>
      <c r="AV343" s="11" t="s">
        <v>19</v>
      </c>
      <c r="AW343" s="11" t="s">
        <v>36</v>
      </c>
      <c r="AX343" s="11" t="s">
        <v>73</v>
      </c>
      <c r="AY343" s="161" t="s">
        <v>128</v>
      </c>
    </row>
    <row r="344" spans="2:65" s="12" customFormat="1" x14ac:dyDescent="0.3">
      <c r="B344" s="165"/>
      <c r="D344" s="158" t="s">
        <v>137</v>
      </c>
      <c r="E344" s="173" t="s">
        <v>3</v>
      </c>
      <c r="F344" s="174" t="s">
        <v>437</v>
      </c>
      <c r="H344" s="175">
        <v>5.4</v>
      </c>
      <c r="L344" s="165"/>
      <c r="M344" s="170"/>
      <c r="N344" s="171"/>
      <c r="O344" s="171"/>
      <c r="P344" s="171"/>
      <c r="Q344" s="171"/>
      <c r="R344" s="171"/>
      <c r="S344" s="171"/>
      <c r="T344" s="172"/>
      <c r="AT344" s="173" t="s">
        <v>137</v>
      </c>
      <c r="AU344" s="173" t="s">
        <v>81</v>
      </c>
      <c r="AV344" s="12" t="s">
        <v>81</v>
      </c>
      <c r="AW344" s="12" t="s">
        <v>36</v>
      </c>
      <c r="AX344" s="12" t="s">
        <v>73</v>
      </c>
      <c r="AY344" s="173" t="s">
        <v>128</v>
      </c>
    </row>
    <row r="345" spans="2:65" s="11" customFormat="1" x14ac:dyDescent="0.3">
      <c r="B345" s="157"/>
      <c r="D345" s="158" t="s">
        <v>137</v>
      </c>
      <c r="E345" s="159" t="s">
        <v>3</v>
      </c>
      <c r="F345" s="160" t="s">
        <v>184</v>
      </c>
      <c r="H345" s="161" t="s">
        <v>3</v>
      </c>
      <c r="L345" s="157"/>
      <c r="M345" s="162"/>
      <c r="N345" s="163"/>
      <c r="O345" s="163"/>
      <c r="P345" s="163"/>
      <c r="Q345" s="163"/>
      <c r="R345" s="163"/>
      <c r="S345" s="163"/>
      <c r="T345" s="164"/>
      <c r="AT345" s="161" t="s">
        <v>137</v>
      </c>
      <c r="AU345" s="161" t="s">
        <v>81</v>
      </c>
      <c r="AV345" s="11" t="s">
        <v>19</v>
      </c>
      <c r="AW345" s="11" t="s">
        <v>36</v>
      </c>
      <c r="AX345" s="11" t="s">
        <v>73</v>
      </c>
      <c r="AY345" s="161" t="s">
        <v>128</v>
      </c>
    </row>
    <row r="346" spans="2:65" s="12" customFormat="1" x14ac:dyDescent="0.3">
      <c r="B346" s="165"/>
      <c r="D346" s="158" t="s">
        <v>137</v>
      </c>
      <c r="E346" s="173" t="s">
        <v>3</v>
      </c>
      <c r="F346" s="174" t="s">
        <v>438</v>
      </c>
      <c r="H346" s="175">
        <v>31.6</v>
      </c>
      <c r="L346" s="165"/>
      <c r="M346" s="170"/>
      <c r="N346" s="171"/>
      <c r="O346" s="171"/>
      <c r="P346" s="171"/>
      <c r="Q346" s="171"/>
      <c r="R346" s="171"/>
      <c r="S346" s="171"/>
      <c r="T346" s="172"/>
      <c r="AT346" s="173" t="s">
        <v>137</v>
      </c>
      <c r="AU346" s="173" t="s">
        <v>81</v>
      </c>
      <c r="AV346" s="12" t="s">
        <v>81</v>
      </c>
      <c r="AW346" s="12" t="s">
        <v>36</v>
      </c>
      <c r="AX346" s="12" t="s">
        <v>73</v>
      </c>
      <c r="AY346" s="173" t="s">
        <v>128</v>
      </c>
    </row>
    <row r="347" spans="2:65" s="14" customFormat="1" x14ac:dyDescent="0.3">
      <c r="B347" s="183"/>
      <c r="D347" s="166" t="s">
        <v>137</v>
      </c>
      <c r="E347" s="184" t="s">
        <v>3</v>
      </c>
      <c r="F347" s="185" t="s">
        <v>162</v>
      </c>
      <c r="H347" s="186">
        <v>37</v>
      </c>
      <c r="L347" s="183"/>
      <c r="M347" s="187"/>
      <c r="N347" s="188"/>
      <c r="O347" s="188"/>
      <c r="P347" s="188"/>
      <c r="Q347" s="188"/>
      <c r="R347" s="188"/>
      <c r="S347" s="188"/>
      <c r="T347" s="189"/>
      <c r="AT347" s="190" t="s">
        <v>137</v>
      </c>
      <c r="AU347" s="190" t="s">
        <v>81</v>
      </c>
      <c r="AV347" s="14" t="s">
        <v>135</v>
      </c>
      <c r="AW347" s="14" t="s">
        <v>36</v>
      </c>
      <c r="AX347" s="14" t="s">
        <v>19</v>
      </c>
      <c r="AY347" s="190" t="s">
        <v>128</v>
      </c>
    </row>
    <row r="348" spans="2:65" s="1" customFormat="1" ht="22.5" customHeight="1" x14ac:dyDescent="0.3">
      <c r="B348" s="145"/>
      <c r="C348" s="146" t="s">
        <v>439</v>
      </c>
      <c r="D348" s="146" t="s">
        <v>130</v>
      </c>
      <c r="E348" s="147" t="s">
        <v>440</v>
      </c>
      <c r="F348" s="148" t="s">
        <v>441</v>
      </c>
      <c r="G348" s="149" t="s">
        <v>311</v>
      </c>
      <c r="H348" s="150">
        <v>37</v>
      </c>
      <c r="I348" s="151"/>
      <c r="J348" s="151">
        <f>ROUND(I348*H348,2)</f>
        <v>0</v>
      </c>
      <c r="K348" s="148" t="s">
        <v>134</v>
      </c>
      <c r="L348" s="32"/>
      <c r="M348" s="152" t="s">
        <v>3</v>
      </c>
      <c r="N348" s="153" t="s">
        <v>44</v>
      </c>
      <c r="O348" s="154">
        <v>2E-3</v>
      </c>
      <c r="P348" s="154">
        <f>O348*H348</f>
        <v>7.3999999999999996E-2</v>
      </c>
      <c r="Q348" s="154">
        <v>7.1000000000000002E-4</v>
      </c>
      <c r="R348" s="154">
        <f>Q348*H348</f>
        <v>2.6270000000000002E-2</v>
      </c>
      <c r="S348" s="154">
        <v>0</v>
      </c>
      <c r="T348" s="155">
        <f>S348*H348</f>
        <v>0</v>
      </c>
      <c r="AR348" s="18" t="s">
        <v>135</v>
      </c>
      <c r="AT348" s="18" t="s">
        <v>130</v>
      </c>
      <c r="AU348" s="18" t="s">
        <v>81</v>
      </c>
      <c r="AY348" s="18" t="s">
        <v>128</v>
      </c>
      <c r="BE348" s="156">
        <f>IF(N348="základní",J348,0)</f>
        <v>0</v>
      </c>
      <c r="BF348" s="156">
        <f>IF(N348="snížená",J348,0)</f>
        <v>0</v>
      </c>
      <c r="BG348" s="156">
        <f>IF(N348="zákl. přenesená",J348,0)</f>
        <v>0</v>
      </c>
      <c r="BH348" s="156">
        <f>IF(N348="sníž. přenesená",J348,0)</f>
        <v>0</v>
      </c>
      <c r="BI348" s="156">
        <f>IF(N348="nulová",J348,0)</f>
        <v>0</v>
      </c>
      <c r="BJ348" s="18" t="s">
        <v>19</v>
      </c>
      <c r="BK348" s="156">
        <f>ROUND(I348*H348,2)</f>
        <v>0</v>
      </c>
      <c r="BL348" s="18" t="s">
        <v>135</v>
      </c>
      <c r="BM348" s="18" t="s">
        <v>442</v>
      </c>
    </row>
    <row r="349" spans="2:65" s="1" customFormat="1" ht="24" x14ac:dyDescent="0.3">
      <c r="B349" s="32"/>
      <c r="D349" s="158" t="s">
        <v>313</v>
      </c>
      <c r="F349" s="200" t="s">
        <v>436</v>
      </c>
      <c r="L349" s="32"/>
      <c r="M349" s="61"/>
      <c r="N349" s="33"/>
      <c r="O349" s="33"/>
      <c r="P349" s="33"/>
      <c r="Q349" s="33"/>
      <c r="R349" s="33"/>
      <c r="S349" s="33"/>
      <c r="T349" s="62"/>
      <c r="AT349" s="18" t="s">
        <v>313</v>
      </c>
      <c r="AU349" s="18" t="s">
        <v>81</v>
      </c>
    </row>
    <row r="350" spans="2:65" s="11" customFormat="1" x14ac:dyDescent="0.3">
      <c r="B350" s="157"/>
      <c r="D350" s="158" t="s">
        <v>137</v>
      </c>
      <c r="E350" s="159" t="s">
        <v>3</v>
      </c>
      <c r="F350" s="160" t="s">
        <v>406</v>
      </c>
      <c r="H350" s="161" t="s">
        <v>3</v>
      </c>
      <c r="L350" s="157"/>
      <c r="M350" s="162"/>
      <c r="N350" s="163"/>
      <c r="O350" s="163"/>
      <c r="P350" s="163"/>
      <c r="Q350" s="163"/>
      <c r="R350" s="163"/>
      <c r="S350" s="163"/>
      <c r="T350" s="164"/>
      <c r="AT350" s="161" t="s">
        <v>137</v>
      </c>
      <c r="AU350" s="161" t="s">
        <v>81</v>
      </c>
      <c r="AV350" s="11" t="s">
        <v>19</v>
      </c>
      <c r="AW350" s="11" t="s">
        <v>36</v>
      </c>
      <c r="AX350" s="11" t="s">
        <v>73</v>
      </c>
      <c r="AY350" s="161" t="s">
        <v>128</v>
      </c>
    </row>
    <row r="351" spans="2:65" s="11" customFormat="1" x14ac:dyDescent="0.3">
      <c r="B351" s="157"/>
      <c r="D351" s="158" t="s">
        <v>137</v>
      </c>
      <c r="E351" s="159" t="s">
        <v>3</v>
      </c>
      <c r="F351" s="160" t="s">
        <v>182</v>
      </c>
      <c r="H351" s="161" t="s">
        <v>3</v>
      </c>
      <c r="L351" s="157"/>
      <c r="M351" s="162"/>
      <c r="N351" s="163"/>
      <c r="O351" s="163"/>
      <c r="P351" s="163"/>
      <c r="Q351" s="163"/>
      <c r="R351" s="163"/>
      <c r="S351" s="163"/>
      <c r="T351" s="164"/>
      <c r="AT351" s="161" t="s">
        <v>137</v>
      </c>
      <c r="AU351" s="161" t="s">
        <v>81</v>
      </c>
      <c r="AV351" s="11" t="s">
        <v>19</v>
      </c>
      <c r="AW351" s="11" t="s">
        <v>36</v>
      </c>
      <c r="AX351" s="11" t="s">
        <v>73</v>
      </c>
      <c r="AY351" s="161" t="s">
        <v>128</v>
      </c>
    </row>
    <row r="352" spans="2:65" s="12" customFormat="1" x14ac:dyDescent="0.3">
      <c r="B352" s="165"/>
      <c r="D352" s="158" t="s">
        <v>137</v>
      </c>
      <c r="E352" s="173" t="s">
        <v>3</v>
      </c>
      <c r="F352" s="174" t="s">
        <v>437</v>
      </c>
      <c r="H352" s="175">
        <v>5.4</v>
      </c>
      <c r="L352" s="165"/>
      <c r="M352" s="170"/>
      <c r="N352" s="171"/>
      <c r="O352" s="171"/>
      <c r="P352" s="171"/>
      <c r="Q352" s="171"/>
      <c r="R352" s="171"/>
      <c r="S352" s="171"/>
      <c r="T352" s="172"/>
      <c r="AT352" s="173" t="s">
        <v>137</v>
      </c>
      <c r="AU352" s="173" t="s">
        <v>81</v>
      </c>
      <c r="AV352" s="12" t="s">
        <v>81</v>
      </c>
      <c r="AW352" s="12" t="s">
        <v>36</v>
      </c>
      <c r="AX352" s="12" t="s">
        <v>73</v>
      </c>
      <c r="AY352" s="173" t="s">
        <v>128</v>
      </c>
    </row>
    <row r="353" spans="2:65" s="11" customFormat="1" x14ac:dyDescent="0.3">
      <c r="B353" s="157"/>
      <c r="D353" s="158" t="s">
        <v>137</v>
      </c>
      <c r="E353" s="159" t="s">
        <v>3</v>
      </c>
      <c r="F353" s="160" t="s">
        <v>184</v>
      </c>
      <c r="H353" s="161" t="s">
        <v>3</v>
      </c>
      <c r="L353" s="157"/>
      <c r="M353" s="162"/>
      <c r="N353" s="163"/>
      <c r="O353" s="163"/>
      <c r="P353" s="163"/>
      <c r="Q353" s="163"/>
      <c r="R353" s="163"/>
      <c r="S353" s="163"/>
      <c r="T353" s="164"/>
      <c r="AT353" s="161" t="s">
        <v>137</v>
      </c>
      <c r="AU353" s="161" t="s">
        <v>81</v>
      </c>
      <c r="AV353" s="11" t="s">
        <v>19</v>
      </c>
      <c r="AW353" s="11" t="s">
        <v>36</v>
      </c>
      <c r="AX353" s="11" t="s">
        <v>73</v>
      </c>
      <c r="AY353" s="161" t="s">
        <v>128</v>
      </c>
    </row>
    <row r="354" spans="2:65" s="12" customFormat="1" x14ac:dyDescent="0.3">
      <c r="B354" s="165"/>
      <c r="D354" s="158" t="s">
        <v>137</v>
      </c>
      <c r="E354" s="173" t="s">
        <v>3</v>
      </c>
      <c r="F354" s="174" t="s">
        <v>438</v>
      </c>
      <c r="H354" s="175">
        <v>31.6</v>
      </c>
      <c r="L354" s="165"/>
      <c r="M354" s="170"/>
      <c r="N354" s="171"/>
      <c r="O354" s="171"/>
      <c r="P354" s="171"/>
      <c r="Q354" s="171"/>
      <c r="R354" s="171"/>
      <c r="S354" s="171"/>
      <c r="T354" s="172"/>
      <c r="AT354" s="173" t="s">
        <v>137</v>
      </c>
      <c r="AU354" s="173" t="s">
        <v>81</v>
      </c>
      <c r="AV354" s="12" t="s">
        <v>81</v>
      </c>
      <c r="AW354" s="12" t="s">
        <v>36</v>
      </c>
      <c r="AX354" s="12" t="s">
        <v>73</v>
      </c>
      <c r="AY354" s="173" t="s">
        <v>128</v>
      </c>
    </row>
    <row r="355" spans="2:65" s="14" customFormat="1" x14ac:dyDescent="0.3">
      <c r="B355" s="183"/>
      <c r="D355" s="166" t="s">
        <v>137</v>
      </c>
      <c r="E355" s="184" t="s">
        <v>3</v>
      </c>
      <c r="F355" s="185" t="s">
        <v>162</v>
      </c>
      <c r="H355" s="186">
        <v>37</v>
      </c>
      <c r="L355" s="183"/>
      <c r="M355" s="187"/>
      <c r="N355" s="188"/>
      <c r="O355" s="188"/>
      <c r="P355" s="188"/>
      <c r="Q355" s="188"/>
      <c r="R355" s="188"/>
      <c r="S355" s="188"/>
      <c r="T355" s="189"/>
      <c r="AT355" s="190" t="s">
        <v>137</v>
      </c>
      <c r="AU355" s="190" t="s">
        <v>81</v>
      </c>
      <c r="AV355" s="14" t="s">
        <v>135</v>
      </c>
      <c r="AW355" s="14" t="s">
        <v>36</v>
      </c>
      <c r="AX355" s="14" t="s">
        <v>19</v>
      </c>
      <c r="AY355" s="190" t="s">
        <v>128</v>
      </c>
    </row>
    <row r="356" spans="2:65" s="1" customFormat="1" ht="31.5" customHeight="1" x14ac:dyDescent="0.3">
      <c r="B356" s="145"/>
      <c r="C356" s="146" t="s">
        <v>393</v>
      </c>
      <c r="D356" s="146" t="s">
        <v>130</v>
      </c>
      <c r="E356" s="147" t="s">
        <v>443</v>
      </c>
      <c r="F356" s="148" t="s">
        <v>444</v>
      </c>
      <c r="G356" s="149" t="s">
        <v>311</v>
      </c>
      <c r="H356" s="150">
        <v>37</v>
      </c>
      <c r="I356" s="151"/>
      <c r="J356" s="151">
        <f>ROUND(I356*H356,2)</f>
        <v>0</v>
      </c>
      <c r="K356" s="148" t="s">
        <v>134</v>
      </c>
      <c r="L356" s="32"/>
      <c r="M356" s="152" t="s">
        <v>3</v>
      </c>
      <c r="N356" s="153" t="s">
        <v>44</v>
      </c>
      <c r="O356" s="154">
        <v>7.0999999999999994E-2</v>
      </c>
      <c r="P356" s="154">
        <f>O356*H356</f>
        <v>2.6269999999999998</v>
      </c>
      <c r="Q356" s="154">
        <v>0</v>
      </c>
      <c r="R356" s="154">
        <f>Q356*H356</f>
        <v>0</v>
      </c>
      <c r="S356" s="154">
        <v>0</v>
      </c>
      <c r="T356" s="155">
        <f>S356*H356</f>
        <v>0</v>
      </c>
      <c r="AR356" s="18" t="s">
        <v>135</v>
      </c>
      <c r="AT356" s="18" t="s">
        <v>130</v>
      </c>
      <c r="AU356" s="18" t="s">
        <v>81</v>
      </c>
      <c r="AY356" s="18" t="s">
        <v>128</v>
      </c>
      <c r="BE356" s="156">
        <f>IF(N356="základní",J356,0)</f>
        <v>0</v>
      </c>
      <c r="BF356" s="156">
        <f>IF(N356="snížená",J356,0)</f>
        <v>0</v>
      </c>
      <c r="BG356" s="156">
        <f>IF(N356="zákl. přenesená",J356,0)</f>
        <v>0</v>
      </c>
      <c r="BH356" s="156">
        <f>IF(N356="sníž. přenesená",J356,0)</f>
        <v>0</v>
      </c>
      <c r="BI356" s="156">
        <f>IF(N356="nulová",J356,0)</f>
        <v>0</v>
      </c>
      <c r="BJ356" s="18" t="s">
        <v>19</v>
      </c>
      <c r="BK356" s="156">
        <f>ROUND(I356*H356,2)</f>
        <v>0</v>
      </c>
      <c r="BL356" s="18" t="s">
        <v>135</v>
      </c>
      <c r="BM356" s="18" t="s">
        <v>445</v>
      </c>
    </row>
    <row r="357" spans="2:65" s="1" customFormat="1" ht="24" x14ac:dyDescent="0.3">
      <c r="B357" s="32"/>
      <c r="D357" s="158" t="s">
        <v>313</v>
      </c>
      <c r="F357" s="200" t="s">
        <v>446</v>
      </c>
      <c r="L357" s="32"/>
      <c r="M357" s="61"/>
      <c r="N357" s="33"/>
      <c r="O357" s="33"/>
      <c r="P357" s="33"/>
      <c r="Q357" s="33"/>
      <c r="R357" s="33"/>
      <c r="S357" s="33"/>
      <c r="T357" s="62"/>
      <c r="AT357" s="18" t="s">
        <v>313</v>
      </c>
      <c r="AU357" s="18" t="s">
        <v>81</v>
      </c>
    </row>
    <row r="358" spans="2:65" s="11" customFormat="1" x14ac:dyDescent="0.3">
      <c r="B358" s="157"/>
      <c r="D358" s="158" t="s">
        <v>137</v>
      </c>
      <c r="E358" s="159" t="s">
        <v>3</v>
      </c>
      <c r="F358" s="160" t="s">
        <v>406</v>
      </c>
      <c r="H358" s="161" t="s">
        <v>3</v>
      </c>
      <c r="L358" s="157"/>
      <c r="M358" s="162"/>
      <c r="N358" s="163"/>
      <c r="O358" s="163"/>
      <c r="P358" s="163"/>
      <c r="Q358" s="163"/>
      <c r="R358" s="163"/>
      <c r="S358" s="163"/>
      <c r="T358" s="164"/>
      <c r="AT358" s="161" t="s">
        <v>137</v>
      </c>
      <c r="AU358" s="161" t="s">
        <v>81</v>
      </c>
      <c r="AV358" s="11" t="s">
        <v>19</v>
      </c>
      <c r="AW358" s="11" t="s">
        <v>36</v>
      </c>
      <c r="AX358" s="11" t="s">
        <v>73</v>
      </c>
      <c r="AY358" s="161" t="s">
        <v>128</v>
      </c>
    </row>
    <row r="359" spans="2:65" s="11" customFormat="1" x14ac:dyDescent="0.3">
      <c r="B359" s="157"/>
      <c r="D359" s="158" t="s">
        <v>137</v>
      </c>
      <c r="E359" s="159" t="s">
        <v>3</v>
      </c>
      <c r="F359" s="160" t="s">
        <v>182</v>
      </c>
      <c r="H359" s="161" t="s">
        <v>3</v>
      </c>
      <c r="L359" s="157"/>
      <c r="M359" s="162"/>
      <c r="N359" s="163"/>
      <c r="O359" s="163"/>
      <c r="P359" s="163"/>
      <c r="Q359" s="163"/>
      <c r="R359" s="163"/>
      <c r="S359" s="163"/>
      <c r="T359" s="164"/>
      <c r="AT359" s="161" t="s">
        <v>137</v>
      </c>
      <c r="AU359" s="161" t="s">
        <v>81</v>
      </c>
      <c r="AV359" s="11" t="s">
        <v>19</v>
      </c>
      <c r="AW359" s="11" t="s">
        <v>36</v>
      </c>
      <c r="AX359" s="11" t="s">
        <v>73</v>
      </c>
      <c r="AY359" s="161" t="s">
        <v>128</v>
      </c>
    </row>
    <row r="360" spans="2:65" s="12" customFormat="1" x14ac:dyDescent="0.3">
      <c r="B360" s="165"/>
      <c r="D360" s="158" t="s">
        <v>137</v>
      </c>
      <c r="E360" s="173" t="s">
        <v>3</v>
      </c>
      <c r="F360" s="174" t="s">
        <v>437</v>
      </c>
      <c r="H360" s="175">
        <v>5.4</v>
      </c>
      <c r="L360" s="165"/>
      <c r="M360" s="170"/>
      <c r="N360" s="171"/>
      <c r="O360" s="171"/>
      <c r="P360" s="171"/>
      <c r="Q360" s="171"/>
      <c r="R360" s="171"/>
      <c r="S360" s="171"/>
      <c r="T360" s="172"/>
      <c r="AT360" s="173" t="s">
        <v>137</v>
      </c>
      <c r="AU360" s="173" t="s">
        <v>81</v>
      </c>
      <c r="AV360" s="12" t="s">
        <v>81</v>
      </c>
      <c r="AW360" s="12" t="s">
        <v>36</v>
      </c>
      <c r="AX360" s="12" t="s">
        <v>73</v>
      </c>
      <c r="AY360" s="173" t="s">
        <v>128</v>
      </c>
    </row>
    <row r="361" spans="2:65" s="11" customFormat="1" x14ac:dyDescent="0.3">
      <c r="B361" s="157"/>
      <c r="D361" s="158" t="s">
        <v>137</v>
      </c>
      <c r="E361" s="159" t="s">
        <v>3</v>
      </c>
      <c r="F361" s="160" t="s">
        <v>184</v>
      </c>
      <c r="H361" s="161" t="s">
        <v>3</v>
      </c>
      <c r="L361" s="157"/>
      <c r="M361" s="162"/>
      <c r="N361" s="163"/>
      <c r="O361" s="163"/>
      <c r="P361" s="163"/>
      <c r="Q361" s="163"/>
      <c r="R361" s="163"/>
      <c r="S361" s="163"/>
      <c r="T361" s="164"/>
      <c r="AT361" s="161" t="s">
        <v>137</v>
      </c>
      <c r="AU361" s="161" t="s">
        <v>81</v>
      </c>
      <c r="AV361" s="11" t="s">
        <v>19</v>
      </c>
      <c r="AW361" s="11" t="s">
        <v>36</v>
      </c>
      <c r="AX361" s="11" t="s">
        <v>73</v>
      </c>
      <c r="AY361" s="161" t="s">
        <v>128</v>
      </c>
    </row>
    <row r="362" spans="2:65" s="12" customFormat="1" x14ac:dyDescent="0.3">
      <c r="B362" s="165"/>
      <c r="D362" s="158" t="s">
        <v>137</v>
      </c>
      <c r="E362" s="173" t="s">
        <v>3</v>
      </c>
      <c r="F362" s="174" t="s">
        <v>438</v>
      </c>
      <c r="H362" s="175">
        <v>31.6</v>
      </c>
      <c r="L362" s="165"/>
      <c r="M362" s="170"/>
      <c r="N362" s="171"/>
      <c r="O362" s="171"/>
      <c r="P362" s="171"/>
      <c r="Q362" s="171"/>
      <c r="R362" s="171"/>
      <c r="S362" s="171"/>
      <c r="T362" s="172"/>
      <c r="AT362" s="173" t="s">
        <v>137</v>
      </c>
      <c r="AU362" s="173" t="s">
        <v>81</v>
      </c>
      <c r="AV362" s="12" t="s">
        <v>81</v>
      </c>
      <c r="AW362" s="12" t="s">
        <v>36</v>
      </c>
      <c r="AX362" s="12" t="s">
        <v>73</v>
      </c>
      <c r="AY362" s="173" t="s">
        <v>128</v>
      </c>
    </row>
    <row r="363" spans="2:65" s="14" customFormat="1" x14ac:dyDescent="0.3">
      <c r="B363" s="183"/>
      <c r="D363" s="166" t="s">
        <v>137</v>
      </c>
      <c r="E363" s="184" t="s">
        <v>3</v>
      </c>
      <c r="F363" s="185" t="s">
        <v>162</v>
      </c>
      <c r="H363" s="186">
        <v>37</v>
      </c>
      <c r="L363" s="183"/>
      <c r="M363" s="187"/>
      <c r="N363" s="188"/>
      <c r="O363" s="188"/>
      <c r="P363" s="188"/>
      <c r="Q363" s="188"/>
      <c r="R363" s="188"/>
      <c r="S363" s="188"/>
      <c r="T363" s="189"/>
      <c r="AT363" s="190" t="s">
        <v>137</v>
      </c>
      <c r="AU363" s="190" t="s">
        <v>81</v>
      </c>
      <c r="AV363" s="14" t="s">
        <v>135</v>
      </c>
      <c r="AW363" s="14" t="s">
        <v>36</v>
      </c>
      <c r="AX363" s="14" t="s">
        <v>19</v>
      </c>
      <c r="AY363" s="190" t="s">
        <v>128</v>
      </c>
    </row>
    <row r="364" spans="2:65" s="1" customFormat="1" ht="31.5" customHeight="1" x14ac:dyDescent="0.3">
      <c r="B364" s="145"/>
      <c r="C364" s="146" t="s">
        <v>447</v>
      </c>
      <c r="D364" s="146" t="s">
        <v>130</v>
      </c>
      <c r="E364" s="147" t="s">
        <v>448</v>
      </c>
      <c r="F364" s="148" t="s">
        <v>449</v>
      </c>
      <c r="G364" s="149" t="s">
        <v>311</v>
      </c>
      <c r="H364" s="150">
        <v>37</v>
      </c>
      <c r="I364" s="151"/>
      <c r="J364" s="151">
        <f>ROUND(I364*H364,2)</f>
        <v>0</v>
      </c>
      <c r="K364" s="148" t="s">
        <v>134</v>
      </c>
      <c r="L364" s="32"/>
      <c r="M364" s="152" t="s">
        <v>3</v>
      </c>
      <c r="N364" s="153" t="s">
        <v>44</v>
      </c>
      <c r="O364" s="154">
        <v>8.5999999999999993E-2</v>
      </c>
      <c r="P364" s="154">
        <f>O364*H364</f>
        <v>3.1819999999999999</v>
      </c>
      <c r="Q364" s="154">
        <v>0</v>
      </c>
      <c r="R364" s="154">
        <f>Q364*H364</f>
        <v>0</v>
      </c>
      <c r="S364" s="154">
        <v>0</v>
      </c>
      <c r="T364" s="155">
        <f>S364*H364</f>
        <v>0</v>
      </c>
      <c r="AR364" s="18" t="s">
        <v>135</v>
      </c>
      <c r="AT364" s="18" t="s">
        <v>130</v>
      </c>
      <c r="AU364" s="18" t="s">
        <v>81</v>
      </c>
      <c r="AY364" s="18" t="s">
        <v>128</v>
      </c>
      <c r="BE364" s="156">
        <f>IF(N364="základní",J364,0)</f>
        <v>0</v>
      </c>
      <c r="BF364" s="156">
        <f>IF(N364="snížená",J364,0)</f>
        <v>0</v>
      </c>
      <c r="BG364" s="156">
        <f>IF(N364="zákl. přenesená",J364,0)</f>
        <v>0</v>
      </c>
      <c r="BH364" s="156">
        <f>IF(N364="sníž. přenesená",J364,0)</f>
        <v>0</v>
      </c>
      <c r="BI364" s="156">
        <f>IF(N364="nulová",J364,0)</f>
        <v>0</v>
      </c>
      <c r="BJ364" s="18" t="s">
        <v>19</v>
      </c>
      <c r="BK364" s="156">
        <f>ROUND(I364*H364,2)</f>
        <v>0</v>
      </c>
      <c r="BL364" s="18" t="s">
        <v>135</v>
      </c>
      <c r="BM364" s="18" t="s">
        <v>450</v>
      </c>
    </row>
    <row r="365" spans="2:65" s="1" customFormat="1" ht="24" x14ac:dyDescent="0.3">
      <c r="B365" s="32"/>
      <c r="D365" s="158" t="s">
        <v>313</v>
      </c>
      <c r="F365" s="200" t="s">
        <v>446</v>
      </c>
      <c r="L365" s="32"/>
      <c r="M365" s="61"/>
      <c r="N365" s="33"/>
      <c r="O365" s="33"/>
      <c r="P365" s="33"/>
      <c r="Q365" s="33"/>
      <c r="R365" s="33"/>
      <c r="S365" s="33"/>
      <c r="T365" s="62"/>
      <c r="AT365" s="18" t="s">
        <v>313</v>
      </c>
      <c r="AU365" s="18" t="s">
        <v>81</v>
      </c>
    </row>
    <row r="366" spans="2:65" s="11" customFormat="1" x14ac:dyDescent="0.3">
      <c r="B366" s="157"/>
      <c r="D366" s="158" t="s">
        <v>137</v>
      </c>
      <c r="E366" s="159" t="s">
        <v>3</v>
      </c>
      <c r="F366" s="160" t="s">
        <v>406</v>
      </c>
      <c r="H366" s="161" t="s">
        <v>3</v>
      </c>
      <c r="L366" s="157"/>
      <c r="M366" s="162"/>
      <c r="N366" s="163"/>
      <c r="O366" s="163"/>
      <c r="P366" s="163"/>
      <c r="Q366" s="163"/>
      <c r="R366" s="163"/>
      <c r="S366" s="163"/>
      <c r="T366" s="164"/>
      <c r="AT366" s="161" t="s">
        <v>137</v>
      </c>
      <c r="AU366" s="161" t="s">
        <v>81</v>
      </c>
      <c r="AV366" s="11" t="s">
        <v>19</v>
      </c>
      <c r="AW366" s="11" t="s">
        <v>36</v>
      </c>
      <c r="AX366" s="11" t="s">
        <v>73</v>
      </c>
      <c r="AY366" s="161" t="s">
        <v>128</v>
      </c>
    </row>
    <row r="367" spans="2:65" s="11" customFormat="1" x14ac:dyDescent="0.3">
      <c r="B367" s="157"/>
      <c r="D367" s="158" t="s">
        <v>137</v>
      </c>
      <c r="E367" s="159" t="s">
        <v>3</v>
      </c>
      <c r="F367" s="160" t="s">
        <v>182</v>
      </c>
      <c r="H367" s="161" t="s">
        <v>3</v>
      </c>
      <c r="L367" s="157"/>
      <c r="M367" s="162"/>
      <c r="N367" s="163"/>
      <c r="O367" s="163"/>
      <c r="P367" s="163"/>
      <c r="Q367" s="163"/>
      <c r="R367" s="163"/>
      <c r="S367" s="163"/>
      <c r="T367" s="164"/>
      <c r="AT367" s="161" t="s">
        <v>137</v>
      </c>
      <c r="AU367" s="161" t="s">
        <v>81</v>
      </c>
      <c r="AV367" s="11" t="s">
        <v>19</v>
      </c>
      <c r="AW367" s="11" t="s">
        <v>36</v>
      </c>
      <c r="AX367" s="11" t="s">
        <v>73</v>
      </c>
      <c r="AY367" s="161" t="s">
        <v>128</v>
      </c>
    </row>
    <row r="368" spans="2:65" s="12" customFormat="1" x14ac:dyDescent="0.3">
      <c r="B368" s="165"/>
      <c r="D368" s="158" t="s">
        <v>137</v>
      </c>
      <c r="E368" s="173" t="s">
        <v>3</v>
      </c>
      <c r="F368" s="174" t="s">
        <v>437</v>
      </c>
      <c r="H368" s="175">
        <v>5.4</v>
      </c>
      <c r="L368" s="165"/>
      <c r="M368" s="170"/>
      <c r="N368" s="171"/>
      <c r="O368" s="171"/>
      <c r="P368" s="171"/>
      <c r="Q368" s="171"/>
      <c r="R368" s="171"/>
      <c r="S368" s="171"/>
      <c r="T368" s="172"/>
      <c r="AT368" s="173" t="s">
        <v>137</v>
      </c>
      <c r="AU368" s="173" t="s">
        <v>81</v>
      </c>
      <c r="AV368" s="12" t="s">
        <v>81</v>
      </c>
      <c r="AW368" s="12" t="s">
        <v>36</v>
      </c>
      <c r="AX368" s="12" t="s">
        <v>73</v>
      </c>
      <c r="AY368" s="173" t="s">
        <v>128</v>
      </c>
    </row>
    <row r="369" spans="2:65" s="11" customFormat="1" x14ac:dyDescent="0.3">
      <c r="B369" s="157"/>
      <c r="D369" s="158" t="s">
        <v>137</v>
      </c>
      <c r="E369" s="159" t="s">
        <v>3</v>
      </c>
      <c r="F369" s="160" t="s">
        <v>184</v>
      </c>
      <c r="H369" s="161" t="s">
        <v>3</v>
      </c>
      <c r="L369" s="157"/>
      <c r="M369" s="162"/>
      <c r="N369" s="163"/>
      <c r="O369" s="163"/>
      <c r="P369" s="163"/>
      <c r="Q369" s="163"/>
      <c r="R369" s="163"/>
      <c r="S369" s="163"/>
      <c r="T369" s="164"/>
      <c r="AT369" s="161" t="s">
        <v>137</v>
      </c>
      <c r="AU369" s="161" t="s">
        <v>81</v>
      </c>
      <c r="AV369" s="11" t="s">
        <v>19</v>
      </c>
      <c r="AW369" s="11" t="s">
        <v>36</v>
      </c>
      <c r="AX369" s="11" t="s">
        <v>73</v>
      </c>
      <c r="AY369" s="161" t="s">
        <v>128</v>
      </c>
    </row>
    <row r="370" spans="2:65" s="12" customFormat="1" x14ac:dyDescent="0.3">
      <c r="B370" s="165"/>
      <c r="D370" s="158" t="s">
        <v>137</v>
      </c>
      <c r="E370" s="173" t="s">
        <v>3</v>
      </c>
      <c r="F370" s="174" t="s">
        <v>438</v>
      </c>
      <c r="H370" s="175">
        <v>31.6</v>
      </c>
      <c r="L370" s="165"/>
      <c r="M370" s="170"/>
      <c r="N370" s="171"/>
      <c r="O370" s="171"/>
      <c r="P370" s="171"/>
      <c r="Q370" s="171"/>
      <c r="R370" s="171"/>
      <c r="S370" s="171"/>
      <c r="T370" s="172"/>
      <c r="AT370" s="173" t="s">
        <v>137</v>
      </c>
      <c r="AU370" s="173" t="s">
        <v>81</v>
      </c>
      <c r="AV370" s="12" t="s">
        <v>81</v>
      </c>
      <c r="AW370" s="12" t="s">
        <v>36</v>
      </c>
      <c r="AX370" s="12" t="s">
        <v>73</v>
      </c>
      <c r="AY370" s="173" t="s">
        <v>128</v>
      </c>
    </row>
    <row r="371" spans="2:65" s="14" customFormat="1" x14ac:dyDescent="0.3">
      <c r="B371" s="183"/>
      <c r="D371" s="166" t="s">
        <v>137</v>
      </c>
      <c r="E371" s="184" t="s">
        <v>3</v>
      </c>
      <c r="F371" s="185" t="s">
        <v>162</v>
      </c>
      <c r="H371" s="186">
        <v>37</v>
      </c>
      <c r="L371" s="183"/>
      <c r="M371" s="187"/>
      <c r="N371" s="188"/>
      <c r="O371" s="188"/>
      <c r="P371" s="188"/>
      <c r="Q371" s="188"/>
      <c r="R371" s="188"/>
      <c r="S371" s="188"/>
      <c r="T371" s="189"/>
      <c r="AT371" s="190" t="s">
        <v>137</v>
      </c>
      <c r="AU371" s="190" t="s">
        <v>81</v>
      </c>
      <c r="AV371" s="14" t="s">
        <v>135</v>
      </c>
      <c r="AW371" s="14" t="s">
        <v>36</v>
      </c>
      <c r="AX371" s="14" t="s">
        <v>19</v>
      </c>
      <c r="AY371" s="190" t="s">
        <v>128</v>
      </c>
    </row>
    <row r="372" spans="2:65" s="1" customFormat="1" ht="57" customHeight="1" x14ac:dyDescent="0.3">
      <c r="B372" s="145"/>
      <c r="C372" s="146" t="s">
        <v>451</v>
      </c>
      <c r="D372" s="146" t="s">
        <v>130</v>
      </c>
      <c r="E372" s="147" t="s">
        <v>452</v>
      </c>
      <c r="F372" s="148" t="s">
        <v>453</v>
      </c>
      <c r="G372" s="149" t="s">
        <v>311</v>
      </c>
      <c r="H372" s="150">
        <v>54.9</v>
      </c>
      <c r="I372" s="151"/>
      <c r="J372" s="151">
        <f>ROUND(I372*H372,2)</f>
        <v>0</v>
      </c>
      <c r="K372" s="148" t="s">
        <v>134</v>
      </c>
      <c r="L372" s="32"/>
      <c r="M372" s="152" t="s">
        <v>3</v>
      </c>
      <c r="N372" s="153" t="s">
        <v>44</v>
      </c>
      <c r="O372" s="154">
        <v>0.78400000000000003</v>
      </c>
      <c r="P372" s="154">
        <f>O372*H372</f>
        <v>43.041600000000003</v>
      </c>
      <c r="Q372" s="154">
        <v>8.5650000000000004E-2</v>
      </c>
      <c r="R372" s="154">
        <f>Q372*H372</f>
        <v>4.7021850000000001</v>
      </c>
      <c r="S372" s="154">
        <v>0</v>
      </c>
      <c r="T372" s="155">
        <f>S372*H372</f>
        <v>0</v>
      </c>
      <c r="AR372" s="18" t="s">
        <v>135</v>
      </c>
      <c r="AT372" s="18" t="s">
        <v>130</v>
      </c>
      <c r="AU372" s="18" t="s">
        <v>81</v>
      </c>
      <c r="AY372" s="18" t="s">
        <v>128</v>
      </c>
      <c r="BE372" s="156">
        <f>IF(N372="základní",J372,0)</f>
        <v>0</v>
      </c>
      <c r="BF372" s="156">
        <f>IF(N372="snížená",J372,0)</f>
        <v>0</v>
      </c>
      <c r="BG372" s="156">
        <f>IF(N372="zákl. přenesená",J372,0)</f>
        <v>0</v>
      </c>
      <c r="BH372" s="156">
        <f>IF(N372="sníž. přenesená",J372,0)</f>
        <v>0</v>
      </c>
      <c r="BI372" s="156">
        <f>IF(N372="nulová",J372,0)</f>
        <v>0</v>
      </c>
      <c r="BJ372" s="18" t="s">
        <v>19</v>
      </c>
      <c r="BK372" s="156">
        <f>ROUND(I372*H372,2)</f>
        <v>0</v>
      </c>
      <c r="BL372" s="18" t="s">
        <v>135</v>
      </c>
      <c r="BM372" s="18" t="s">
        <v>454</v>
      </c>
    </row>
    <row r="373" spans="2:65" s="1" customFormat="1" ht="36" x14ac:dyDescent="0.3">
      <c r="B373" s="32"/>
      <c r="D373" s="158" t="s">
        <v>313</v>
      </c>
      <c r="F373" s="200" t="s">
        <v>455</v>
      </c>
      <c r="L373" s="32"/>
      <c r="M373" s="61"/>
      <c r="N373" s="33"/>
      <c r="O373" s="33"/>
      <c r="P373" s="33"/>
      <c r="Q373" s="33"/>
      <c r="R373" s="33"/>
      <c r="S373" s="33"/>
      <c r="T373" s="62"/>
      <c r="AT373" s="18" t="s">
        <v>313</v>
      </c>
      <c r="AU373" s="18" t="s">
        <v>81</v>
      </c>
    </row>
    <row r="374" spans="2:65" s="11" customFormat="1" x14ac:dyDescent="0.3">
      <c r="B374" s="157"/>
      <c r="D374" s="158" t="s">
        <v>137</v>
      </c>
      <c r="E374" s="159" t="s">
        <v>3</v>
      </c>
      <c r="F374" s="160" t="s">
        <v>426</v>
      </c>
      <c r="H374" s="161" t="s">
        <v>3</v>
      </c>
      <c r="L374" s="157"/>
      <c r="M374" s="162"/>
      <c r="N374" s="163"/>
      <c r="O374" s="163"/>
      <c r="P374" s="163"/>
      <c r="Q374" s="163"/>
      <c r="R374" s="163"/>
      <c r="S374" s="163"/>
      <c r="T374" s="164"/>
      <c r="AT374" s="161" t="s">
        <v>137</v>
      </c>
      <c r="AU374" s="161" t="s">
        <v>81</v>
      </c>
      <c r="AV374" s="11" t="s">
        <v>19</v>
      </c>
      <c r="AW374" s="11" t="s">
        <v>36</v>
      </c>
      <c r="AX374" s="11" t="s">
        <v>73</v>
      </c>
      <c r="AY374" s="161" t="s">
        <v>128</v>
      </c>
    </row>
    <row r="375" spans="2:65" s="11" customFormat="1" ht="24" x14ac:dyDescent="0.3">
      <c r="B375" s="157"/>
      <c r="D375" s="158" t="s">
        <v>137</v>
      </c>
      <c r="E375" s="159" t="s">
        <v>3</v>
      </c>
      <c r="F375" s="160" t="s">
        <v>456</v>
      </c>
      <c r="H375" s="161" t="s">
        <v>3</v>
      </c>
      <c r="L375" s="157"/>
      <c r="M375" s="162"/>
      <c r="N375" s="163"/>
      <c r="O375" s="163"/>
      <c r="P375" s="163"/>
      <c r="Q375" s="163"/>
      <c r="R375" s="163"/>
      <c r="S375" s="163"/>
      <c r="T375" s="164"/>
      <c r="AT375" s="161" t="s">
        <v>137</v>
      </c>
      <c r="AU375" s="161" t="s">
        <v>81</v>
      </c>
      <c r="AV375" s="11" t="s">
        <v>19</v>
      </c>
      <c r="AW375" s="11" t="s">
        <v>36</v>
      </c>
      <c r="AX375" s="11" t="s">
        <v>73</v>
      </c>
      <c r="AY375" s="161" t="s">
        <v>128</v>
      </c>
    </row>
    <row r="376" spans="2:65" s="11" customFormat="1" x14ac:dyDescent="0.3">
      <c r="B376" s="157"/>
      <c r="D376" s="158" t="s">
        <v>137</v>
      </c>
      <c r="E376" s="159" t="s">
        <v>3</v>
      </c>
      <c r="F376" s="160" t="s">
        <v>184</v>
      </c>
      <c r="H376" s="161" t="s">
        <v>3</v>
      </c>
      <c r="L376" s="157"/>
      <c r="M376" s="162"/>
      <c r="N376" s="163"/>
      <c r="O376" s="163"/>
      <c r="P376" s="163"/>
      <c r="Q376" s="163"/>
      <c r="R376" s="163"/>
      <c r="S376" s="163"/>
      <c r="T376" s="164"/>
      <c r="AT376" s="161" t="s">
        <v>137</v>
      </c>
      <c r="AU376" s="161" t="s">
        <v>81</v>
      </c>
      <c r="AV376" s="11" t="s">
        <v>19</v>
      </c>
      <c r="AW376" s="11" t="s">
        <v>36</v>
      </c>
      <c r="AX376" s="11" t="s">
        <v>73</v>
      </c>
      <c r="AY376" s="161" t="s">
        <v>128</v>
      </c>
    </row>
    <row r="377" spans="2:65" s="12" customFormat="1" x14ac:dyDescent="0.3">
      <c r="B377" s="165"/>
      <c r="D377" s="166" t="s">
        <v>137</v>
      </c>
      <c r="E377" s="167" t="s">
        <v>3</v>
      </c>
      <c r="F377" s="168" t="s">
        <v>420</v>
      </c>
      <c r="H377" s="169">
        <v>54.9</v>
      </c>
      <c r="L377" s="165"/>
      <c r="M377" s="170"/>
      <c r="N377" s="171"/>
      <c r="O377" s="171"/>
      <c r="P377" s="171"/>
      <c r="Q377" s="171"/>
      <c r="R377" s="171"/>
      <c r="S377" s="171"/>
      <c r="T377" s="172"/>
      <c r="AT377" s="173" t="s">
        <v>137</v>
      </c>
      <c r="AU377" s="173" t="s">
        <v>81</v>
      </c>
      <c r="AV377" s="12" t="s">
        <v>81</v>
      </c>
      <c r="AW377" s="12" t="s">
        <v>36</v>
      </c>
      <c r="AX377" s="12" t="s">
        <v>19</v>
      </c>
      <c r="AY377" s="173" t="s">
        <v>128</v>
      </c>
    </row>
    <row r="378" spans="2:65" s="1" customFormat="1" ht="22.5" customHeight="1" x14ac:dyDescent="0.3">
      <c r="B378" s="145"/>
      <c r="C378" s="191" t="s">
        <v>457</v>
      </c>
      <c r="D378" s="191" t="s">
        <v>292</v>
      </c>
      <c r="E378" s="192" t="s">
        <v>458</v>
      </c>
      <c r="F378" s="193" t="s">
        <v>459</v>
      </c>
      <c r="G378" s="194" t="s">
        <v>311</v>
      </c>
      <c r="H378" s="195">
        <v>43.994999999999997</v>
      </c>
      <c r="I378" s="196"/>
      <c r="J378" s="196">
        <f>ROUND(I378*H378,2)</f>
        <v>0</v>
      </c>
      <c r="K378" s="193" t="s">
        <v>134</v>
      </c>
      <c r="L378" s="197"/>
      <c r="M378" s="198" t="s">
        <v>3</v>
      </c>
      <c r="N378" s="199" t="s">
        <v>44</v>
      </c>
      <c r="O378" s="154">
        <v>0</v>
      </c>
      <c r="P378" s="154">
        <f>O378*H378</f>
        <v>0</v>
      </c>
      <c r="Q378" s="154">
        <v>0.17599999999999999</v>
      </c>
      <c r="R378" s="154">
        <f>Q378*H378</f>
        <v>7.7431199999999993</v>
      </c>
      <c r="S378" s="154">
        <v>0</v>
      </c>
      <c r="T378" s="155">
        <f>S378*H378</f>
        <v>0</v>
      </c>
      <c r="AR378" s="18" t="s">
        <v>191</v>
      </c>
      <c r="AT378" s="18" t="s">
        <v>292</v>
      </c>
      <c r="AU378" s="18" t="s">
        <v>81</v>
      </c>
      <c r="AY378" s="18" t="s">
        <v>128</v>
      </c>
      <c r="BE378" s="156">
        <f>IF(N378="základní",J378,0)</f>
        <v>0</v>
      </c>
      <c r="BF378" s="156">
        <f>IF(N378="snížená",J378,0)</f>
        <v>0</v>
      </c>
      <c r="BG378" s="156">
        <f>IF(N378="zákl. přenesená",J378,0)</f>
        <v>0</v>
      </c>
      <c r="BH378" s="156">
        <f>IF(N378="sníž. přenesená",J378,0)</f>
        <v>0</v>
      </c>
      <c r="BI378" s="156">
        <f>IF(N378="nulová",J378,0)</f>
        <v>0</v>
      </c>
      <c r="BJ378" s="18" t="s">
        <v>19</v>
      </c>
      <c r="BK378" s="156">
        <f>ROUND(I378*H378,2)</f>
        <v>0</v>
      </c>
      <c r="BL378" s="18" t="s">
        <v>135</v>
      </c>
      <c r="BM378" s="18" t="s">
        <v>460</v>
      </c>
    </row>
    <row r="379" spans="2:65" s="11" customFormat="1" x14ac:dyDescent="0.3">
      <c r="B379" s="157"/>
      <c r="D379" s="158" t="s">
        <v>137</v>
      </c>
      <c r="E379" s="159" t="s">
        <v>3</v>
      </c>
      <c r="F379" s="160" t="s">
        <v>426</v>
      </c>
      <c r="H379" s="161" t="s">
        <v>3</v>
      </c>
      <c r="L379" s="157"/>
      <c r="M379" s="162"/>
      <c r="N379" s="163"/>
      <c r="O379" s="163"/>
      <c r="P379" s="163"/>
      <c r="Q379" s="163"/>
      <c r="R379" s="163"/>
      <c r="S379" s="163"/>
      <c r="T379" s="164"/>
      <c r="AT379" s="161" t="s">
        <v>137</v>
      </c>
      <c r="AU379" s="161" t="s">
        <v>81</v>
      </c>
      <c r="AV379" s="11" t="s">
        <v>19</v>
      </c>
      <c r="AW379" s="11" t="s">
        <v>36</v>
      </c>
      <c r="AX379" s="11" t="s">
        <v>73</v>
      </c>
      <c r="AY379" s="161" t="s">
        <v>128</v>
      </c>
    </row>
    <row r="380" spans="2:65" s="11" customFormat="1" x14ac:dyDescent="0.3">
      <c r="B380" s="157"/>
      <c r="D380" s="158" t="s">
        <v>137</v>
      </c>
      <c r="E380" s="159" t="s">
        <v>3</v>
      </c>
      <c r="F380" s="160" t="s">
        <v>184</v>
      </c>
      <c r="H380" s="161" t="s">
        <v>3</v>
      </c>
      <c r="L380" s="157"/>
      <c r="M380" s="162"/>
      <c r="N380" s="163"/>
      <c r="O380" s="163"/>
      <c r="P380" s="163"/>
      <c r="Q380" s="163"/>
      <c r="R380" s="163"/>
      <c r="S380" s="163"/>
      <c r="T380" s="164"/>
      <c r="AT380" s="161" t="s">
        <v>137</v>
      </c>
      <c r="AU380" s="161" t="s">
        <v>81</v>
      </c>
      <c r="AV380" s="11" t="s">
        <v>19</v>
      </c>
      <c r="AW380" s="11" t="s">
        <v>36</v>
      </c>
      <c r="AX380" s="11" t="s">
        <v>73</v>
      </c>
      <c r="AY380" s="161" t="s">
        <v>128</v>
      </c>
    </row>
    <row r="381" spans="2:65" s="12" customFormat="1" x14ac:dyDescent="0.3">
      <c r="B381" s="165"/>
      <c r="D381" s="158" t="s">
        <v>137</v>
      </c>
      <c r="E381" s="173" t="s">
        <v>3</v>
      </c>
      <c r="F381" s="174" t="s">
        <v>420</v>
      </c>
      <c r="H381" s="175">
        <v>54.9</v>
      </c>
      <c r="L381" s="165"/>
      <c r="M381" s="170"/>
      <c r="N381" s="171"/>
      <c r="O381" s="171"/>
      <c r="P381" s="171"/>
      <c r="Q381" s="171"/>
      <c r="R381" s="171"/>
      <c r="S381" s="171"/>
      <c r="T381" s="172"/>
      <c r="AT381" s="173" t="s">
        <v>137</v>
      </c>
      <c r="AU381" s="173" t="s">
        <v>81</v>
      </c>
      <c r="AV381" s="12" t="s">
        <v>81</v>
      </c>
      <c r="AW381" s="12" t="s">
        <v>36</v>
      </c>
      <c r="AX381" s="12" t="s">
        <v>73</v>
      </c>
      <c r="AY381" s="173" t="s">
        <v>128</v>
      </c>
    </row>
    <row r="382" spans="2:65" s="12" customFormat="1" x14ac:dyDescent="0.3">
      <c r="B382" s="165"/>
      <c r="D382" s="158" t="s">
        <v>137</v>
      </c>
      <c r="E382" s="173" t="s">
        <v>3</v>
      </c>
      <c r="F382" s="174" t="s">
        <v>461</v>
      </c>
      <c r="H382" s="175">
        <v>-13</v>
      </c>
      <c r="L382" s="165"/>
      <c r="M382" s="170"/>
      <c r="N382" s="171"/>
      <c r="O382" s="171"/>
      <c r="P382" s="171"/>
      <c r="Q382" s="171"/>
      <c r="R382" s="171"/>
      <c r="S382" s="171"/>
      <c r="T382" s="172"/>
      <c r="AT382" s="173" t="s">
        <v>137</v>
      </c>
      <c r="AU382" s="173" t="s">
        <v>81</v>
      </c>
      <c r="AV382" s="12" t="s">
        <v>81</v>
      </c>
      <c r="AW382" s="12" t="s">
        <v>36</v>
      </c>
      <c r="AX382" s="12" t="s">
        <v>73</v>
      </c>
      <c r="AY382" s="173" t="s">
        <v>128</v>
      </c>
    </row>
    <row r="383" spans="2:65" s="13" customFormat="1" x14ac:dyDescent="0.3">
      <c r="B383" s="176"/>
      <c r="D383" s="158" t="s">
        <v>137</v>
      </c>
      <c r="E383" s="177" t="s">
        <v>3</v>
      </c>
      <c r="F383" s="178" t="s">
        <v>156</v>
      </c>
      <c r="H383" s="179">
        <v>41.9</v>
      </c>
      <c r="L383" s="176"/>
      <c r="M383" s="180"/>
      <c r="N383" s="181"/>
      <c r="O383" s="181"/>
      <c r="P383" s="181"/>
      <c r="Q383" s="181"/>
      <c r="R383" s="181"/>
      <c r="S383" s="181"/>
      <c r="T383" s="182"/>
      <c r="AT383" s="177" t="s">
        <v>137</v>
      </c>
      <c r="AU383" s="177" t="s">
        <v>81</v>
      </c>
      <c r="AV383" s="13" t="s">
        <v>145</v>
      </c>
      <c r="AW383" s="13" t="s">
        <v>36</v>
      </c>
      <c r="AX383" s="13" t="s">
        <v>73</v>
      </c>
      <c r="AY383" s="177" t="s">
        <v>128</v>
      </c>
    </row>
    <row r="384" spans="2:65" s="12" customFormat="1" x14ac:dyDescent="0.3">
      <c r="B384" s="165"/>
      <c r="D384" s="158" t="s">
        <v>137</v>
      </c>
      <c r="E384" s="173" t="s">
        <v>3</v>
      </c>
      <c r="F384" s="174" t="s">
        <v>462</v>
      </c>
      <c r="H384" s="175">
        <v>2.0950000000000002</v>
      </c>
      <c r="L384" s="165"/>
      <c r="M384" s="170"/>
      <c r="N384" s="171"/>
      <c r="O384" s="171"/>
      <c r="P384" s="171"/>
      <c r="Q384" s="171"/>
      <c r="R384" s="171"/>
      <c r="S384" s="171"/>
      <c r="T384" s="172"/>
      <c r="AT384" s="173" t="s">
        <v>137</v>
      </c>
      <c r="AU384" s="173" t="s">
        <v>81</v>
      </c>
      <c r="AV384" s="12" t="s">
        <v>81</v>
      </c>
      <c r="AW384" s="12" t="s">
        <v>36</v>
      </c>
      <c r="AX384" s="12" t="s">
        <v>73</v>
      </c>
      <c r="AY384" s="173" t="s">
        <v>128</v>
      </c>
    </row>
    <row r="385" spans="2:65" s="14" customFormat="1" x14ac:dyDescent="0.3">
      <c r="B385" s="183"/>
      <c r="D385" s="166" t="s">
        <v>137</v>
      </c>
      <c r="E385" s="184" t="s">
        <v>3</v>
      </c>
      <c r="F385" s="185" t="s">
        <v>162</v>
      </c>
      <c r="H385" s="186">
        <v>43.994999999999997</v>
      </c>
      <c r="L385" s="183"/>
      <c r="M385" s="187"/>
      <c r="N385" s="188"/>
      <c r="O385" s="188"/>
      <c r="P385" s="188"/>
      <c r="Q385" s="188"/>
      <c r="R385" s="188"/>
      <c r="S385" s="188"/>
      <c r="T385" s="189"/>
      <c r="AT385" s="190" t="s">
        <v>137</v>
      </c>
      <c r="AU385" s="190" t="s">
        <v>81</v>
      </c>
      <c r="AV385" s="14" t="s">
        <v>135</v>
      </c>
      <c r="AW385" s="14" t="s">
        <v>36</v>
      </c>
      <c r="AX385" s="14" t="s">
        <v>19</v>
      </c>
      <c r="AY385" s="190" t="s">
        <v>128</v>
      </c>
    </row>
    <row r="386" spans="2:65" s="1" customFormat="1" ht="22.5" customHeight="1" x14ac:dyDescent="0.3">
      <c r="B386" s="145"/>
      <c r="C386" s="191" t="s">
        <v>463</v>
      </c>
      <c r="D386" s="191" t="s">
        <v>292</v>
      </c>
      <c r="E386" s="192" t="s">
        <v>464</v>
      </c>
      <c r="F386" s="193" t="s">
        <v>465</v>
      </c>
      <c r="G386" s="194" t="s">
        <v>311</v>
      </c>
      <c r="H386" s="195">
        <v>6.3</v>
      </c>
      <c r="I386" s="196"/>
      <c r="J386" s="196">
        <f>ROUND(I386*H386,2)</f>
        <v>0</v>
      </c>
      <c r="K386" s="193" t="s">
        <v>134</v>
      </c>
      <c r="L386" s="197"/>
      <c r="M386" s="198" t="s">
        <v>3</v>
      </c>
      <c r="N386" s="199" t="s">
        <v>44</v>
      </c>
      <c r="O386" s="154">
        <v>0</v>
      </c>
      <c r="P386" s="154">
        <f>O386*H386</f>
        <v>0</v>
      </c>
      <c r="Q386" s="154">
        <v>0.17599999999999999</v>
      </c>
      <c r="R386" s="154">
        <f>Q386*H386</f>
        <v>1.1088</v>
      </c>
      <c r="S386" s="154">
        <v>0</v>
      </c>
      <c r="T386" s="155">
        <f>S386*H386</f>
        <v>0</v>
      </c>
      <c r="AR386" s="18" t="s">
        <v>191</v>
      </c>
      <c r="AT386" s="18" t="s">
        <v>292</v>
      </c>
      <c r="AU386" s="18" t="s">
        <v>81</v>
      </c>
      <c r="AY386" s="18" t="s">
        <v>128</v>
      </c>
      <c r="BE386" s="156">
        <f>IF(N386="základní",J386,0)</f>
        <v>0</v>
      </c>
      <c r="BF386" s="156">
        <f>IF(N386="snížená",J386,0)</f>
        <v>0</v>
      </c>
      <c r="BG386" s="156">
        <f>IF(N386="zákl. přenesená",J386,0)</f>
        <v>0</v>
      </c>
      <c r="BH386" s="156">
        <f>IF(N386="sníž. přenesená",J386,0)</f>
        <v>0</v>
      </c>
      <c r="BI386" s="156">
        <f>IF(N386="nulová",J386,0)</f>
        <v>0</v>
      </c>
      <c r="BJ386" s="18" t="s">
        <v>19</v>
      </c>
      <c r="BK386" s="156">
        <f>ROUND(I386*H386,2)</f>
        <v>0</v>
      </c>
      <c r="BL386" s="18" t="s">
        <v>135</v>
      </c>
      <c r="BM386" s="18" t="s">
        <v>466</v>
      </c>
    </row>
    <row r="387" spans="2:65" s="11" customFormat="1" x14ac:dyDescent="0.3">
      <c r="B387" s="157"/>
      <c r="D387" s="158" t="s">
        <v>137</v>
      </c>
      <c r="E387" s="159" t="s">
        <v>3</v>
      </c>
      <c r="F387" s="160" t="s">
        <v>467</v>
      </c>
      <c r="H387" s="161" t="s">
        <v>3</v>
      </c>
      <c r="L387" s="157"/>
      <c r="M387" s="162"/>
      <c r="N387" s="163"/>
      <c r="O387" s="163"/>
      <c r="P387" s="163"/>
      <c r="Q387" s="163"/>
      <c r="R387" s="163"/>
      <c r="S387" s="163"/>
      <c r="T387" s="164"/>
      <c r="AT387" s="161" t="s">
        <v>137</v>
      </c>
      <c r="AU387" s="161" t="s">
        <v>81</v>
      </c>
      <c r="AV387" s="11" t="s">
        <v>19</v>
      </c>
      <c r="AW387" s="11" t="s">
        <v>36</v>
      </c>
      <c r="AX387" s="11" t="s">
        <v>73</v>
      </c>
      <c r="AY387" s="161" t="s">
        <v>128</v>
      </c>
    </row>
    <row r="388" spans="2:65" s="11" customFormat="1" x14ac:dyDescent="0.3">
      <c r="B388" s="157"/>
      <c r="D388" s="158" t="s">
        <v>137</v>
      </c>
      <c r="E388" s="159" t="s">
        <v>3</v>
      </c>
      <c r="F388" s="160" t="s">
        <v>468</v>
      </c>
      <c r="H388" s="161" t="s">
        <v>3</v>
      </c>
      <c r="L388" s="157"/>
      <c r="M388" s="162"/>
      <c r="N388" s="163"/>
      <c r="O388" s="163"/>
      <c r="P388" s="163"/>
      <c r="Q388" s="163"/>
      <c r="R388" s="163"/>
      <c r="S388" s="163"/>
      <c r="T388" s="164"/>
      <c r="AT388" s="161" t="s">
        <v>137</v>
      </c>
      <c r="AU388" s="161" t="s">
        <v>81</v>
      </c>
      <c r="AV388" s="11" t="s">
        <v>19</v>
      </c>
      <c r="AW388" s="11" t="s">
        <v>36</v>
      </c>
      <c r="AX388" s="11" t="s">
        <v>73</v>
      </c>
      <c r="AY388" s="161" t="s">
        <v>128</v>
      </c>
    </row>
    <row r="389" spans="2:65" s="11" customFormat="1" x14ac:dyDescent="0.3">
      <c r="B389" s="157"/>
      <c r="D389" s="158" t="s">
        <v>137</v>
      </c>
      <c r="E389" s="159" t="s">
        <v>3</v>
      </c>
      <c r="F389" s="160" t="s">
        <v>184</v>
      </c>
      <c r="H389" s="161" t="s">
        <v>3</v>
      </c>
      <c r="L389" s="157"/>
      <c r="M389" s="162"/>
      <c r="N389" s="163"/>
      <c r="O389" s="163"/>
      <c r="P389" s="163"/>
      <c r="Q389" s="163"/>
      <c r="R389" s="163"/>
      <c r="S389" s="163"/>
      <c r="T389" s="164"/>
      <c r="AT389" s="161" t="s">
        <v>137</v>
      </c>
      <c r="AU389" s="161" t="s">
        <v>81</v>
      </c>
      <c r="AV389" s="11" t="s">
        <v>19</v>
      </c>
      <c r="AW389" s="11" t="s">
        <v>36</v>
      </c>
      <c r="AX389" s="11" t="s">
        <v>73</v>
      </c>
      <c r="AY389" s="161" t="s">
        <v>128</v>
      </c>
    </row>
    <row r="390" spans="2:65" s="12" customFormat="1" x14ac:dyDescent="0.3">
      <c r="B390" s="165"/>
      <c r="D390" s="166" t="s">
        <v>137</v>
      </c>
      <c r="E390" s="167" t="s">
        <v>3</v>
      </c>
      <c r="F390" s="168" t="s">
        <v>469</v>
      </c>
      <c r="H390" s="169">
        <v>6.3</v>
      </c>
      <c r="L390" s="165"/>
      <c r="M390" s="170"/>
      <c r="N390" s="171"/>
      <c r="O390" s="171"/>
      <c r="P390" s="171"/>
      <c r="Q390" s="171"/>
      <c r="R390" s="171"/>
      <c r="S390" s="171"/>
      <c r="T390" s="172"/>
      <c r="AT390" s="173" t="s">
        <v>137</v>
      </c>
      <c r="AU390" s="173" t="s">
        <v>81</v>
      </c>
      <c r="AV390" s="12" t="s">
        <v>81</v>
      </c>
      <c r="AW390" s="12" t="s">
        <v>36</v>
      </c>
      <c r="AX390" s="12" t="s">
        <v>19</v>
      </c>
      <c r="AY390" s="173" t="s">
        <v>128</v>
      </c>
    </row>
    <row r="391" spans="2:65" s="1" customFormat="1" ht="22.5" customHeight="1" x14ac:dyDescent="0.3">
      <c r="B391" s="145"/>
      <c r="C391" s="191" t="s">
        <v>470</v>
      </c>
      <c r="D391" s="191" t="s">
        <v>292</v>
      </c>
      <c r="E391" s="192" t="s">
        <v>471</v>
      </c>
      <c r="F391" s="193" t="s">
        <v>472</v>
      </c>
      <c r="G391" s="194" t="s">
        <v>311</v>
      </c>
      <c r="H391" s="195">
        <v>7.35</v>
      </c>
      <c r="I391" s="196"/>
      <c r="J391" s="196">
        <f>ROUND(I391*H391,2)</f>
        <v>0</v>
      </c>
      <c r="K391" s="193" t="s">
        <v>321</v>
      </c>
      <c r="L391" s="197"/>
      <c r="M391" s="198" t="s">
        <v>3</v>
      </c>
      <c r="N391" s="199" t="s">
        <v>44</v>
      </c>
      <c r="O391" s="154">
        <v>0</v>
      </c>
      <c r="P391" s="154">
        <f>O391*H391</f>
        <v>0</v>
      </c>
      <c r="Q391" s="154">
        <v>0.17599999999999999</v>
      </c>
      <c r="R391" s="154">
        <f>Q391*H391</f>
        <v>1.2935999999999999</v>
      </c>
      <c r="S391" s="154">
        <v>0</v>
      </c>
      <c r="T391" s="155">
        <f>S391*H391</f>
        <v>0</v>
      </c>
      <c r="AR391" s="18" t="s">
        <v>191</v>
      </c>
      <c r="AT391" s="18" t="s">
        <v>292</v>
      </c>
      <c r="AU391" s="18" t="s">
        <v>81</v>
      </c>
      <c r="AY391" s="18" t="s">
        <v>128</v>
      </c>
      <c r="BE391" s="156">
        <f>IF(N391="základní",J391,0)</f>
        <v>0</v>
      </c>
      <c r="BF391" s="156">
        <f>IF(N391="snížená",J391,0)</f>
        <v>0</v>
      </c>
      <c r="BG391" s="156">
        <f>IF(N391="zákl. přenesená",J391,0)</f>
        <v>0</v>
      </c>
      <c r="BH391" s="156">
        <f>IF(N391="sníž. přenesená",J391,0)</f>
        <v>0</v>
      </c>
      <c r="BI391" s="156">
        <f>IF(N391="nulová",J391,0)</f>
        <v>0</v>
      </c>
      <c r="BJ391" s="18" t="s">
        <v>19</v>
      </c>
      <c r="BK391" s="156">
        <f>ROUND(I391*H391,2)</f>
        <v>0</v>
      </c>
      <c r="BL391" s="18" t="s">
        <v>135</v>
      </c>
      <c r="BM391" s="18" t="s">
        <v>473</v>
      </c>
    </row>
    <row r="392" spans="2:65" s="1" customFormat="1" ht="48" x14ac:dyDescent="0.3">
      <c r="B392" s="32"/>
      <c r="D392" s="158" t="s">
        <v>313</v>
      </c>
      <c r="F392" s="200" t="s">
        <v>474</v>
      </c>
      <c r="L392" s="32"/>
      <c r="M392" s="61"/>
      <c r="N392" s="33"/>
      <c r="O392" s="33"/>
      <c r="P392" s="33"/>
      <c r="Q392" s="33"/>
      <c r="R392" s="33"/>
      <c r="S392" s="33"/>
      <c r="T392" s="62"/>
      <c r="AT392" s="18" t="s">
        <v>313</v>
      </c>
      <c r="AU392" s="18" t="s">
        <v>81</v>
      </c>
    </row>
    <row r="393" spans="2:65" s="11" customFormat="1" x14ac:dyDescent="0.3">
      <c r="B393" s="157"/>
      <c r="D393" s="158" t="s">
        <v>137</v>
      </c>
      <c r="E393" s="159" t="s">
        <v>3</v>
      </c>
      <c r="F393" s="160" t="s">
        <v>467</v>
      </c>
      <c r="H393" s="161" t="s">
        <v>3</v>
      </c>
      <c r="L393" s="157"/>
      <c r="M393" s="162"/>
      <c r="N393" s="163"/>
      <c r="O393" s="163"/>
      <c r="P393" s="163"/>
      <c r="Q393" s="163"/>
      <c r="R393" s="163"/>
      <c r="S393" s="163"/>
      <c r="T393" s="164"/>
      <c r="AT393" s="161" t="s">
        <v>137</v>
      </c>
      <c r="AU393" s="161" t="s">
        <v>81</v>
      </c>
      <c r="AV393" s="11" t="s">
        <v>19</v>
      </c>
      <c r="AW393" s="11" t="s">
        <v>36</v>
      </c>
      <c r="AX393" s="11" t="s">
        <v>73</v>
      </c>
      <c r="AY393" s="161" t="s">
        <v>128</v>
      </c>
    </row>
    <row r="394" spans="2:65" s="11" customFormat="1" x14ac:dyDescent="0.3">
      <c r="B394" s="157"/>
      <c r="D394" s="158" t="s">
        <v>137</v>
      </c>
      <c r="E394" s="159" t="s">
        <v>3</v>
      </c>
      <c r="F394" s="160" t="s">
        <v>184</v>
      </c>
      <c r="H394" s="161" t="s">
        <v>3</v>
      </c>
      <c r="L394" s="157"/>
      <c r="M394" s="162"/>
      <c r="N394" s="163"/>
      <c r="O394" s="163"/>
      <c r="P394" s="163"/>
      <c r="Q394" s="163"/>
      <c r="R394" s="163"/>
      <c r="S394" s="163"/>
      <c r="T394" s="164"/>
      <c r="AT394" s="161" t="s">
        <v>137</v>
      </c>
      <c r="AU394" s="161" t="s">
        <v>81</v>
      </c>
      <c r="AV394" s="11" t="s">
        <v>19</v>
      </c>
      <c r="AW394" s="11" t="s">
        <v>36</v>
      </c>
      <c r="AX394" s="11" t="s">
        <v>73</v>
      </c>
      <c r="AY394" s="161" t="s">
        <v>128</v>
      </c>
    </row>
    <row r="395" spans="2:65" s="12" customFormat="1" x14ac:dyDescent="0.3">
      <c r="B395" s="165"/>
      <c r="D395" s="166" t="s">
        <v>137</v>
      </c>
      <c r="E395" s="167" t="s">
        <v>3</v>
      </c>
      <c r="F395" s="168" t="s">
        <v>475</v>
      </c>
      <c r="H395" s="169">
        <v>7.35</v>
      </c>
      <c r="L395" s="165"/>
      <c r="M395" s="170"/>
      <c r="N395" s="171"/>
      <c r="O395" s="171"/>
      <c r="P395" s="171"/>
      <c r="Q395" s="171"/>
      <c r="R395" s="171"/>
      <c r="S395" s="171"/>
      <c r="T395" s="172"/>
      <c r="AT395" s="173" t="s">
        <v>137</v>
      </c>
      <c r="AU395" s="173" t="s">
        <v>81</v>
      </c>
      <c r="AV395" s="12" t="s">
        <v>81</v>
      </c>
      <c r="AW395" s="12" t="s">
        <v>36</v>
      </c>
      <c r="AX395" s="12" t="s">
        <v>19</v>
      </c>
      <c r="AY395" s="173" t="s">
        <v>128</v>
      </c>
    </row>
    <row r="396" spans="2:65" s="1" customFormat="1" ht="57" customHeight="1" x14ac:dyDescent="0.3">
      <c r="B396" s="145"/>
      <c r="C396" s="146" t="s">
        <v>476</v>
      </c>
      <c r="D396" s="146" t="s">
        <v>130</v>
      </c>
      <c r="E396" s="147" t="s">
        <v>477</v>
      </c>
      <c r="F396" s="148" t="s">
        <v>478</v>
      </c>
      <c r="G396" s="149" t="s">
        <v>311</v>
      </c>
      <c r="H396" s="150">
        <v>100.2</v>
      </c>
      <c r="I396" s="151"/>
      <c r="J396" s="151">
        <f>ROUND(I396*H396,2)</f>
        <v>0</v>
      </c>
      <c r="K396" s="148" t="s">
        <v>134</v>
      </c>
      <c r="L396" s="32"/>
      <c r="M396" s="152" t="s">
        <v>3</v>
      </c>
      <c r="N396" s="153" t="s">
        <v>44</v>
      </c>
      <c r="O396" s="154">
        <v>0.62</v>
      </c>
      <c r="P396" s="154">
        <f>O396*H396</f>
        <v>62.124000000000002</v>
      </c>
      <c r="Q396" s="154">
        <v>8.5650000000000004E-2</v>
      </c>
      <c r="R396" s="154">
        <f>Q396*H396</f>
        <v>8.5821300000000011</v>
      </c>
      <c r="S396" s="154">
        <v>0</v>
      </c>
      <c r="T396" s="155">
        <f>S396*H396</f>
        <v>0</v>
      </c>
      <c r="AR396" s="18" t="s">
        <v>135</v>
      </c>
      <c r="AT396" s="18" t="s">
        <v>130</v>
      </c>
      <c r="AU396" s="18" t="s">
        <v>81</v>
      </c>
      <c r="AY396" s="18" t="s">
        <v>128</v>
      </c>
      <c r="BE396" s="156">
        <f>IF(N396="základní",J396,0)</f>
        <v>0</v>
      </c>
      <c r="BF396" s="156">
        <f>IF(N396="snížená",J396,0)</f>
        <v>0</v>
      </c>
      <c r="BG396" s="156">
        <f>IF(N396="zákl. přenesená",J396,0)</f>
        <v>0</v>
      </c>
      <c r="BH396" s="156">
        <f>IF(N396="sníž. přenesená",J396,0)</f>
        <v>0</v>
      </c>
      <c r="BI396" s="156">
        <f>IF(N396="nulová",J396,0)</f>
        <v>0</v>
      </c>
      <c r="BJ396" s="18" t="s">
        <v>19</v>
      </c>
      <c r="BK396" s="156">
        <f>ROUND(I396*H396,2)</f>
        <v>0</v>
      </c>
      <c r="BL396" s="18" t="s">
        <v>135</v>
      </c>
      <c r="BM396" s="18" t="s">
        <v>479</v>
      </c>
    </row>
    <row r="397" spans="2:65" s="1" customFormat="1" ht="36" x14ac:dyDescent="0.3">
      <c r="B397" s="32"/>
      <c r="D397" s="158" t="s">
        <v>313</v>
      </c>
      <c r="F397" s="200" t="s">
        <v>455</v>
      </c>
      <c r="L397" s="32"/>
      <c r="M397" s="61"/>
      <c r="N397" s="33"/>
      <c r="O397" s="33"/>
      <c r="P397" s="33"/>
      <c r="Q397" s="33"/>
      <c r="R397" s="33"/>
      <c r="S397" s="33"/>
      <c r="T397" s="62"/>
      <c r="AT397" s="18" t="s">
        <v>313</v>
      </c>
      <c r="AU397" s="18" t="s">
        <v>81</v>
      </c>
    </row>
    <row r="398" spans="2:65" s="11" customFormat="1" x14ac:dyDescent="0.3">
      <c r="B398" s="157"/>
      <c r="D398" s="158" t="s">
        <v>137</v>
      </c>
      <c r="E398" s="159" t="s">
        <v>3</v>
      </c>
      <c r="F398" s="160" t="s">
        <v>426</v>
      </c>
      <c r="H398" s="161" t="s">
        <v>3</v>
      </c>
      <c r="L398" s="157"/>
      <c r="M398" s="162"/>
      <c r="N398" s="163"/>
      <c r="O398" s="163"/>
      <c r="P398" s="163"/>
      <c r="Q398" s="163"/>
      <c r="R398" s="163"/>
      <c r="S398" s="163"/>
      <c r="T398" s="164"/>
      <c r="AT398" s="161" t="s">
        <v>137</v>
      </c>
      <c r="AU398" s="161" t="s">
        <v>81</v>
      </c>
      <c r="AV398" s="11" t="s">
        <v>19</v>
      </c>
      <c r="AW398" s="11" t="s">
        <v>36</v>
      </c>
      <c r="AX398" s="11" t="s">
        <v>73</v>
      </c>
      <c r="AY398" s="161" t="s">
        <v>128</v>
      </c>
    </row>
    <row r="399" spans="2:65" s="11" customFormat="1" ht="24" x14ac:dyDescent="0.3">
      <c r="B399" s="157"/>
      <c r="D399" s="158" t="s">
        <v>137</v>
      </c>
      <c r="E399" s="159" t="s">
        <v>3</v>
      </c>
      <c r="F399" s="160" t="s">
        <v>456</v>
      </c>
      <c r="H399" s="161" t="s">
        <v>3</v>
      </c>
      <c r="L399" s="157"/>
      <c r="M399" s="162"/>
      <c r="N399" s="163"/>
      <c r="O399" s="163"/>
      <c r="P399" s="163"/>
      <c r="Q399" s="163"/>
      <c r="R399" s="163"/>
      <c r="S399" s="163"/>
      <c r="T399" s="164"/>
      <c r="AT399" s="161" t="s">
        <v>137</v>
      </c>
      <c r="AU399" s="161" t="s">
        <v>81</v>
      </c>
      <c r="AV399" s="11" t="s">
        <v>19</v>
      </c>
      <c r="AW399" s="11" t="s">
        <v>36</v>
      </c>
      <c r="AX399" s="11" t="s">
        <v>73</v>
      </c>
      <c r="AY399" s="161" t="s">
        <v>128</v>
      </c>
    </row>
    <row r="400" spans="2:65" s="11" customFormat="1" x14ac:dyDescent="0.3">
      <c r="B400" s="157"/>
      <c r="D400" s="158" t="s">
        <v>137</v>
      </c>
      <c r="E400" s="159" t="s">
        <v>3</v>
      </c>
      <c r="F400" s="160" t="s">
        <v>182</v>
      </c>
      <c r="H400" s="161" t="s">
        <v>3</v>
      </c>
      <c r="L400" s="157"/>
      <c r="M400" s="162"/>
      <c r="N400" s="163"/>
      <c r="O400" s="163"/>
      <c r="P400" s="163"/>
      <c r="Q400" s="163"/>
      <c r="R400" s="163"/>
      <c r="S400" s="163"/>
      <c r="T400" s="164"/>
      <c r="AT400" s="161" t="s">
        <v>137</v>
      </c>
      <c r="AU400" s="161" t="s">
        <v>81</v>
      </c>
      <c r="AV400" s="11" t="s">
        <v>19</v>
      </c>
      <c r="AW400" s="11" t="s">
        <v>36</v>
      </c>
      <c r="AX400" s="11" t="s">
        <v>73</v>
      </c>
      <c r="AY400" s="161" t="s">
        <v>128</v>
      </c>
    </row>
    <row r="401" spans="2:65" s="12" customFormat="1" x14ac:dyDescent="0.3">
      <c r="B401" s="165"/>
      <c r="D401" s="166" t="s">
        <v>137</v>
      </c>
      <c r="E401" s="167" t="s">
        <v>3</v>
      </c>
      <c r="F401" s="168" t="s">
        <v>419</v>
      </c>
      <c r="H401" s="169">
        <v>100.2</v>
      </c>
      <c r="L401" s="165"/>
      <c r="M401" s="170"/>
      <c r="N401" s="171"/>
      <c r="O401" s="171"/>
      <c r="P401" s="171"/>
      <c r="Q401" s="171"/>
      <c r="R401" s="171"/>
      <c r="S401" s="171"/>
      <c r="T401" s="172"/>
      <c r="AT401" s="173" t="s">
        <v>137</v>
      </c>
      <c r="AU401" s="173" t="s">
        <v>81</v>
      </c>
      <c r="AV401" s="12" t="s">
        <v>81</v>
      </c>
      <c r="AW401" s="12" t="s">
        <v>36</v>
      </c>
      <c r="AX401" s="12" t="s">
        <v>19</v>
      </c>
      <c r="AY401" s="173" t="s">
        <v>128</v>
      </c>
    </row>
    <row r="402" spans="2:65" s="1" customFormat="1" ht="22.5" customHeight="1" x14ac:dyDescent="0.3">
      <c r="B402" s="145"/>
      <c r="C402" s="191" t="s">
        <v>480</v>
      </c>
      <c r="D402" s="191" t="s">
        <v>292</v>
      </c>
      <c r="E402" s="192" t="s">
        <v>458</v>
      </c>
      <c r="F402" s="193" t="s">
        <v>459</v>
      </c>
      <c r="G402" s="194" t="s">
        <v>311</v>
      </c>
      <c r="H402" s="195">
        <v>89.46</v>
      </c>
      <c r="I402" s="196"/>
      <c r="J402" s="196">
        <f>ROUND(I402*H402,2)</f>
        <v>0</v>
      </c>
      <c r="K402" s="193" t="s">
        <v>134</v>
      </c>
      <c r="L402" s="197"/>
      <c r="M402" s="198" t="s">
        <v>3</v>
      </c>
      <c r="N402" s="199" t="s">
        <v>44</v>
      </c>
      <c r="O402" s="154">
        <v>0</v>
      </c>
      <c r="P402" s="154">
        <f>O402*H402</f>
        <v>0</v>
      </c>
      <c r="Q402" s="154">
        <v>0.17599999999999999</v>
      </c>
      <c r="R402" s="154">
        <f>Q402*H402</f>
        <v>15.744959999999997</v>
      </c>
      <c r="S402" s="154">
        <v>0</v>
      </c>
      <c r="T402" s="155">
        <f>S402*H402</f>
        <v>0</v>
      </c>
      <c r="AR402" s="18" t="s">
        <v>191</v>
      </c>
      <c r="AT402" s="18" t="s">
        <v>292</v>
      </c>
      <c r="AU402" s="18" t="s">
        <v>81</v>
      </c>
      <c r="AY402" s="18" t="s">
        <v>128</v>
      </c>
      <c r="BE402" s="156">
        <f>IF(N402="základní",J402,0)</f>
        <v>0</v>
      </c>
      <c r="BF402" s="156">
        <f>IF(N402="snížená",J402,0)</f>
        <v>0</v>
      </c>
      <c r="BG402" s="156">
        <f>IF(N402="zákl. přenesená",J402,0)</f>
        <v>0</v>
      </c>
      <c r="BH402" s="156">
        <f>IF(N402="sníž. přenesená",J402,0)</f>
        <v>0</v>
      </c>
      <c r="BI402" s="156">
        <f>IF(N402="nulová",J402,0)</f>
        <v>0</v>
      </c>
      <c r="BJ402" s="18" t="s">
        <v>19</v>
      </c>
      <c r="BK402" s="156">
        <f>ROUND(I402*H402,2)</f>
        <v>0</v>
      </c>
      <c r="BL402" s="18" t="s">
        <v>135</v>
      </c>
      <c r="BM402" s="18" t="s">
        <v>481</v>
      </c>
    </row>
    <row r="403" spans="2:65" s="11" customFormat="1" x14ac:dyDescent="0.3">
      <c r="B403" s="157"/>
      <c r="D403" s="158" t="s">
        <v>137</v>
      </c>
      <c r="E403" s="159" t="s">
        <v>3</v>
      </c>
      <c r="F403" s="160" t="s">
        <v>426</v>
      </c>
      <c r="H403" s="161" t="s">
        <v>3</v>
      </c>
      <c r="L403" s="157"/>
      <c r="M403" s="162"/>
      <c r="N403" s="163"/>
      <c r="O403" s="163"/>
      <c r="P403" s="163"/>
      <c r="Q403" s="163"/>
      <c r="R403" s="163"/>
      <c r="S403" s="163"/>
      <c r="T403" s="164"/>
      <c r="AT403" s="161" t="s">
        <v>137</v>
      </c>
      <c r="AU403" s="161" t="s">
        <v>81</v>
      </c>
      <c r="AV403" s="11" t="s">
        <v>19</v>
      </c>
      <c r="AW403" s="11" t="s">
        <v>36</v>
      </c>
      <c r="AX403" s="11" t="s">
        <v>73</v>
      </c>
      <c r="AY403" s="161" t="s">
        <v>128</v>
      </c>
    </row>
    <row r="404" spans="2:65" s="11" customFormat="1" x14ac:dyDescent="0.3">
      <c r="B404" s="157"/>
      <c r="D404" s="158" t="s">
        <v>137</v>
      </c>
      <c r="E404" s="159" t="s">
        <v>3</v>
      </c>
      <c r="F404" s="160" t="s">
        <v>182</v>
      </c>
      <c r="H404" s="161" t="s">
        <v>3</v>
      </c>
      <c r="L404" s="157"/>
      <c r="M404" s="162"/>
      <c r="N404" s="163"/>
      <c r="O404" s="163"/>
      <c r="P404" s="163"/>
      <c r="Q404" s="163"/>
      <c r="R404" s="163"/>
      <c r="S404" s="163"/>
      <c r="T404" s="164"/>
      <c r="AT404" s="161" t="s">
        <v>137</v>
      </c>
      <c r="AU404" s="161" t="s">
        <v>81</v>
      </c>
      <c r="AV404" s="11" t="s">
        <v>19</v>
      </c>
      <c r="AW404" s="11" t="s">
        <v>36</v>
      </c>
      <c r="AX404" s="11" t="s">
        <v>73</v>
      </c>
      <c r="AY404" s="161" t="s">
        <v>128</v>
      </c>
    </row>
    <row r="405" spans="2:65" s="12" customFormat="1" x14ac:dyDescent="0.3">
      <c r="B405" s="165"/>
      <c r="D405" s="158" t="s">
        <v>137</v>
      </c>
      <c r="E405" s="173" t="s">
        <v>3</v>
      </c>
      <c r="F405" s="174" t="s">
        <v>419</v>
      </c>
      <c r="H405" s="175">
        <v>100.2</v>
      </c>
      <c r="L405" s="165"/>
      <c r="M405" s="170"/>
      <c r="N405" s="171"/>
      <c r="O405" s="171"/>
      <c r="P405" s="171"/>
      <c r="Q405" s="171"/>
      <c r="R405" s="171"/>
      <c r="S405" s="171"/>
      <c r="T405" s="172"/>
      <c r="AT405" s="173" t="s">
        <v>137</v>
      </c>
      <c r="AU405" s="173" t="s">
        <v>81</v>
      </c>
      <c r="AV405" s="12" t="s">
        <v>81</v>
      </c>
      <c r="AW405" s="12" t="s">
        <v>36</v>
      </c>
      <c r="AX405" s="12" t="s">
        <v>73</v>
      </c>
      <c r="AY405" s="173" t="s">
        <v>128</v>
      </c>
    </row>
    <row r="406" spans="2:65" s="12" customFormat="1" x14ac:dyDescent="0.3">
      <c r="B406" s="165"/>
      <c r="D406" s="158" t="s">
        <v>137</v>
      </c>
      <c r="E406" s="173" t="s">
        <v>3</v>
      </c>
      <c r="F406" s="174" t="s">
        <v>482</v>
      </c>
      <c r="H406" s="175">
        <v>-15</v>
      </c>
      <c r="L406" s="165"/>
      <c r="M406" s="170"/>
      <c r="N406" s="171"/>
      <c r="O406" s="171"/>
      <c r="P406" s="171"/>
      <c r="Q406" s="171"/>
      <c r="R406" s="171"/>
      <c r="S406" s="171"/>
      <c r="T406" s="172"/>
      <c r="AT406" s="173" t="s">
        <v>137</v>
      </c>
      <c r="AU406" s="173" t="s">
        <v>81</v>
      </c>
      <c r="AV406" s="12" t="s">
        <v>81</v>
      </c>
      <c r="AW406" s="12" t="s">
        <v>36</v>
      </c>
      <c r="AX406" s="12" t="s">
        <v>73</v>
      </c>
      <c r="AY406" s="173" t="s">
        <v>128</v>
      </c>
    </row>
    <row r="407" spans="2:65" s="13" customFormat="1" x14ac:dyDescent="0.3">
      <c r="B407" s="176"/>
      <c r="D407" s="158" t="s">
        <v>137</v>
      </c>
      <c r="E407" s="177" t="s">
        <v>3</v>
      </c>
      <c r="F407" s="178" t="s">
        <v>156</v>
      </c>
      <c r="H407" s="179">
        <v>85.2</v>
      </c>
      <c r="L407" s="176"/>
      <c r="M407" s="180"/>
      <c r="N407" s="181"/>
      <c r="O407" s="181"/>
      <c r="P407" s="181"/>
      <c r="Q407" s="181"/>
      <c r="R407" s="181"/>
      <c r="S407" s="181"/>
      <c r="T407" s="182"/>
      <c r="AT407" s="177" t="s">
        <v>137</v>
      </c>
      <c r="AU407" s="177" t="s">
        <v>81</v>
      </c>
      <c r="AV407" s="13" t="s">
        <v>145</v>
      </c>
      <c r="AW407" s="13" t="s">
        <v>36</v>
      </c>
      <c r="AX407" s="13" t="s">
        <v>73</v>
      </c>
      <c r="AY407" s="177" t="s">
        <v>128</v>
      </c>
    </row>
    <row r="408" spans="2:65" s="12" customFormat="1" x14ac:dyDescent="0.3">
      <c r="B408" s="165"/>
      <c r="D408" s="158" t="s">
        <v>137</v>
      </c>
      <c r="E408" s="173" t="s">
        <v>3</v>
      </c>
      <c r="F408" s="174" t="s">
        <v>483</v>
      </c>
      <c r="H408" s="175">
        <v>4.26</v>
      </c>
      <c r="L408" s="165"/>
      <c r="M408" s="170"/>
      <c r="N408" s="171"/>
      <c r="O408" s="171"/>
      <c r="P408" s="171"/>
      <c r="Q408" s="171"/>
      <c r="R408" s="171"/>
      <c r="S408" s="171"/>
      <c r="T408" s="172"/>
      <c r="AT408" s="173" t="s">
        <v>137</v>
      </c>
      <c r="AU408" s="173" t="s">
        <v>81</v>
      </c>
      <c r="AV408" s="12" t="s">
        <v>81</v>
      </c>
      <c r="AW408" s="12" t="s">
        <v>36</v>
      </c>
      <c r="AX408" s="12" t="s">
        <v>73</v>
      </c>
      <c r="AY408" s="173" t="s">
        <v>128</v>
      </c>
    </row>
    <row r="409" spans="2:65" s="14" customFormat="1" x14ac:dyDescent="0.3">
      <c r="B409" s="183"/>
      <c r="D409" s="166" t="s">
        <v>137</v>
      </c>
      <c r="E409" s="184" t="s">
        <v>3</v>
      </c>
      <c r="F409" s="185" t="s">
        <v>162</v>
      </c>
      <c r="H409" s="186">
        <v>89.46</v>
      </c>
      <c r="L409" s="183"/>
      <c r="M409" s="187"/>
      <c r="N409" s="188"/>
      <c r="O409" s="188"/>
      <c r="P409" s="188"/>
      <c r="Q409" s="188"/>
      <c r="R409" s="188"/>
      <c r="S409" s="188"/>
      <c r="T409" s="189"/>
      <c r="AT409" s="190" t="s">
        <v>137</v>
      </c>
      <c r="AU409" s="190" t="s">
        <v>81</v>
      </c>
      <c r="AV409" s="14" t="s">
        <v>135</v>
      </c>
      <c r="AW409" s="14" t="s">
        <v>36</v>
      </c>
      <c r="AX409" s="14" t="s">
        <v>19</v>
      </c>
      <c r="AY409" s="190" t="s">
        <v>128</v>
      </c>
    </row>
    <row r="410" spans="2:65" s="1" customFormat="1" ht="22.5" customHeight="1" x14ac:dyDescent="0.3">
      <c r="B410" s="145"/>
      <c r="C410" s="191" t="s">
        <v>484</v>
      </c>
      <c r="D410" s="191" t="s">
        <v>292</v>
      </c>
      <c r="E410" s="192" t="s">
        <v>464</v>
      </c>
      <c r="F410" s="193" t="s">
        <v>465</v>
      </c>
      <c r="G410" s="194" t="s">
        <v>311</v>
      </c>
      <c r="H410" s="195">
        <v>6.3</v>
      </c>
      <c r="I410" s="196"/>
      <c r="J410" s="196">
        <f>ROUND(I410*H410,2)</f>
        <v>0</v>
      </c>
      <c r="K410" s="193" t="s">
        <v>134</v>
      </c>
      <c r="L410" s="197"/>
      <c r="M410" s="198" t="s">
        <v>3</v>
      </c>
      <c r="N410" s="199" t="s">
        <v>44</v>
      </c>
      <c r="O410" s="154">
        <v>0</v>
      </c>
      <c r="P410" s="154">
        <f>O410*H410</f>
        <v>0</v>
      </c>
      <c r="Q410" s="154">
        <v>0.17599999999999999</v>
      </c>
      <c r="R410" s="154">
        <f>Q410*H410</f>
        <v>1.1088</v>
      </c>
      <c r="S410" s="154">
        <v>0</v>
      </c>
      <c r="T410" s="155">
        <f>S410*H410</f>
        <v>0</v>
      </c>
      <c r="AR410" s="18" t="s">
        <v>191</v>
      </c>
      <c r="AT410" s="18" t="s">
        <v>292</v>
      </c>
      <c r="AU410" s="18" t="s">
        <v>81</v>
      </c>
      <c r="AY410" s="18" t="s">
        <v>128</v>
      </c>
      <c r="BE410" s="156">
        <f>IF(N410="základní",J410,0)</f>
        <v>0</v>
      </c>
      <c r="BF410" s="156">
        <f>IF(N410="snížená",J410,0)</f>
        <v>0</v>
      </c>
      <c r="BG410" s="156">
        <f>IF(N410="zákl. přenesená",J410,0)</f>
        <v>0</v>
      </c>
      <c r="BH410" s="156">
        <f>IF(N410="sníž. přenesená",J410,0)</f>
        <v>0</v>
      </c>
      <c r="BI410" s="156">
        <f>IF(N410="nulová",J410,0)</f>
        <v>0</v>
      </c>
      <c r="BJ410" s="18" t="s">
        <v>19</v>
      </c>
      <c r="BK410" s="156">
        <f>ROUND(I410*H410,2)</f>
        <v>0</v>
      </c>
      <c r="BL410" s="18" t="s">
        <v>135</v>
      </c>
      <c r="BM410" s="18" t="s">
        <v>485</v>
      </c>
    </row>
    <row r="411" spans="2:65" s="11" customFormat="1" x14ac:dyDescent="0.3">
      <c r="B411" s="157"/>
      <c r="D411" s="158" t="s">
        <v>137</v>
      </c>
      <c r="E411" s="159" t="s">
        <v>3</v>
      </c>
      <c r="F411" s="160" t="s">
        <v>467</v>
      </c>
      <c r="H411" s="161" t="s">
        <v>3</v>
      </c>
      <c r="L411" s="157"/>
      <c r="M411" s="162"/>
      <c r="N411" s="163"/>
      <c r="O411" s="163"/>
      <c r="P411" s="163"/>
      <c r="Q411" s="163"/>
      <c r="R411" s="163"/>
      <c r="S411" s="163"/>
      <c r="T411" s="164"/>
      <c r="AT411" s="161" t="s">
        <v>137</v>
      </c>
      <c r="AU411" s="161" t="s">
        <v>81</v>
      </c>
      <c r="AV411" s="11" t="s">
        <v>19</v>
      </c>
      <c r="AW411" s="11" t="s">
        <v>36</v>
      </c>
      <c r="AX411" s="11" t="s">
        <v>73</v>
      </c>
      <c r="AY411" s="161" t="s">
        <v>128</v>
      </c>
    </row>
    <row r="412" spans="2:65" s="11" customFormat="1" x14ac:dyDescent="0.3">
      <c r="B412" s="157"/>
      <c r="D412" s="158" t="s">
        <v>137</v>
      </c>
      <c r="E412" s="159" t="s">
        <v>3</v>
      </c>
      <c r="F412" s="160" t="s">
        <v>468</v>
      </c>
      <c r="H412" s="161" t="s">
        <v>3</v>
      </c>
      <c r="L412" s="157"/>
      <c r="M412" s="162"/>
      <c r="N412" s="163"/>
      <c r="O412" s="163"/>
      <c r="P412" s="163"/>
      <c r="Q412" s="163"/>
      <c r="R412" s="163"/>
      <c r="S412" s="163"/>
      <c r="T412" s="164"/>
      <c r="AT412" s="161" t="s">
        <v>137</v>
      </c>
      <c r="AU412" s="161" t="s">
        <v>81</v>
      </c>
      <c r="AV412" s="11" t="s">
        <v>19</v>
      </c>
      <c r="AW412" s="11" t="s">
        <v>36</v>
      </c>
      <c r="AX412" s="11" t="s">
        <v>73</v>
      </c>
      <c r="AY412" s="161" t="s">
        <v>128</v>
      </c>
    </row>
    <row r="413" spans="2:65" s="11" customFormat="1" x14ac:dyDescent="0.3">
      <c r="B413" s="157"/>
      <c r="D413" s="158" t="s">
        <v>137</v>
      </c>
      <c r="E413" s="159" t="s">
        <v>3</v>
      </c>
      <c r="F413" s="160" t="s">
        <v>182</v>
      </c>
      <c r="H413" s="161" t="s">
        <v>3</v>
      </c>
      <c r="L413" s="157"/>
      <c r="M413" s="162"/>
      <c r="N413" s="163"/>
      <c r="O413" s="163"/>
      <c r="P413" s="163"/>
      <c r="Q413" s="163"/>
      <c r="R413" s="163"/>
      <c r="S413" s="163"/>
      <c r="T413" s="164"/>
      <c r="AT413" s="161" t="s">
        <v>137</v>
      </c>
      <c r="AU413" s="161" t="s">
        <v>81</v>
      </c>
      <c r="AV413" s="11" t="s">
        <v>19</v>
      </c>
      <c r="AW413" s="11" t="s">
        <v>36</v>
      </c>
      <c r="AX413" s="11" t="s">
        <v>73</v>
      </c>
      <c r="AY413" s="161" t="s">
        <v>128</v>
      </c>
    </row>
    <row r="414" spans="2:65" s="12" customFormat="1" x14ac:dyDescent="0.3">
      <c r="B414" s="165"/>
      <c r="D414" s="166" t="s">
        <v>137</v>
      </c>
      <c r="E414" s="167" t="s">
        <v>3</v>
      </c>
      <c r="F414" s="168" t="s">
        <v>469</v>
      </c>
      <c r="H414" s="169">
        <v>6.3</v>
      </c>
      <c r="L414" s="165"/>
      <c r="M414" s="170"/>
      <c r="N414" s="171"/>
      <c r="O414" s="171"/>
      <c r="P414" s="171"/>
      <c r="Q414" s="171"/>
      <c r="R414" s="171"/>
      <c r="S414" s="171"/>
      <c r="T414" s="172"/>
      <c r="AT414" s="173" t="s">
        <v>137</v>
      </c>
      <c r="AU414" s="173" t="s">
        <v>81</v>
      </c>
      <c r="AV414" s="12" t="s">
        <v>81</v>
      </c>
      <c r="AW414" s="12" t="s">
        <v>36</v>
      </c>
      <c r="AX414" s="12" t="s">
        <v>19</v>
      </c>
      <c r="AY414" s="173" t="s">
        <v>128</v>
      </c>
    </row>
    <row r="415" spans="2:65" s="1" customFormat="1" ht="22.5" customHeight="1" x14ac:dyDescent="0.3">
      <c r="B415" s="145"/>
      <c r="C415" s="191" t="s">
        <v>486</v>
      </c>
      <c r="D415" s="191" t="s">
        <v>292</v>
      </c>
      <c r="E415" s="192" t="s">
        <v>471</v>
      </c>
      <c r="F415" s="193" t="s">
        <v>472</v>
      </c>
      <c r="G415" s="194" t="s">
        <v>311</v>
      </c>
      <c r="H415" s="195">
        <v>9.4499999999999993</v>
      </c>
      <c r="I415" s="196"/>
      <c r="J415" s="196">
        <f>ROUND(I415*H415,2)</f>
        <v>0</v>
      </c>
      <c r="K415" s="193" t="s">
        <v>321</v>
      </c>
      <c r="L415" s="197"/>
      <c r="M415" s="198" t="s">
        <v>3</v>
      </c>
      <c r="N415" s="199" t="s">
        <v>44</v>
      </c>
      <c r="O415" s="154">
        <v>0</v>
      </c>
      <c r="P415" s="154">
        <f>O415*H415</f>
        <v>0</v>
      </c>
      <c r="Q415" s="154">
        <v>0.17599999999999999</v>
      </c>
      <c r="R415" s="154">
        <f>Q415*H415</f>
        <v>1.6631999999999998</v>
      </c>
      <c r="S415" s="154">
        <v>0</v>
      </c>
      <c r="T415" s="155">
        <f>S415*H415</f>
        <v>0</v>
      </c>
      <c r="AR415" s="18" t="s">
        <v>191</v>
      </c>
      <c r="AT415" s="18" t="s">
        <v>292</v>
      </c>
      <c r="AU415" s="18" t="s">
        <v>81</v>
      </c>
      <c r="AY415" s="18" t="s">
        <v>128</v>
      </c>
      <c r="BE415" s="156">
        <f>IF(N415="základní",J415,0)</f>
        <v>0</v>
      </c>
      <c r="BF415" s="156">
        <f>IF(N415="snížená",J415,0)</f>
        <v>0</v>
      </c>
      <c r="BG415" s="156">
        <f>IF(N415="zákl. přenesená",J415,0)</f>
        <v>0</v>
      </c>
      <c r="BH415" s="156">
        <f>IF(N415="sníž. přenesená",J415,0)</f>
        <v>0</v>
      </c>
      <c r="BI415" s="156">
        <f>IF(N415="nulová",J415,0)</f>
        <v>0</v>
      </c>
      <c r="BJ415" s="18" t="s">
        <v>19</v>
      </c>
      <c r="BK415" s="156">
        <f>ROUND(I415*H415,2)</f>
        <v>0</v>
      </c>
      <c r="BL415" s="18" t="s">
        <v>135</v>
      </c>
      <c r="BM415" s="18" t="s">
        <v>487</v>
      </c>
    </row>
    <row r="416" spans="2:65" s="1" customFormat="1" ht="48" x14ac:dyDescent="0.3">
      <c r="B416" s="32"/>
      <c r="D416" s="158" t="s">
        <v>313</v>
      </c>
      <c r="F416" s="200" t="s">
        <v>474</v>
      </c>
      <c r="L416" s="32"/>
      <c r="M416" s="61"/>
      <c r="N416" s="33"/>
      <c r="O416" s="33"/>
      <c r="P416" s="33"/>
      <c r="Q416" s="33"/>
      <c r="R416" s="33"/>
      <c r="S416" s="33"/>
      <c r="T416" s="62"/>
      <c r="AT416" s="18" t="s">
        <v>313</v>
      </c>
      <c r="AU416" s="18" t="s">
        <v>81</v>
      </c>
    </row>
    <row r="417" spans="2:65" s="11" customFormat="1" x14ac:dyDescent="0.3">
      <c r="B417" s="157"/>
      <c r="D417" s="158" t="s">
        <v>137</v>
      </c>
      <c r="E417" s="159" t="s">
        <v>3</v>
      </c>
      <c r="F417" s="160" t="s">
        <v>467</v>
      </c>
      <c r="H417" s="161" t="s">
        <v>3</v>
      </c>
      <c r="L417" s="157"/>
      <c r="M417" s="162"/>
      <c r="N417" s="163"/>
      <c r="O417" s="163"/>
      <c r="P417" s="163"/>
      <c r="Q417" s="163"/>
      <c r="R417" s="163"/>
      <c r="S417" s="163"/>
      <c r="T417" s="164"/>
      <c r="AT417" s="161" t="s">
        <v>137</v>
      </c>
      <c r="AU417" s="161" t="s">
        <v>81</v>
      </c>
      <c r="AV417" s="11" t="s">
        <v>19</v>
      </c>
      <c r="AW417" s="11" t="s">
        <v>36</v>
      </c>
      <c r="AX417" s="11" t="s">
        <v>73</v>
      </c>
      <c r="AY417" s="161" t="s">
        <v>128</v>
      </c>
    </row>
    <row r="418" spans="2:65" s="11" customFormat="1" x14ac:dyDescent="0.3">
      <c r="B418" s="157"/>
      <c r="D418" s="158" t="s">
        <v>137</v>
      </c>
      <c r="E418" s="159" t="s">
        <v>3</v>
      </c>
      <c r="F418" s="160" t="s">
        <v>182</v>
      </c>
      <c r="H418" s="161" t="s">
        <v>3</v>
      </c>
      <c r="L418" s="157"/>
      <c r="M418" s="162"/>
      <c r="N418" s="163"/>
      <c r="O418" s="163"/>
      <c r="P418" s="163"/>
      <c r="Q418" s="163"/>
      <c r="R418" s="163"/>
      <c r="S418" s="163"/>
      <c r="T418" s="164"/>
      <c r="AT418" s="161" t="s">
        <v>137</v>
      </c>
      <c r="AU418" s="161" t="s">
        <v>81</v>
      </c>
      <c r="AV418" s="11" t="s">
        <v>19</v>
      </c>
      <c r="AW418" s="11" t="s">
        <v>36</v>
      </c>
      <c r="AX418" s="11" t="s">
        <v>73</v>
      </c>
      <c r="AY418" s="161" t="s">
        <v>128</v>
      </c>
    </row>
    <row r="419" spans="2:65" s="12" customFormat="1" x14ac:dyDescent="0.3">
      <c r="B419" s="165"/>
      <c r="D419" s="166" t="s">
        <v>137</v>
      </c>
      <c r="E419" s="167" t="s">
        <v>3</v>
      </c>
      <c r="F419" s="168" t="s">
        <v>488</v>
      </c>
      <c r="H419" s="169">
        <v>9.4499999999999993</v>
      </c>
      <c r="L419" s="165"/>
      <c r="M419" s="170"/>
      <c r="N419" s="171"/>
      <c r="O419" s="171"/>
      <c r="P419" s="171"/>
      <c r="Q419" s="171"/>
      <c r="R419" s="171"/>
      <c r="S419" s="171"/>
      <c r="T419" s="172"/>
      <c r="AT419" s="173" t="s">
        <v>137</v>
      </c>
      <c r="AU419" s="173" t="s">
        <v>81</v>
      </c>
      <c r="AV419" s="12" t="s">
        <v>81</v>
      </c>
      <c r="AW419" s="12" t="s">
        <v>36</v>
      </c>
      <c r="AX419" s="12" t="s">
        <v>19</v>
      </c>
      <c r="AY419" s="173" t="s">
        <v>128</v>
      </c>
    </row>
    <row r="420" spans="2:65" s="1" customFormat="1" ht="57" customHeight="1" x14ac:dyDescent="0.3">
      <c r="B420" s="145"/>
      <c r="C420" s="146" t="s">
        <v>489</v>
      </c>
      <c r="D420" s="146" t="s">
        <v>130</v>
      </c>
      <c r="E420" s="147" t="s">
        <v>490</v>
      </c>
      <c r="F420" s="148" t="s">
        <v>491</v>
      </c>
      <c r="G420" s="149" t="s">
        <v>311</v>
      </c>
      <c r="H420" s="150">
        <v>163.4</v>
      </c>
      <c r="I420" s="151"/>
      <c r="J420" s="151">
        <f>ROUND(I420*H420,2)</f>
        <v>0</v>
      </c>
      <c r="K420" s="148" t="s">
        <v>134</v>
      </c>
      <c r="L420" s="32"/>
      <c r="M420" s="152" t="s">
        <v>3</v>
      </c>
      <c r="N420" s="153" t="s">
        <v>44</v>
      </c>
      <c r="O420" s="154">
        <v>0.59</v>
      </c>
      <c r="P420" s="154">
        <f>O420*H420</f>
        <v>96.405999999999992</v>
      </c>
      <c r="Q420" s="154">
        <v>8.5650000000000004E-2</v>
      </c>
      <c r="R420" s="154">
        <f>Q420*H420</f>
        <v>13.995210000000002</v>
      </c>
      <c r="S420" s="154">
        <v>0</v>
      </c>
      <c r="T420" s="155">
        <f>S420*H420</f>
        <v>0</v>
      </c>
      <c r="AR420" s="18" t="s">
        <v>135</v>
      </c>
      <c r="AT420" s="18" t="s">
        <v>130</v>
      </c>
      <c r="AU420" s="18" t="s">
        <v>81</v>
      </c>
      <c r="AY420" s="18" t="s">
        <v>128</v>
      </c>
      <c r="BE420" s="156">
        <f>IF(N420="základní",J420,0)</f>
        <v>0</v>
      </c>
      <c r="BF420" s="156">
        <f>IF(N420="snížená",J420,0)</f>
        <v>0</v>
      </c>
      <c r="BG420" s="156">
        <f>IF(N420="zákl. přenesená",J420,0)</f>
        <v>0</v>
      </c>
      <c r="BH420" s="156">
        <f>IF(N420="sníž. přenesená",J420,0)</f>
        <v>0</v>
      </c>
      <c r="BI420" s="156">
        <f>IF(N420="nulová",J420,0)</f>
        <v>0</v>
      </c>
      <c r="BJ420" s="18" t="s">
        <v>19</v>
      </c>
      <c r="BK420" s="156">
        <f>ROUND(I420*H420,2)</f>
        <v>0</v>
      </c>
      <c r="BL420" s="18" t="s">
        <v>135</v>
      </c>
      <c r="BM420" s="18" t="s">
        <v>492</v>
      </c>
    </row>
    <row r="421" spans="2:65" s="1" customFormat="1" ht="36" x14ac:dyDescent="0.3">
      <c r="B421" s="32"/>
      <c r="D421" s="158" t="s">
        <v>313</v>
      </c>
      <c r="F421" s="200" t="s">
        <v>455</v>
      </c>
      <c r="L421" s="32"/>
      <c r="M421" s="61"/>
      <c r="N421" s="33"/>
      <c r="O421" s="33"/>
      <c r="P421" s="33"/>
      <c r="Q421" s="33"/>
      <c r="R421" s="33"/>
      <c r="S421" s="33"/>
      <c r="T421" s="62"/>
      <c r="AT421" s="18" t="s">
        <v>313</v>
      </c>
      <c r="AU421" s="18" t="s">
        <v>81</v>
      </c>
    </row>
    <row r="422" spans="2:65" s="11" customFormat="1" x14ac:dyDescent="0.3">
      <c r="B422" s="157"/>
      <c r="D422" s="158" t="s">
        <v>137</v>
      </c>
      <c r="E422" s="159" t="s">
        <v>3</v>
      </c>
      <c r="F422" s="160" t="s">
        <v>426</v>
      </c>
      <c r="H422" s="161" t="s">
        <v>3</v>
      </c>
      <c r="L422" s="157"/>
      <c r="M422" s="162"/>
      <c r="N422" s="163"/>
      <c r="O422" s="163"/>
      <c r="P422" s="163"/>
      <c r="Q422" s="163"/>
      <c r="R422" s="163"/>
      <c r="S422" s="163"/>
      <c r="T422" s="164"/>
      <c r="AT422" s="161" t="s">
        <v>137</v>
      </c>
      <c r="AU422" s="161" t="s">
        <v>81</v>
      </c>
      <c r="AV422" s="11" t="s">
        <v>19</v>
      </c>
      <c r="AW422" s="11" t="s">
        <v>36</v>
      </c>
      <c r="AX422" s="11" t="s">
        <v>73</v>
      </c>
      <c r="AY422" s="161" t="s">
        <v>128</v>
      </c>
    </row>
    <row r="423" spans="2:65" s="11" customFormat="1" x14ac:dyDescent="0.3">
      <c r="B423" s="157"/>
      <c r="D423" s="158" t="s">
        <v>137</v>
      </c>
      <c r="E423" s="159" t="s">
        <v>3</v>
      </c>
      <c r="F423" s="160" t="s">
        <v>493</v>
      </c>
      <c r="H423" s="161" t="s">
        <v>3</v>
      </c>
      <c r="L423" s="157"/>
      <c r="M423" s="162"/>
      <c r="N423" s="163"/>
      <c r="O423" s="163"/>
      <c r="P423" s="163"/>
      <c r="Q423" s="163"/>
      <c r="R423" s="163"/>
      <c r="S423" s="163"/>
      <c r="T423" s="164"/>
      <c r="AT423" s="161" t="s">
        <v>137</v>
      </c>
      <c r="AU423" s="161" t="s">
        <v>81</v>
      </c>
      <c r="AV423" s="11" t="s">
        <v>19</v>
      </c>
      <c r="AW423" s="11" t="s">
        <v>36</v>
      </c>
      <c r="AX423" s="11" t="s">
        <v>73</v>
      </c>
      <c r="AY423" s="161" t="s">
        <v>128</v>
      </c>
    </row>
    <row r="424" spans="2:65" s="11" customFormat="1" x14ac:dyDescent="0.3">
      <c r="B424" s="157"/>
      <c r="D424" s="158" t="s">
        <v>137</v>
      </c>
      <c r="E424" s="159" t="s">
        <v>3</v>
      </c>
      <c r="F424" s="160" t="s">
        <v>282</v>
      </c>
      <c r="H424" s="161" t="s">
        <v>3</v>
      </c>
      <c r="L424" s="157"/>
      <c r="M424" s="162"/>
      <c r="N424" s="163"/>
      <c r="O424" s="163"/>
      <c r="P424" s="163"/>
      <c r="Q424" s="163"/>
      <c r="R424" s="163"/>
      <c r="S424" s="163"/>
      <c r="T424" s="164"/>
      <c r="AT424" s="161" t="s">
        <v>137</v>
      </c>
      <c r="AU424" s="161" t="s">
        <v>81</v>
      </c>
      <c r="AV424" s="11" t="s">
        <v>19</v>
      </c>
      <c r="AW424" s="11" t="s">
        <v>36</v>
      </c>
      <c r="AX424" s="11" t="s">
        <v>73</v>
      </c>
      <c r="AY424" s="161" t="s">
        <v>128</v>
      </c>
    </row>
    <row r="425" spans="2:65" s="12" customFormat="1" x14ac:dyDescent="0.3">
      <c r="B425" s="165"/>
      <c r="D425" s="166" t="s">
        <v>137</v>
      </c>
      <c r="E425" s="167" t="s">
        <v>3</v>
      </c>
      <c r="F425" s="168" t="s">
        <v>427</v>
      </c>
      <c r="H425" s="169">
        <v>163.4</v>
      </c>
      <c r="L425" s="165"/>
      <c r="M425" s="170"/>
      <c r="N425" s="171"/>
      <c r="O425" s="171"/>
      <c r="P425" s="171"/>
      <c r="Q425" s="171"/>
      <c r="R425" s="171"/>
      <c r="S425" s="171"/>
      <c r="T425" s="172"/>
      <c r="AT425" s="173" t="s">
        <v>137</v>
      </c>
      <c r="AU425" s="173" t="s">
        <v>81</v>
      </c>
      <c r="AV425" s="12" t="s">
        <v>81</v>
      </c>
      <c r="AW425" s="12" t="s">
        <v>36</v>
      </c>
      <c r="AX425" s="12" t="s">
        <v>19</v>
      </c>
      <c r="AY425" s="173" t="s">
        <v>128</v>
      </c>
    </row>
    <row r="426" spans="2:65" s="1" customFormat="1" ht="22.5" customHeight="1" x14ac:dyDescent="0.3">
      <c r="B426" s="145"/>
      <c r="C426" s="191" t="s">
        <v>494</v>
      </c>
      <c r="D426" s="191" t="s">
        <v>292</v>
      </c>
      <c r="E426" s="192" t="s">
        <v>458</v>
      </c>
      <c r="F426" s="193" t="s">
        <v>459</v>
      </c>
      <c r="G426" s="194" t="s">
        <v>311</v>
      </c>
      <c r="H426" s="195">
        <v>167.066</v>
      </c>
      <c r="I426" s="196"/>
      <c r="J426" s="196">
        <f>ROUND(I426*H426,2)</f>
        <v>0</v>
      </c>
      <c r="K426" s="193" t="s">
        <v>134</v>
      </c>
      <c r="L426" s="197"/>
      <c r="M426" s="198" t="s">
        <v>3</v>
      </c>
      <c r="N426" s="199" t="s">
        <v>44</v>
      </c>
      <c r="O426" s="154">
        <v>0</v>
      </c>
      <c r="P426" s="154">
        <f>O426*H426</f>
        <v>0</v>
      </c>
      <c r="Q426" s="154">
        <v>0.17599999999999999</v>
      </c>
      <c r="R426" s="154">
        <f>Q426*H426</f>
        <v>29.403616</v>
      </c>
      <c r="S426" s="154">
        <v>0</v>
      </c>
      <c r="T426" s="155">
        <f>S426*H426</f>
        <v>0</v>
      </c>
      <c r="AR426" s="18" t="s">
        <v>191</v>
      </c>
      <c r="AT426" s="18" t="s">
        <v>292</v>
      </c>
      <c r="AU426" s="18" t="s">
        <v>81</v>
      </c>
      <c r="AY426" s="18" t="s">
        <v>128</v>
      </c>
      <c r="BE426" s="156">
        <f>IF(N426="základní",J426,0)</f>
        <v>0</v>
      </c>
      <c r="BF426" s="156">
        <f>IF(N426="snížená",J426,0)</f>
        <v>0</v>
      </c>
      <c r="BG426" s="156">
        <f>IF(N426="zákl. přenesená",J426,0)</f>
        <v>0</v>
      </c>
      <c r="BH426" s="156">
        <f>IF(N426="sníž. přenesená",J426,0)</f>
        <v>0</v>
      </c>
      <c r="BI426" s="156">
        <f>IF(N426="nulová",J426,0)</f>
        <v>0</v>
      </c>
      <c r="BJ426" s="18" t="s">
        <v>19</v>
      </c>
      <c r="BK426" s="156">
        <f>ROUND(I426*H426,2)</f>
        <v>0</v>
      </c>
      <c r="BL426" s="18" t="s">
        <v>135</v>
      </c>
      <c r="BM426" s="18" t="s">
        <v>495</v>
      </c>
    </row>
    <row r="427" spans="2:65" s="11" customFormat="1" x14ac:dyDescent="0.3">
      <c r="B427" s="157"/>
      <c r="D427" s="158" t="s">
        <v>137</v>
      </c>
      <c r="E427" s="159" t="s">
        <v>3</v>
      </c>
      <c r="F427" s="160" t="s">
        <v>426</v>
      </c>
      <c r="H427" s="161" t="s">
        <v>3</v>
      </c>
      <c r="L427" s="157"/>
      <c r="M427" s="162"/>
      <c r="N427" s="163"/>
      <c r="O427" s="163"/>
      <c r="P427" s="163"/>
      <c r="Q427" s="163"/>
      <c r="R427" s="163"/>
      <c r="S427" s="163"/>
      <c r="T427" s="164"/>
      <c r="AT427" s="161" t="s">
        <v>137</v>
      </c>
      <c r="AU427" s="161" t="s">
        <v>81</v>
      </c>
      <c r="AV427" s="11" t="s">
        <v>19</v>
      </c>
      <c r="AW427" s="11" t="s">
        <v>36</v>
      </c>
      <c r="AX427" s="11" t="s">
        <v>73</v>
      </c>
      <c r="AY427" s="161" t="s">
        <v>128</v>
      </c>
    </row>
    <row r="428" spans="2:65" s="11" customFormat="1" x14ac:dyDescent="0.3">
      <c r="B428" s="157"/>
      <c r="D428" s="158" t="s">
        <v>137</v>
      </c>
      <c r="E428" s="159" t="s">
        <v>3</v>
      </c>
      <c r="F428" s="160" t="s">
        <v>282</v>
      </c>
      <c r="H428" s="161" t="s">
        <v>3</v>
      </c>
      <c r="L428" s="157"/>
      <c r="M428" s="162"/>
      <c r="N428" s="163"/>
      <c r="O428" s="163"/>
      <c r="P428" s="163"/>
      <c r="Q428" s="163"/>
      <c r="R428" s="163"/>
      <c r="S428" s="163"/>
      <c r="T428" s="164"/>
      <c r="AT428" s="161" t="s">
        <v>137</v>
      </c>
      <c r="AU428" s="161" t="s">
        <v>81</v>
      </c>
      <c r="AV428" s="11" t="s">
        <v>19</v>
      </c>
      <c r="AW428" s="11" t="s">
        <v>36</v>
      </c>
      <c r="AX428" s="11" t="s">
        <v>73</v>
      </c>
      <c r="AY428" s="161" t="s">
        <v>128</v>
      </c>
    </row>
    <row r="429" spans="2:65" s="12" customFormat="1" x14ac:dyDescent="0.3">
      <c r="B429" s="165"/>
      <c r="D429" s="158" t="s">
        <v>137</v>
      </c>
      <c r="E429" s="173" t="s">
        <v>3</v>
      </c>
      <c r="F429" s="174" t="s">
        <v>427</v>
      </c>
      <c r="H429" s="175">
        <v>163.4</v>
      </c>
      <c r="L429" s="165"/>
      <c r="M429" s="170"/>
      <c r="N429" s="171"/>
      <c r="O429" s="171"/>
      <c r="P429" s="171"/>
      <c r="Q429" s="171"/>
      <c r="R429" s="171"/>
      <c r="S429" s="171"/>
      <c r="T429" s="172"/>
      <c r="AT429" s="173" t="s">
        <v>137</v>
      </c>
      <c r="AU429" s="173" t="s">
        <v>81</v>
      </c>
      <c r="AV429" s="12" t="s">
        <v>81</v>
      </c>
      <c r="AW429" s="12" t="s">
        <v>36</v>
      </c>
      <c r="AX429" s="12" t="s">
        <v>73</v>
      </c>
      <c r="AY429" s="173" t="s">
        <v>128</v>
      </c>
    </row>
    <row r="430" spans="2:65" s="12" customFormat="1" x14ac:dyDescent="0.3">
      <c r="B430" s="165"/>
      <c r="D430" s="158" t="s">
        <v>137</v>
      </c>
      <c r="E430" s="173" t="s">
        <v>3</v>
      </c>
      <c r="F430" s="174" t="s">
        <v>496</v>
      </c>
      <c r="H430" s="175">
        <v>-1.2</v>
      </c>
      <c r="L430" s="165"/>
      <c r="M430" s="170"/>
      <c r="N430" s="171"/>
      <c r="O430" s="171"/>
      <c r="P430" s="171"/>
      <c r="Q430" s="171"/>
      <c r="R430" s="171"/>
      <c r="S430" s="171"/>
      <c r="T430" s="172"/>
      <c r="AT430" s="173" t="s">
        <v>137</v>
      </c>
      <c r="AU430" s="173" t="s">
        <v>81</v>
      </c>
      <c r="AV430" s="12" t="s">
        <v>81</v>
      </c>
      <c r="AW430" s="12" t="s">
        <v>36</v>
      </c>
      <c r="AX430" s="12" t="s">
        <v>73</v>
      </c>
      <c r="AY430" s="173" t="s">
        <v>128</v>
      </c>
    </row>
    <row r="431" spans="2:65" s="13" customFormat="1" x14ac:dyDescent="0.3">
      <c r="B431" s="176"/>
      <c r="D431" s="158" t="s">
        <v>137</v>
      </c>
      <c r="E431" s="177" t="s">
        <v>3</v>
      </c>
      <c r="F431" s="178" t="s">
        <v>156</v>
      </c>
      <c r="H431" s="179">
        <v>162.19999999999999</v>
      </c>
      <c r="L431" s="176"/>
      <c r="M431" s="180"/>
      <c r="N431" s="181"/>
      <c r="O431" s="181"/>
      <c r="P431" s="181"/>
      <c r="Q431" s="181"/>
      <c r="R431" s="181"/>
      <c r="S431" s="181"/>
      <c r="T431" s="182"/>
      <c r="AT431" s="177" t="s">
        <v>137</v>
      </c>
      <c r="AU431" s="177" t="s">
        <v>81</v>
      </c>
      <c r="AV431" s="13" t="s">
        <v>145</v>
      </c>
      <c r="AW431" s="13" t="s">
        <v>36</v>
      </c>
      <c r="AX431" s="13" t="s">
        <v>73</v>
      </c>
      <c r="AY431" s="177" t="s">
        <v>128</v>
      </c>
    </row>
    <row r="432" spans="2:65" s="12" customFormat="1" x14ac:dyDescent="0.3">
      <c r="B432" s="165"/>
      <c r="D432" s="158" t="s">
        <v>137</v>
      </c>
      <c r="E432" s="173" t="s">
        <v>3</v>
      </c>
      <c r="F432" s="174" t="s">
        <v>497</v>
      </c>
      <c r="H432" s="175">
        <v>4.8659999999999997</v>
      </c>
      <c r="L432" s="165"/>
      <c r="M432" s="170"/>
      <c r="N432" s="171"/>
      <c r="O432" s="171"/>
      <c r="P432" s="171"/>
      <c r="Q432" s="171"/>
      <c r="R432" s="171"/>
      <c r="S432" s="171"/>
      <c r="T432" s="172"/>
      <c r="AT432" s="173" t="s">
        <v>137</v>
      </c>
      <c r="AU432" s="173" t="s">
        <v>81</v>
      </c>
      <c r="AV432" s="12" t="s">
        <v>81</v>
      </c>
      <c r="AW432" s="12" t="s">
        <v>36</v>
      </c>
      <c r="AX432" s="12" t="s">
        <v>73</v>
      </c>
      <c r="AY432" s="173" t="s">
        <v>128</v>
      </c>
    </row>
    <row r="433" spans="2:65" s="14" customFormat="1" x14ac:dyDescent="0.3">
      <c r="B433" s="183"/>
      <c r="D433" s="166" t="s">
        <v>137</v>
      </c>
      <c r="E433" s="184" t="s">
        <v>3</v>
      </c>
      <c r="F433" s="185" t="s">
        <v>162</v>
      </c>
      <c r="H433" s="186">
        <v>167.066</v>
      </c>
      <c r="L433" s="183"/>
      <c r="M433" s="187"/>
      <c r="N433" s="188"/>
      <c r="O433" s="188"/>
      <c r="P433" s="188"/>
      <c r="Q433" s="188"/>
      <c r="R433" s="188"/>
      <c r="S433" s="188"/>
      <c r="T433" s="189"/>
      <c r="AT433" s="190" t="s">
        <v>137</v>
      </c>
      <c r="AU433" s="190" t="s">
        <v>81</v>
      </c>
      <c r="AV433" s="14" t="s">
        <v>135</v>
      </c>
      <c r="AW433" s="14" t="s">
        <v>36</v>
      </c>
      <c r="AX433" s="14" t="s">
        <v>19</v>
      </c>
      <c r="AY433" s="190" t="s">
        <v>128</v>
      </c>
    </row>
    <row r="434" spans="2:65" s="1" customFormat="1" ht="22.5" customHeight="1" x14ac:dyDescent="0.3">
      <c r="B434" s="145"/>
      <c r="C434" s="191" t="s">
        <v>498</v>
      </c>
      <c r="D434" s="191" t="s">
        <v>292</v>
      </c>
      <c r="E434" s="192" t="s">
        <v>471</v>
      </c>
      <c r="F434" s="193" t="s">
        <v>472</v>
      </c>
      <c r="G434" s="194" t="s">
        <v>311</v>
      </c>
      <c r="H434" s="195">
        <v>1.26</v>
      </c>
      <c r="I434" s="196"/>
      <c r="J434" s="196">
        <f>ROUND(I434*H434,2)</f>
        <v>0</v>
      </c>
      <c r="K434" s="193" t="s">
        <v>321</v>
      </c>
      <c r="L434" s="197"/>
      <c r="M434" s="198" t="s">
        <v>3</v>
      </c>
      <c r="N434" s="199" t="s">
        <v>44</v>
      </c>
      <c r="O434" s="154">
        <v>0</v>
      </c>
      <c r="P434" s="154">
        <f>O434*H434</f>
        <v>0</v>
      </c>
      <c r="Q434" s="154">
        <v>0.17599999999999999</v>
      </c>
      <c r="R434" s="154">
        <f>Q434*H434</f>
        <v>0.22175999999999998</v>
      </c>
      <c r="S434" s="154">
        <v>0</v>
      </c>
      <c r="T434" s="155">
        <f>S434*H434</f>
        <v>0</v>
      </c>
      <c r="AR434" s="18" t="s">
        <v>191</v>
      </c>
      <c r="AT434" s="18" t="s">
        <v>292</v>
      </c>
      <c r="AU434" s="18" t="s">
        <v>81</v>
      </c>
      <c r="AY434" s="18" t="s">
        <v>128</v>
      </c>
      <c r="BE434" s="156">
        <f>IF(N434="základní",J434,0)</f>
        <v>0</v>
      </c>
      <c r="BF434" s="156">
        <f>IF(N434="snížená",J434,0)</f>
        <v>0</v>
      </c>
      <c r="BG434" s="156">
        <f>IF(N434="zákl. přenesená",J434,0)</f>
        <v>0</v>
      </c>
      <c r="BH434" s="156">
        <f>IF(N434="sníž. přenesená",J434,0)</f>
        <v>0</v>
      </c>
      <c r="BI434" s="156">
        <f>IF(N434="nulová",J434,0)</f>
        <v>0</v>
      </c>
      <c r="BJ434" s="18" t="s">
        <v>19</v>
      </c>
      <c r="BK434" s="156">
        <f>ROUND(I434*H434,2)</f>
        <v>0</v>
      </c>
      <c r="BL434" s="18" t="s">
        <v>135</v>
      </c>
      <c r="BM434" s="18" t="s">
        <v>499</v>
      </c>
    </row>
    <row r="435" spans="2:65" s="1" customFormat="1" ht="48" x14ac:dyDescent="0.3">
      <c r="B435" s="32"/>
      <c r="D435" s="158" t="s">
        <v>313</v>
      </c>
      <c r="F435" s="200" t="s">
        <v>474</v>
      </c>
      <c r="L435" s="32"/>
      <c r="M435" s="61"/>
      <c r="N435" s="33"/>
      <c r="O435" s="33"/>
      <c r="P435" s="33"/>
      <c r="Q435" s="33"/>
      <c r="R435" s="33"/>
      <c r="S435" s="33"/>
      <c r="T435" s="62"/>
      <c r="AT435" s="18" t="s">
        <v>313</v>
      </c>
      <c r="AU435" s="18" t="s">
        <v>81</v>
      </c>
    </row>
    <row r="436" spans="2:65" s="11" customFormat="1" x14ac:dyDescent="0.3">
      <c r="B436" s="157"/>
      <c r="D436" s="158" t="s">
        <v>137</v>
      </c>
      <c r="E436" s="159" t="s">
        <v>3</v>
      </c>
      <c r="F436" s="160" t="s">
        <v>467</v>
      </c>
      <c r="H436" s="161" t="s">
        <v>3</v>
      </c>
      <c r="L436" s="157"/>
      <c r="M436" s="162"/>
      <c r="N436" s="163"/>
      <c r="O436" s="163"/>
      <c r="P436" s="163"/>
      <c r="Q436" s="163"/>
      <c r="R436" s="163"/>
      <c r="S436" s="163"/>
      <c r="T436" s="164"/>
      <c r="AT436" s="161" t="s">
        <v>137</v>
      </c>
      <c r="AU436" s="161" t="s">
        <v>81</v>
      </c>
      <c r="AV436" s="11" t="s">
        <v>19</v>
      </c>
      <c r="AW436" s="11" t="s">
        <v>36</v>
      </c>
      <c r="AX436" s="11" t="s">
        <v>73</v>
      </c>
      <c r="AY436" s="161" t="s">
        <v>128</v>
      </c>
    </row>
    <row r="437" spans="2:65" s="11" customFormat="1" x14ac:dyDescent="0.3">
      <c r="B437" s="157"/>
      <c r="D437" s="158" t="s">
        <v>137</v>
      </c>
      <c r="E437" s="159" t="s">
        <v>3</v>
      </c>
      <c r="F437" s="160" t="s">
        <v>282</v>
      </c>
      <c r="H437" s="161" t="s">
        <v>3</v>
      </c>
      <c r="L437" s="157"/>
      <c r="M437" s="162"/>
      <c r="N437" s="163"/>
      <c r="O437" s="163"/>
      <c r="P437" s="163"/>
      <c r="Q437" s="163"/>
      <c r="R437" s="163"/>
      <c r="S437" s="163"/>
      <c r="T437" s="164"/>
      <c r="AT437" s="161" t="s">
        <v>137</v>
      </c>
      <c r="AU437" s="161" t="s">
        <v>81</v>
      </c>
      <c r="AV437" s="11" t="s">
        <v>19</v>
      </c>
      <c r="AW437" s="11" t="s">
        <v>36</v>
      </c>
      <c r="AX437" s="11" t="s">
        <v>73</v>
      </c>
      <c r="AY437" s="161" t="s">
        <v>128</v>
      </c>
    </row>
    <row r="438" spans="2:65" s="12" customFormat="1" x14ac:dyDescent="0.3">
      <c r="B438" s="165"/>
      <c r="D438" s="158" t="s">
        <v>137</v>
      </c>
      <c r="E438" s="173" t="s">
        <v>3</v>
      </c>
      <c r="F438" s="174" t="s">
        <v>500</v>
      </c>
      <c r="H438" s="175">
        <v>1.26</v>
      </c>
      <c r="L438" s="165"/>
      <c r="M438" s="170"/>
      <c r="N438" s="171"/>
      <c r="O438" s="171"/>
      <c r="P438" s="171"/>
      <c r="Q438" s="171"/>
      <c r="R438" s="171"/>
      <c r="S438" s="171"/>
      <c r="T438" s="172"/>
      <c r="AT438" s="173" t="s">
        <v>137</v>
      </c>
      <c r="AU438" s="173" t="s">
        <v>81</v>
      </c>
      <c r="AV438" s="12" t="s">
        <v>81</v>
      </c>
      <c r="AW438" s="12" t="s">
        <v>36</v>
      </c>
      <c r="AX438" s="12" t="s">
        <v>19</v>
      </c>
      <c r="AY438" s="173" t="s">
        <v>128</v>
      </c>
    </row>
    <row r="439" spans="2:65" s="10" customFormat="1" ht="29.85" customHeight="1" x14ac:dyDescent="0.35">
      <c r="B439" s="132"/>
      <c r="D439" s="142" t="s">
        <v>72</v>
      </c>
      <c r="E439" s="143" t="s">
        <v>191</v>
      </c>
      <c r="F439" s="143" t="s">
        <v>501</v>
      </c>
      <c r="J439" s="144">
        <f>BK439</f>
        <v>0</v>
      </c>
      <c r="L439" s="132"/>
      <c r="M439" s="136"/>
      <c r="N439" s="137"/>
      <c r="O439" s="137"/>
      <c r="P439" s="138">
        <f>SUM(P440:P484)</f>
        <v>13.092000000000001</v>
      </c>
      <c r="Q439" s="137"/>
      <c r="R439" s="138">
        <f>SUM(R440:R484)</f>
        <v>1.2000800000000003</v>
      </c>
      <c r="S439" s="137"/>
      <c r="T439" s="139">
        <f>SUM(T440:T484)</f>
        <v>0</v>
      </c>
      <c r="AR439" s="133" t="s">
        <v>19</v>
      </c>
      <c r="AT439" s="140" t="s">
        <v>72</v>
      </c>
      <c r="AU439" s="140" t="s">
        <v>19</v>
      </c>
      <c r="AY439" s="133" t="s">
        <v>128</v>
      </c>
      <c r="BK439" s="141">
        <f>SUM(BK440:BK484)</f>
        <v>0</v>
      </c>
    </row>
    <row r="440" spans="2:65" s="1" customFormat="1" ht="31.5" customHeight="1" x14ac:dyDescent="0.3">
      <c r="B440" s="145"/>
      <c r="C440" s="146" t="s">
        <v>502</v>
      </c>
      <c r="D440" s="146" t="s">
        <v>130</v>
      </c>
      <c r="E440" s="147" t="s">
        <v>503</v>
      </c>
      <c r="F440" s="148" t="s">
        <v>504</v>
      </c>
      <c r="G440" s="149" t="s">
        <v>505</v>
      </c>
      <c r="H440" s="150">
        <v>1</v>
      </c>
      <c r="I440" s="151"/>
      <c r="J440" s="151">
        <f>ROUND(I440*H440,2)</f>
        <v>0</v>
      </c>
      <c r="K440" s="148" t="s">
        <v>134</v>
      </c>
      <c r="L440" s="32"/>
      <c r="M440" s="152" t="s">
        <v>3</v>
      </c>
      <c r="N440" s="153" t="s">
        <v>44</v>
      </c>
      <c r="O440" s="154">
        <v>1.56</v>
      </c>
      <c r="P440" s="154">
        <f>O440*H440</f>
        <v>1.56</v>
      </c>
      <c r="Q440" s="154">
        <v>6.8640000000000007E-2</v>
      </c>
      <c r="R440" s="154">
        <f>Q440*H440</f>
        <v>6.8640000000000007E-2</v>
      </c>
      <c r="S440" s="154">
        <v>0</v>
      </c>
      <c r="T440" s="155">
        <f>S440*H440</f>
        <v>0</v>
      </c>
      <c r="AR440" s="18" t="s">
        <v>135</v>
      </c>
      <c r="AT440" s="18" t="s">
        <v>130</v>
      </c>
      <c r="AU440" s="18" t="s">
        <v>81</v>
      </c>
      <c r="AY440" s="18" t="s">
        <v>128</v>
      </c>
      <c r="BE440" s="156">
        <f>IF(N440="základní",J440,0)</f>
        <v>0</v>
      </c>
      <c r="BF440" s="156">
        <f>IF(N440="snížená",J440,0)</f>
        <v>0</v>
      </c>
      <c r="BG440" s="156">
        <f>IF(N440="zákl. přenesená",J440,0)</f>
        <v>0</v>
      </c>
      <c r="BH440" s="156">
        <f>IF(N440="sníž. přenesená",J440,0)</f>
        <v>0</v>
      </c>
      <c r="BI440" s="156">
        <f>IF(N440="nulová",J440,0)</f>
        <v>0</v>
      </c>
      <c r="BJ440" s="18" t="s">
        <v>19</v>
      </c>
      <c r="BK440" s="156">
        <f>ROUND(I440*H440,2)</f>
        <v>0</v>
      </c>
      <c r="BL440" s="18" t="s">
        <v>135</v>
      </c>
      <c r="BM440" s="18" t="s">
        <v>506</v>
      </c>
    </row>
    <row r="441" spans="2:65" s="11" customFormat="1" x14ac:dyDescent="0.3">
      <c r="B441" s="157"/>
      <c r="D441" s="158" t="s">
        <v>137</v>
      </c>
      <c r="E441" s="159" t="s">
        <v>3</v>
      </c>
      <c r="F441" s="160" t="s">
        <v>184</v>
      </c>
      <c r="H441" s="161" t="s">
        <v>3</v>
      </c>
      <c r="L441" s="157"/>
      <c r="M441" s="162"/>
      <c r="N441" s="163"/>
      <c r="O441" s="163"/>
      <c r="P441" s="163"/>
      <c r="Q441" s="163"/>
      <c r="R441" s="163"/>
      <c r="S441" s="163"/>
      <c r="T441" s="164"/>
      <c r="AT441" s="161" t="s">
        <v>137</v>
      </c>
      <c r="AU441" s="161" t="s">
        <v>81</v>
      </c>
      <c r="AV441" s="11" t="s">
        <v>19</v>
      </c>
      <c r="AW441" s="11" t="s">
        <v>36</v>
      </c>
      <c r="AX441" s="11" t="s">
        <v>73</v>
      </c>
      <c r="AY441" s="161" t="s">
        <v>128</v>
      </c>
    </row>
    <row r="442" spans="2:65" s="12" customFormat="1" x14ac:dyDescent="0.3">
      <c r="B442" s="165"/>
      <c r="D442" s="166" t="s">
        <v>137</v>
      </c>
      <c r="E442" s="167" t="s">
        <v>3</v>
      </c>
      <c r="F442" s="168" t="s">
        <v>507</v>
      </c>
      <c r="H442" s="169">
        <v>1</v>
      </c>
      <c r="L442" s="165"/>
      <c r="M442" s="170"/>
      <c r="N442" s="171"/>
      <c r="O442" s="171"/>
      <c r="P442" s="171"/>
      <c r="Q442" s="171"/>
      <c r="R442" s="171"/>
      <c r="S442" s="171"/>
      <c r="T442" s="172"/>
      <c r="AT442" s="173" t="s">
        <v>137</v>
      </c>
      <c r="AU442" s="173" t="s">
        <v>81</v>
      </c>
      <c r="AV442" s="12" t="s">
        <v>81</v>
      </c>
      <c r="AW442" s="12" t="s">
        <v>36</v>
      </c>
      <c r="AX442" s="12" t="s">
        <v>19</v>
      </c>
      <c r="AY442" s="173" t="s">
        <v>128</v>
      </c>
    </row>
    <row r="443" spans="2:65" s="1" customFormat="1" ht="22.5" customHeight="1" x14ac:dyDescent="0.3">
      <c r="B443" s="145"/>
      <c r="C443" s="146" t="s">
        <v>508</v>
      </c>
      <c r="D443" s="146" t="s">
        <v>130</v>
      </c>
      <c r="E443" s="147" t="s">
        <v>509</v>
      </c>
      <c r="F443" s="148" t="s">
        <v>510</v>
      </c>
      <c r="G443" s="149" t="s">
        <v>369</v>
      </c>
      <c r="H443" s="150">
        <v>2</v>
      </c>
      <c r="I443" s="151"/>
      <c r="J443" s="151">
        <f>ROUND(I443*H443,2)</f>
        <v>0</v>
      </c>
      <c r="K443" s="148" t="s">
        <v>134</v>
      </c>
      <c r="L443" s="32"/>
      <c r="M443" s="152" t="s">
        <v>3</v>
      </c>
      <c r="N443" s="153" t="s">
        <v>44</v>
      </c>
      <c r="O443" s="154">
        <v>0.32400000000000001</v>
      </c>
      <c r="P443" s="154">
        <f>O443*H443</f>
        <v>0.64800000000000002</v>
      </c>
      <c r="Q443" s="154">
        <v>0</v>
      </c>
      <c r="R443" s="154">
        <f>Q443*H443</f>
        <v>0</v>
      </c>
      <c r="S443" s="154">
        <v>0</v>
      </c>
      <c r="T443" s="155">
        <f>S443*H443</f>
        <v>0</v>
      </c>
      <c r="AR443" s="18" t="s">
        <v>135</v>
      </c>
      <c r="AT443" s="18" t="s">
        <v>130</v>
      </c>
      <c r="AU443" s="18" t="s">
        <v>81</v>
      </c>
      <c r="AY443" s="18" t="s">
        <v>128</v>
      </c>
      <c r="BE443" s="156">
        <f>IF(N443="základní",J443,0)</f>
        <v>0</v>
      </c>
      <c r="BF443" s="156">
        <f>IF(N443="snížená",J443,0)</f>
        <v>0</v>
      </c>
      <c r="BG443" s="156">
        <f>IF(N443="zákl. přenesená",J443,0)</f>
        <v>0</v>
      </c>
      <c r="BH443" s="156">
        <f>IF(N443="sníž. přenesená",J443,0)</f>
        <v>0</v>
      </c>
      <c r="BI443" s="156">
        <f>IF(N443="nulová",J443,0)</f>
        <v>0</v>
      </c>
      <c r="BJ443" s="18" t="s">
        <v>19</v>
      </c>
      <c r="BK443" s="156">
        <f>ROUND(I443*H443,2)</f>
        <v>0</v>
      </c>
      <c r="BL443" s="18" t="s">
        <v>135</v>
      </c>
      <c r="BM443" s="18" t="s">
        <v>511</v>
      </c>
    </row>
    <row r="444" spans="2:65" s="11" customFormat="1" x14ac:dyDescent="0.3">
      <c r="B444" s="157"/>
      <c r="D444" s="158" t="s">
        <v>137</v>
      </c>
      <c r="E444" s="159" t="s">
        <v>3</v>
      </c>
      <c r="F444" s="160" t="s">
        <v>512</v>
      </c>
      <c r="H444" s="161" t="s">
        <v>3</v>
      </c>
      <c r="L444" s="157"/>
      <c r="M444" s="162"/>
      <c r="N444" s="163"/>
      <c r="O444" s="163"/>
      <c r="P444" s="163"/>
      <c r="Q444" s="163"/>
      <c r="R444" s="163"/>
      <c r="S444" s="163"/>
      <c r="T444" s="164"/>
      <c r="AT444" s="161" t="s">
        <v>137</v>
      </c>
      <c r="AU444" s="161" t="s">
        <v>81</v>
      </c>
      <c r="AV444" s="11" t="s">
        <v>19</v>
      </c>
      <c r="AW444" s="11" t="s">
        <v>36</v>
      </c>
      <c r="AX444" s="11" t="s">
        <v>73</v>
      </c>
      <c r="AY444" s="161" t="s">
        <v>128</v>
      </c>
    </row>
    <row r="445" spans="2:65" s="11" customFormat="1" x14ac:dyDescent="0.3">
      <c r="B445" s="157"/>
      <c r="D445" s="158" t="s">
        <v>137</v>
      </c>
      <c r="E445" s="159" t="s">
        <v>3</v>
      </c>
      <c r="F445" s="160" t="s">
        <v>184</v>
      </c>
      <c r="H445" s="161" t="s">
        <v>3</v>
      </c>
      <c r="L445" s="157"/>
      <c r="M445" s="162"/>
      <c r="N445" s="163"/>
      <c r="O445" s="163"/>
      <c r="P445" s="163"/>
      <c r="Q445" s="163"/>
      <c r="R445" s="163"/>
      <c r="S445" s="163"/>
      <c r="T445" s="164"/>
      <c r="AT445" s="161" t="s">
        <v>137</v>
      </c>
      <c r="AU445" s="161" t="s">
        <v>81</v>
      </c>
      <c r="AV445" s="11" t="s">
        <v>19</v>
      </c>
      <c r="AW445" s="11" t="s">
        <v>36</v>
      </c>
      <c r="AX445" s="11" t="s">
        <v>73</v>
      </c>
      <c r="AY445" s="161" t="s">
        <v>128</v>
      </c>
    </row>
    <row r="446" spans="2:65" s="12" customFormat="1" x14ac:dyDescent="0.3">
      <c r="B446" s="165"/>
      <c r="D446" s="166" t="s">
        <v>137</v>
      </c>
      <c r="E446" s="167" t="s">
        <v>3</v>
      </c>
      <c r="F446" s="168" t="s">
        <v>513</v>
      </c>
      <c r="H446" s="169">
        <v>2</v>
      </c>
      <c r="L446" s="165"/>
      <c r="M446" s="170"/>
      <c r="N446" s="171"/>
      <c r="O446" s="171"/>
      <c r="P446" s="171"/>
      <c r="Q446" s="171"/>
      <c r="R446" s="171"/>
      <c r="S446" s="171"/>
      <c r="T446" s="172"/>
      <c r="AT446" s="173" t="s">
        <v>137</v>
      </c>
      <c r="AU446" s="173" t="s">
        <v>81</v>
      </c>
      <c r="AV446" s="12" t="s">
        <v>81</v>
      </c>
      <c r="AW446" s="12" t="s">
        <v>36</v>
      </c>
      <c r="AX446" s="12" t="s">
        <v>19</v>
      </c>
      <c r="AY446" s="173" t="s">
        <v>128</v>
      </c>
    </row>
    <row r="447" spans="2:65" s="1" customFormat="1" ht="22.5" customHeight="1" x14ac:dyDescent="0.3">
      <c r="B447" s="145"/>
      <c r="C447" s="191" t="s">
        <v>514</v>
      </c>
      <c r="D447" s="191" t="s">
        <v>292</v>
      </c>
      <c r="E447" s="192" t="s">
        <v>515</v>
      </c>
      <c r="F447" s="193" t="s">
        <v>516</v>
      </c>
      <c r="G447" s="194" t="s">
        <v>505</v>
      </c>
      <c r="H447" s="195">
        <v>1</v>
      </c>
      <c r="I447" s="196"/>
      <c r="J447" s="196">
        <f>ROUND(I447*H447,2)</f>
        <v>0</v>
      </c>
      <c r="K447" s="193" t="s">
        <v>134</v>
      </c>
      <c r="L447" s="197"/>
      <c r="M447" s="198" t="s">
        <v>3</v>
      </c>
      <c r="N447" s="199" t="s">
        <v>44</v>
      </c>
      <c r="O447" s="154">
        <v>0</v>
      </c>
      <c r="P447" s="154">
        <f>O447*H447</f>
        <v>0</v>
      </c>
      <c r="Q447" s="154">
        <v>6.4999999999999997E-3</v>
      </c>
      <c r="R447" s="154">
        <f>Q447*H447</f>
        <v>6.4999999999999997E-3</v>
      </c>
      <c r="S447" s="154">
        <v>0</v>
      </c>
      <c r="T447" s="155">
        <f>S447*H447</f>
        <v>0</v>
      </c>
      <c r="AR447" s="18" t="s">
        <v>191</v>
      </c>
      <c r="AT447" s="18" t="s">
        <v>292</v>
      </c>
      <c r="AU447" s="18" t="s">
        <v>81</v>
      </c>
      <c r="AY447" s="18" t="s">
        <v>128</v>
      </c>
      <c r="BE447" s="156">
        <f>IF(N447="základní",J447,0)</f>
        <v>0</v>
      </c>
      <c r="BF447" s="156">
        <f>IF(N447="snížená",J447,0)</f>
        <v>0</v>
      </c>
      <c r="BG447" s="156">
        <f>IF(N447="zákl. přenesená",J447,0)</f>
        <v>0</v>
      </c>
      <c r="BH447" s="156">
        <f>IF(N447="sníž. přenesená",J447,0)</f>
        <v>0</v>
      </c>
      <c r="BI447" s="156">
        <f>IF(N447="nulová",J447,0)</f>
        <v>0</v>
      </c>
      <c r="BJ447" s="18" t="s">
        <v>19</v>
      </c>
      <c r="BK447" s="156">
        <f>ROUND(I447*H447,2)</f>
        <v>0</v>
      </c>
      <c r="BL447" s="18" t="s">
        <v>135</v>
      </c>
      <c r="BM447" s="18" t="s">
        <v>517</v>
      </c>
    </row>
    <row r="448" spans="2:65" s="1" customFormat="1" ht="24" x14ac:dyDescent="0.3">
      <c r="B448" s="32"/>
      <c r="D448" s="158" t="s">
        <v>313</v>
      </c>
      <c r="F448" s="200" t="s">
        <v>518</v>
      </c>
      <c r="L448" s="32"/>
      <c r="M448" s="61"/>
      <c r="N448" s="33"/>
      <c r="O448" s="33"/>
      <c r="P448" s="33"/>
      <c r="Q448" s="33"/>
      <c r="R448" s="33"/>
      <c r="S448" s="33"/>
      <c r="T448" s="62"/>
      <c r="AT448" s="18" t="s">
        <v>313</v>
      </c>
      <c r="AU448" s="18" t="s">
        <v>81</v>
      </c>
    </row>
    <row r="449" spans="2:65" s="11" customFormat="1" x14ac:dyDescent="0.3">
      <c r="B449" s="157"/>
      <c r="D449" s="158" t="s">
        <v>137</v>
      </c>
      <c r="E449" s="159" t="s">
        <v>3</v>
      </c>
      <c r="F449" s="160" t="s">
        <v>519</v>
      </c>
      <c r="H449" s="161" t="s">
        <v>3</v>
      </c>
      <c r="L449" s="157"/>
      <c r="M449" s="162"/>
      <c r="N449" s="163"/>
      <c r="O449" s="163"/>
      <c r="P449" s="163"/>
      <c r="Q449" s="163"/>
      <c r="R449" s="163"/>
      <c r="S449" s="163"/>
      <c r="T449" s="164"/>
      <c r="AT449" s="161" t="s">
        <v>137</v>
      </c>
      <c r="AU449" s="161" t="s">
        <v>81</v>
      </c>
      <c r="AV449" s="11" t="s">
        <v>19</v>
      </c>
      <c r="AW449" s="11" t="s">
        <v>36</v>
      </c>
      <c r="AX449" s="11" t="s">
        <v>73</v>
      </c>
      <c r="AY449" s="161" t="s">
        <v>128</v>
      </c>
    </row>
    <row r="450" spans="2:65" s="11" customFormat="1" x14ac:dyDescent="0.3">
      <c r="B450" s="157"/>
      <c r="D450" s="158" t="s">
        <v>137</v>
      </c>
      <c r="E450" s="159" t="s">
        <v>3</v>
      </c>
      <c r="F450" s="160" t="s">
        <v>520</v>
      </c>
      <c r="H450" s="161" t="s">
        <v>3</v>
      </c>
      <c r="L450" s="157"/>
      <c r="M450" s="162"/>
      <c r="N450" s="163"/>
      <c r="O450" s="163"/>
      <c r="P450" s="163"/>
      <c r="Q450" s="163"/>
      <c r="R450" s="163"/>
      <c r="S450" s="163"/>
      <c r="T450" s="164"/>
      <c r="AT450" s="161" t="s">
        <v>137</v>
      </c>
      <c r="AU450" s="161" t="s">
        <v>81</v>
      </c>
      <c r="AV450" s="11" t="s">
        <v>19</v>
      </c>
      <c r="AW450" s="11" t="s">
        <v>36</v>
      </c>
      <c r="AX450" s="11" t="s">
        <v>73</v>
      </c>
      <c r="AY450" s="161" t="s">
        <v>128</v>
      </c>
    </row>
    <row r="451" spans="2:65" s="11" customFormat="1" x14ac:dyDescent="0.3">
      <c r="B451" s="157"/>
      <c r="D451" s="158" t="s">
        <v>137</v>
      </c>
      <c r="E451" s="159" t="s">
        <v>3</v>
      </c>
      <c r="F451" s="160" t="s">
        <v>521</v>
      </c>
      <c r="H451" s="161" t="s">
        <v>3</v>
      </c>
      <c r="L451" s="157"/>
      <c r="M451" s="162"/>
      <c r="N451" s="163"/>
      <c r="O451" s="163"/>
      <c r="P451" s="163"/>
      <c r="Q451" s="163"/>
      <c r="R451" s="163"/>
      <c r="S451" s="163"/>
      <c r="T451" s="164"/>
      <c r="AT451" s="161" t="s">
        <v>137</v>
      </c>
      <c r="AU451" s="161" t="s">
        <v>81</v>
      </c>
      <c r="AV451" s="11" t="s">
        <v>19</v>
      </c>
      <c r="AW451" s="11" t="s">
        <v>36</v>
      </c>
      <c r="AX451" s="11" t="s">
        <v>73</v>
      </c>
      <c r="AY451" s="161" t="s">
        <v>128</v>
      </c>
    </row>
    <row r="452" spans="2:65" s="12" customFormat="1" x14ac:dyDescent="0.3">
      <c r="B452" s="165"/>
      <c r="D452" s="166" t="s">
        <v>137</v>
      </c>
      <c r="E452" s="167" t="s">
        <v>3</v>
      </c>
      <c r="F452" s="168" t="s">
        <v>19</v>
      </c>
      <c r="H452" s="169">
        <v>1</v>
      </c>
      <c r="L452" s="165"/>
      <c r="M452" s="170"/>
      <c r="N452" s="171"/>
      <c r="O452" s="171"/>
      <c r="P452" s="171"/>
      <c r="Q452" s="171"/>
      <c r="R452" s="171"/>
      <c r="S452" s="171"/>
      <c r="T452" s="172"/>
      <c r="AT452" s="173" t="s">
        <v>137</v>
      </c>
      <c r="AU452" s="173" t="s">
        <v>81</v>
      </c>
      <c r="AV452" s="12" t="s">
        <v>81</v>
      </c>
      <c r="AW452" s="12" t="s">
        <v>36</v>
      </c>
      <c r="AX452" s="12" t="s">
        <v>19</v>
      </c>
      <c r="AY452" s="173" t="s">
        <v>128</v>
      </c>
    </row>
    <row r="453" spans="2:65" s="1" customFormat="1" ht="22.5" customHeight="1" x14ac:dyDescent="0.3">
      <c r="B453" s="145"/>
      <c r="C453" s="146" t="s">
        <v>522</v>
      </c>
      <c r="D453" s="146" t="s">
        <v>130</v>
      </c>
      <c r="E453" s="147" t="s">
        <v>523</v>
      </c>
      <c r="F453" s="148" t="s">
        <v>524</v>
      </c>
      <c r="G453" s="149" t="s">
        <v>505</v>
      </c>
      <c r="H453" s="150">
        <v>2</v>
      </c>
      <c r="I453" s="151"/>
      <c r="J453" s="151">
        <f>ROUND(I453*H453,2)</f>
        <v>0</v>
      </c>
      <c r="K453" s="148" t="s">
        <v>796</v>
      </c>
      <c r="L453" s="32"/>
      <c r="M453" s="152" t="s">
        <v>3</v>
      </c>
      <c r="N453" s="153" t="s">
        <v>44</v>
      </c>
      <c r="O453" s="154">
        <v>0.51100000000000001</v>
      </c>
      <c r="P453" s="154">
        <f>O453*H453</f>
        <v>1.022</v>
      </c>
      <c r="Q453" s="154">
        <v>1E-3</v>
      </c>
      <c r="R453" s="154">
        <f>Q453*H453</f>
        <v>2E-3</v>
      </c>
      <c r="S453" s="154">
        <v>0</v>
      </c>
      <c r="T453" s="155">
        <f>S453*H453</f>
        <v>0</v>
      </c>
      <c r="AR453" s="18" t="s">
        <v>135</v>
      </c>
      <c r="AT453" s="18" t="s">
        <v>130</v>
      </c>
      <c r="AU453" s="18" t="s">
        <v>81</v>
      </c>
      <c r="AY453" s="18" t="s">
        <v>128</v>
      </c>
      <c r="BE453" s="156">
        <f>IF(N453="základní",J453,0)</f>
        <v>0</v>
      </c>
      <c r="BF453" s="156">
        <f>IF(N453="snížená",J453,0)</f>
        <v>0</v>
      </c>
      <c r="BG453" s="156">
        <f>IF(N453="zákl. přenesená",J453,0)</f>
        <v>0</v>
      </c>
      <c r="BH453" s="156">
        <f>IF(N453="sníž. přenesená",J453,0)</f>
        <v>0</v>
      </c>
      <c r="BI453" s="156">
        <f>IF(N453="nulová",J453,0)</f>
        <v>0</v>
      </c>
      <c r="BJ453" s="18" t="s">
        <v>19</v>
      </c>
      <c r="BK453" s="156">
        <f>ROUND(I453*H453,2)</f>
        <v>0</v>
      </c>
      <c r="BL453" s="18" t="s">
        <v>135</v>
      </c>
      <c r="BM453" s="18" t="s">
        <v>525</v>
      </c>
    </row>
    <row r="454" spans="2:65" s="1" customFormat="1" ht="24" x14ac:dyDescent="0.3">
      <c r="B454" s="32"/>
      <c r="D454" s="158" t="s">
        <v>313</v>
      </c>
      <c r="F454" s="200" t="s">
        <v>526</v>
      </c>
      <c r="L454" s="32"/>
      <c r="M454" s="61"/>
      <c r="N454" s="33"/>
      <c r="O454" s="33"/>
      <c r="P454" s="33"/>
      <c r="Q454" s="33"/>
      <c r="R454" s="33"/>
      <c r="S454" s="33"/>
      <c r="T454" s="62"/>
      <c r="AT454" s="18" t="s">
        <v>313</v>
      </c>
      <c r="AU454" s="18" t="s">
        <v>81</v>
      </c>
    </row>
    <row r="455" spans="2:65" s="11" customFormat="1" x14ac:dyDescent="0.3">
      <c r="B455" s="157"/>
      <c r="D455" s="158" t="s">
        <v>137</v>
      </c>
      <c r="E455" s="159" t="s">
        <v>3</v>
      </c>
      <c r="F455" s="160" t="s">
        <v>527</v>
      </c>
      <c r="H455" s="161" t="s">
        <v>3</v>
      </c>
      <c r="L455" s="157"/>
      <c r="M455" s="162"/>
      <c r="N455" s="163"/>
      <c r="O455" s="163"/>
      <c r="P455" s="163"/>
      <c r="Q455" s="163"/>
      <c r="R455" s="163"/>
      <c r="S455" s="163"/>
      <c r="T455" s="164"/>
      <c r="AT455" s="161" t="s">
        <v>137</v>
      </c>
      <c r="AU455" s="161" t="s">
        <v>81</v>
      </c>
      <c r="AV455" s="11" t="s">
        <v>19</v>
      </c>
      <c r="AW455" s="11" t="s">
        <v>36</v>
      </c>
      <c r="AX455" s="11" t="s">
        <v>73</v>
      </c>
      <c r="AY455" s="161" t="s">
        <v>128</v>
      </c>
    </row>
    <row r="456" spans="2:65" s="11" customFormat="1" x14ac:dyDescent="0.3">
      <c r="B456" s="157"/>
      <c r="D456" s="158" t="s">
        <v>137</v>
      </c>
      <c r="E456" s="159" t="s">
        <v>3</v>
      </c>
      <c r="F456" s="160" t="s">
        <v>182</v>
      </c>
      <c r="H456" s="161" t="s">
        <v>3</v>
      </c>
      <c r="L456" s="157"/>
      <c r="M456" s="162"/>
      <c r="N456" s="163"/>
      <c r="O456" s="163"/>
      <c r="P456" s="163"/>
      <c r="Q456" s="163"/>
      <c r="R456" s="163"/>
      <c r="S456" s="163"/>
      <c r="T456" s="164"/>
      <c r="AT456" s="161" t="s">
        <v>137</v>
      </c>
      <c r="AU456" s="161" t="s">
        <v>81</v>
      </c>
      <c r="AV456" s="11" t="s">
        <v>19</v>
      </c>
      <c r="AW456" s="11" t="s">
        <v>36</v>
      </c>
      <c r="AX456" s="11" t="s">
        <v>73</v>
      </c>
      <c r="AY456" s="161" t="s">
        <v>128</v>
      </c>
    </row>
    <row r="457" spans="2:65" s="12" customFormat="1" x14ac:dyDescent="0.3">
      <c r="B457" s="165"/>
      <c r="D457" s="158" t="s">
        <v>137</v>
      </c>
      <c r="E457" s="173" t="s">
        <v>3</v>
      </c>
      <c r="F457" s="174" t="s">
        <v>19</v>
      </c>
      <c r="H457" s="175">
        <v>1</v>
      </c>
      <c r="L457" s="165"/>
      <c r="M457" s="170"/>
      <c r="N457" s="171"/>
      <c r="O457" s="171"/>
      <c r="P457" s="171"/>
      <c r="Q457" s="171"/>
      <c r="R457" s="171"/>
      <c r="S457" s="171"/>
      <c r="T457" s="172"/>
      <c r="AT457" s="173" t="s">
        <v>137</v>
      </c>
      <c r="AU457" s="173" t="s">
        <v>81</v>
      </c>
      <c r="AV457" s="12" t="s">
        <v>81</v>
      </c>
      <c r="AW457" s="12" t="s">
        <v>36</v>
      </c>
      <c r="AX457" s="12" t="s">
        <v>73</v>
      </c>
      <c r="AY457" s="173" t="s">
        <v>128</v>
      </c>
    </row>
    <row r="458" spans="2:65" s="11" customFormat="1" x14ac:dyDescent="0.3">
      <c r="B458" s="157"/>
      <c r="D458" s="158" t="s">
        <v>137</v>
      </c>
      <c r="E458" s="159" t="s">
        <v>3</v>
      </c>
      <c r="F458" s="160" t="s">
        <v>184</v>
      </c>
      <c r="H458" s="161" t="s">
        <v>3</v>
      </c>
      <c r="L458" s="157"/>
      <c r="M458" s="162"/>
      <c r="N458" s="163"/>
      <c r="O458" s="163"/>
      <c r="P458" s="163"/>
      <c r="Q458" s="163"/>
      <c r="R458" s="163"/>
      <c r="S458" s="163"/>
      <c r="T458" s="164"/>
      <c r="AT458" s="161" t="s">
        <v>137</v>
      </c>
      <c r="AU458" s="161" t="s">
        <v>81</v>
      </c>
      <c r="AV458" s="11" t="s">
        <v>19</v>
      </c>
      <c r="AW458" s="11" t="s">
        <v>36</v>
      </c>
      <c r="AX458" s="11" t="s">
        <v>73</v>
      </c>
      <c r="AY458" s="161" t="s">
        <v>128</v>
      </c>
    </row>
    <row r="459" spans="2:65" s="12" customFormat="1" x14ac:dyDescent="0.3">
      <c r="B459" s="165"/>
      <c r="D459" s="158" t="s">
        <v>137</v>
      </c>
      <c r="E459" s="173" t="s">
        <v>3</v>
      </c>
      <c r="F459" s="174" t="s">
        <v>19</v>
      </c>
      <c r="H459" s="175">
        <v>1</v>
      </c>
      <c r="L459" s="165"/>
      <c r="M459" s="170"/>
      <c r="N459" s="171"/>
      <c r="O459" s="171"/>
      <c r="P459" s="171"/>
      <c r="Q459" s="171"/>
      <c r="R459" s="171"/>
      <c r="S459" s="171"/>
      <c r="T459" s="172"/>
      <c r="AT459" s="173" t="s">
        <v>137</v>
      </c>
      <c r="AU459" s="173" t="s">
        <v>81</v>
      </c>
      <c r="AV459" s="12" t="s">
        <v>81</v>
      </c>
      <c r="AW459" s="12" t="s">
        <v>36</v>
      </c>
      <c r="AX459" s="12" t="s">
        <v>73</v>
      </c>
      <c r="AY459" s="173" t="s">
        <v>128</v>
      </c>
    </row>
    <row r="460" spans="2:65" s="14" customFormat="1" x14ac:dyDescent="0.3">
      <c r="B460" s="183"/>
      <c r="D460" s="166" t="s">
        <v>137</v>
      </c>
      <c r="E460" s="184" t="s">
        <v>3</v>
      </c>
      <c r="F460" s="185" t="s">
        <v>162</v>
      </c>
      <c r="H460" s="186">
        <v>2</v>
      </c>
      <c r="L460" s="183"/>
      <c r="M460" s="187"/>
      <c r="N460" s="188"/>
      <c r="O460" s="188"/>
      <c r="P460" s="188"/>
      <c r="Q460" s="188"/>
      <c r="R460" s="188"/>
      <c r="S460" s="188"/>
      <c r="T460" s="189"/>
      <c r="AT460" s="190" t="s">
        <v>137</v>
      </c>
      <c r="AU460" s="190" t="s">
        <v>81</v>
      </c>
      <c r="AV460" s="14" t="s">
        <v>135</v>
      </c>
      <c r="AW460" s="14" t="s">
        <v>36</v>
      </c>
      <c r="AX460" s="14" t="s">
        <v>19</v>
      </c>
      <c r="AY460" s="190" t="s">
        <v>128</v>
      </c>
    </row>
    <row r="461" spans="2:65" s="1" customFormat="1" ht="22.5" customHeight="1" x14ac:dyDescent="0.3">
      <c r="B461" s="145"/>
      <c r="C461" s="146" t="s">
        <v>528</v>
      </c>
      <c r="D461" s="146" t="s">
        <v>130</v>
      </c>
      <c r="E461" s="147" t="s">
        <v>529</v>
      </c>
      <c r="F461" s="148" t="s">
        <v>530</v>
      </c>
      <c r="G461" s="149" t="s">
        <v>505</v>
      </c>
      <c r="H461" s="150">
        <v>1</v>
      </c>
      <c r="I461" s="151"/>
      <c r="J461" s="151">
        <f>ROUND(I461*H461,2)</f>
        <v>0</v>
      </c>
      <c r="K461" s="148" t="s">
        <v>796</v>
      </c>
      <c r="L461" s="32"/>
      <c r="M461" s="152" t="s">
        <v>3</v>
      </c>
      <c r="N461" s="153" t="s">
        <v>44</v>
      </c>
      <c r="O461" s="154">
        <v>0.51100000000000001</v>
      </c>
      <c r="P461" s="154">
        <f>O461*H461</f>
        <v>0.51100000000000001</v>
      </c>
      <c r="Q461" s="154">
        <v>5.0000000000000001E-3</v>
      </c>
      <c r="R461" s="154">
        <f>Q461*H461</f>
        <v>5.0000000000000001E-3</v>
      </c>
      <c r="S461" s="154">
        <v>0</v>
      </c>
      <c r="T461" s="155">
        <f>S461*H461</f>
        <v>0</v>
      </c>
      <c r="AR461" s="18" t="s">
        <v>135</v>
      </c>
      <c r="AT461" s="18" t="s">
        <v>130</v>
      </c>
      <c r="AU461" s="18" t="s">
        <v>81</v>
      </c>
      <c r="AY461" s="18" t="s">
        <v>128</v>
      </c>
      <c r="BE461" s="156">
        <f>IF(N461="základní",J461,0)</f>
        <v>0</v>
      </c>
      <c r="BF461" s="156">
        <f>IF(N461="snížená",J461,0)</f>
        <v>0</v>
      </c>
      <c r="BG461" s="156">
        <f>IF(N461="zákl. přenesená",J461,0)</f>
        <v>0</v>
      </c>
      <c r="BH461" s="156">
        <f>IF(N461="sníž. přenesená",J461,0)</f>
        <v>0</v>
      </c>
      <c r="BI461" s="156">
        <f>IF(N461="nulová",J461,0)</f>
        <v>0</v>
      </c>
      <c r="BJ461" s="18" t="s">
        <v>19</v>
      </c>
      <c r="BK461" s="156">
        <f>ROUND(I461*H461,2)</f>
        <v>0</v>
      </c>
      <c r="BL461" s="18" t="s">
        <v>135</v>
      </c>
      <c r="BM461" s="18" t="s">
        <v>531</v>
      </c>
    </row>
    <row r="462" spans="2:65" s="1" customFormat="1" ht="48" x14ac:dyDescent="0.3">
      <c r="B462" s="32"/>
      <c r="D462" s="158" t="s">
        <v>313</v>
      </c>
      <c r="F462" s="200" t="s">
        <v>532</v>
      </c>
      <c r="L462" s="32"/>
      <c r="M462" s="61"/>
      <c r="N462" s="33"/>
      <c r="O462" s="33"/>
      <c r="P462" s="33"/>
      <c r="Q462" s="33"/>
      <c r="R462" s="33"/>
      <c r="S462" s="33"/>
      <c r="T462" s="62"/>
      <c r="AT462" s="18" t="s">
        <v>313</v>
      </c>
      <c r="AU462" s="18" t="s">
        <v>81</v>
      </c>
    </row>
    <row r="463" spans="2:65" s="11" customFormat="1" x14ac:dyDescent="0.3">
      <c r="B463" s="157"/>
      <c r="D463" s="158" t="s">
        <v>137</v>
      </c>
      <c r="E463" s="159" t="s">
        <v>3</v>
      </c>
      <c r="F463" s="160" t="s">
        <v>533</v>
      </c>
      <c r="H463" s="161" t="s">
        <v>3</v>
      </c>
      <c r="L463" s="157"/>
      <c r="M463" s="162"/>
      <c r="N463" s="163"/>
      <c r="O463" s="163"/>
      <c r="P463" s="163"/>
      <c r="Q463" s="163"/>
      <c r="R463" s="163"/>
      <c r="S463" s="163"/>
      <c r="T463" s="164"/>
      <c r="AT463" s="161" t="s">
        <v>137</v>
      </c>
      <c r="AU463" s="161" t="s">
        <v>81</v>
      </c>
      <c r="AV463" s="11" t="s">
        <v>19</v>
      </c>
      <c r="AW463" s="11" t="s">
        <v>36</v>
      </c>
      <c r="AX463" s="11" t="s">
        <v>73</v>
      </c>
      <c r="AY463" s="161" t="s">
        <v>128</v>
      </c>
    </row>
    <row r="464" spans="2:65" s="11" customFormat="1" x14ac:dyDescent="0.3">
      <c r="B464" s="157"/>
      <c r="D464" s="158" t="s">
        <v>137</v>
      </c>
      <c r="E464" s="159" t="s">
        <v>3</v>
      </c>
      <c r="F464" s="160" t="s">
        <v>184</v>
      </c>
      <c r="H464" s="161" t="s">
        <v>3</v>
      </c>
      <c r="L464" s="157"/>
      <c r="M464" s="162"/>
      <c r="N464" s="163"/>
      <c r="O464" s="163"/>
      <c r="P464" s="163"/>
      <c r="Q464" s="163"/>
      <c r="R464" s="163"/>
      <c r="S464" s="163"/>
      <c r="T464" s="164"/>
      <c r="AT464" s="161" t="s">
        <v>137</v>
      </c>
      <c r="AU464" s="161" t="s">
        <v>81</v>
      </c>
      <c r="AV464" s="11" t="s">
        <v>19</v>
      </c>
      <c r="AW464" s="11" t="s">
        <v>36</v>
      </c>
      <c r="AX464" s="11" t="s">
        <v>73</v>
      </c>
      <c r="AY464" s="161" t="s">
        <v>128</v>
      </c>
    </row>
    <row r="465" spans="2:65" s="12" customFormat="1" x14ac:dyDescent="0.3">
      <c r="B465" s="165"/>
      <c r="D465" s="166" t="s">
        <v>137</v>
      </c>
      <c r="E465" s="167" t="s">
        <v>3</v>
      </c>
      <c r="F465" s="168" t="s">
        <v>19</v>
      </c>
      <c r="H465" s="169">
        <v>1</v>
      </c>
      <c r="L465" s="165"/>
      <c r="M465" s="170"/>
      <c r="N465" s="171"/>
      <c r="O465" s="171"/>
      <c r="P465" s="171"/>
      <c r="Q465" s="171"/>
      <c r="R465" s="171"/>
      <c r="S465" s="171"/>
      <c r="T465" s="172"/>
      <c r="AT465" s="173" t="s">
        <v>137</v>
      </c>
      <c r="AU465" s="173" t="s">
        <v>81</v>
      </c>
      <c r="AV465" s="12" t="s">
        <v>81</v>
      </c>
      <c r="AW465" s="12" t="s">
        <v>36</v>
      </c>
      <c r="AX465" s="12" t="s">
        <v>19</v>
      </c>
      <c r="AY465" s="173" t="s">
        <v>128</v>
      </c>
    </row>
    <row r="466" spans="2:65" s="1" customFormat="1" ht="22.5" customHeight="1" x14ac:dyDescent="0.3">
      <c r="B466" s="145"/>
      <c r="C466" s="146" t="s">
        <v>534</v>
      </c>
      <c r="D466" s="146" t="s">
        <v>130</v>
      </c>
      <c r="E466" s="147" t="s">
        <v>535</v>
      </c>
      <c r="F466" s="148" t="s">
        <v>536</v>
      </c>
      <c r="G466" s="149" t="s">
        <v>505</v>
      </c>
      <c r="H466" s="150">
        <v>1</v>
      </c>
      <c r="I466" s="151"/>
      <c r="J466" s="151">
        <f>ROUND(I466*H466,2)</f>
        <v>0</v>
      </c>
      <c r="K466" s="148" t="s">
        <v>134</v>
      </c>
      <c r="L466" s="32"/>
      <c r="M466" s="152" t="s">
        <v>3</v>
      </c>
      <c r="N466" s="153" t="s">
        <v>44</v>
      </c>
      <c r="O466" s="154">
        <v>4.1980000000000004</v>
      </c>
      <c r="P466" s="154">
        <f>O466*H466</f>
        <v>4.1980000000000004</v>
      </c>
      <c r="Q466" s="154">
        <v>0.34089999999999998</v>
      </c>
      <c r="R466" s="154">
        <f>Q466*H466</f>
        <v>0.34089999999999998</v>
      </c>
      <c r="S466" s="154">
        <v>0</v>
      </c>
      <c r="T466" s="155">
        <f>S466*H466</f>
        <v>0</v>
      </c>
      <c r="AR466" s="18" t="s">
        <v>135</v>
      </c>
      <c r="AT466" s="18" t="s">
        <v>130</v>
      </c>
      <c r="AU466" s="18" t="s">
        <v>81</v>
      </c>
      <c r="AY466" s="18" t="s">
        <v>128</v>
      </c>
      <c r="BE466" s="156">
        <f>IF(N466="základní",J466,0)</f>
        <v>0</v>
      </c>
      <c r="BF466" s="156">
        <f>IF(N466="snížená",J466,0)</f>
        <v>0</v>
      </c>
      <c r="BG466" s="156">
        <f>IF(N466="zákl. přenesená",J466,0)</f>
        <v>0</v>
      </c>
      <c r="BH466" s="156">
        <f>IF(N466="sníž. přenesená",J466,0)</f>
        <v>0</v>
      </c>
      <c r="BI466" s="156">
        <f>IF(N466="nulová",J466,0)</f>
        <v>0</v>
      </c>
      <c r="BJ466" s="18" t="s">
        <v>19</v>
      </c>
      <c r="BK466" s="156">
        <f>ROUND(I466*H466,2)</f>
        <v>0</v>
      </c>
      <c r="BL466" s="18" t="s">
        <v>135</v>
      </c>
      <c r="BM466" s="18" t="s">
        <v>537</v>
      </c>
    </row>
    <row r="467" spans="2:65" s="1" customFormat="1" ht="24" x14ac:dyDescent="0.3">
      <c r="B467" s="32"/>
      <c r="D467" s="158" t="s">
        <v>313</v>
      </c>
      <c r="F467" s="200" t="s">
        <v>538</v>
      </c>
      <c r="L467" s="32"/>
      <c r="M467" s="61"/>
      <c r="N467" s="33"/>
      <c r="O467" s="33"/>
      <c r="P467" s="33"/>
      <c r="Q467" s="33"/>
      <c r="R467" s="33"/>
      <c r="S467" s="33"/>
      <c r="T467" s="62"/>
      <c r="AT467" s="18" t="s">
        <v>313</v>
      </c>
      <c r="AU467" s="18" t="s">
        <v>81</v>
      </c>
    </row>
    <row r="468" spans="2:65" s="11" customFormat="1" x14ac:dyDescent="0.3">
      <c r="B468" s="157"/>
      <c r="D468" s="158" t="s">
        <v>137</v>
      </c>
      <c r="E468" s="159" t="s">
        <v>3</v>
      </c>
      <c r="F468" s="160" t="s">
        <v>539</v>
      </c>
      <c r="H468" s="161" t="s">
        <v>3</v>
      </c>
      <c r="L468" s="157"/>
      <c r="M468" s="162"/>
      <c r="N468" s="163"/>
      <c r="O468" s="163"/>
      <c r="P468" s="163"/>
      <c r="Q468" s="163"/>
      <c r="R468" s="163"/>
      <c r="S468" s="163"/>
      <c r="T468" s="164"/>
      <c r="AT468" s="161" t="s">
        <v>137</v>
      </c>
      <c r="AU468" s="161" t="s">
        <v>81</v>
      </c>
      <c r="AV468" s="11" t="s">
        <v>19</v>
      </c>
      <c r="AW468" s="11" t="s">
        <v>36</v>
      </c>
      <c r="AX468" s="11" t="s">
        <v>73</v>
      </c>
      <c r="AY468" s="161" t="s">
        <v>128</v>
      </c>
    </row>
    <row r="469" spans="2:65" s="11" customFormat="1" x14ac:dyDescent="0.3">
      <c r="B469" s="157"/>
      <c r="D469" s="158" t="s">
        <v>137</v>
      </c>
      <c r="E469" s="159" t="s">
        <v>3</v>
      </c>
      <c r="F469" s="160" t="s">
        <v>184</v>
      </c>
      <c r="H469" s="161" t="s">
        <v>3</v>
      </c>
      <c r="L469" s="157"/>
      <c r="M469" s="162"/>
      <c r="N469" s="163"/>
      <c r="O469" s="163"/>
      <c r="P469" s="163"/>
      <c r="Q469" s="163"/>
      <c r="R469" s="163"/>
      <c r="S469" s="163"/>
      <c r="T469" s="164"/>
      <c r="AT469" s="161" t="s">
        <v>137</v>
      </c>
      <c r="AU469" s="161" t="s">
        <v>81</v>
      </c>
      <c r="AV469" s="11" t="s">
        <v>19</v>
      </c>
      <c r="AW469" s="11" t="s">
        <v>36</v>
      </c>
      <c r="AX469" s="11" t="s">
        <v>73</v>
      </c>
      <c r="AY469" s="161" t="s">
        <v>128</v>
      </c>
    </row>
    <row r="470" spans="2:65" s="12" customFormat="1" x14ac:dyDescent="0.3">
      <c r="B470" s="165"/>
      <c r="D470" s="166" t="s">
        <v>137</v>
      </c>
      <c r="E470" s="167" t="s">
        <v>3</v>
      </c>
      <c r="F470" s="168" t="s">
        <v>19</v>
      </c>
      <c r="H470" s="169">
        <v>1</v>
      </c>
      <c r="L470" s="165"/>
      <c r="M470" s="170"/>
      <c r="N470" s="171"/>
      <c r="O470" s="171"/>
      <c r="P470" s="171"/>
      <c r="Q470" s="171"/>
      <c r="R470" s="171"/>
      <c r="S470" s="171"/>
      <c r="T470" s="172"/>
      <c r="AT470" s="173" t="s">
        <v>137</v>
      </c>
      <c r="AU470" s="173" t="s">
        <v>81</v>
      </c>
      <c r="AV470" s="12" t="s">
        <v>81</v>
      </c>
      <c r="AW470" s="12" t="s">
        <v>36</v>
      </c>
      <c r="AX470" s="12" t="s">
        <v>19</v>
      </c>
      <c r="AY470" s="173" t="s">
        <v>128</v>
      </c>
    </row>
    <row r="471" spans="2:65" s="1" customFormat="1" ht="22.5" customHeight="1" x14ac:dyDescent="0.3">
      <c r="B471" s="145"/>
      <c r="C471" s="191" t="s">
        <v>540</v>
      </c>
      <c r="D471" s="191" t="s">
        <v>292</v>
      </c>
      <c r="E471" s="192" t="s">
        <v>541</v>
      </c>
      <c r="F471" s="193" t="s">
        <v>542</v>
      </c>
      <c r="G471" s="194" t="s">
        <v>505</v>
      </c>
      <c r="H471" s="195">
        <v>1</v>
      </c>
      <c r="I471" s="196"/>
      <c r="J471" s="196">
        <f>ROUND(I471*H471,2)</f>
        <v>0</v>
      </c>
      <c r="K471" s="193" t="s">
        <v>134</v>
      </c>
      <c r="L471" s="197"/>
      <c r="M471" s="198" t="s">
        <v>3</v>
      </c>
      <c r="N471" s="199" t="s">
        <v>44</v>
      </c>
      <c r="O471" s="154">
        <v>0</v>
      </c>
      <c r="P471" s="154">
        <f>O471*H471</f>
        <v>0</v>
      </c>
      <c r="Q471" s="154">
        <v>0.08</v>
      </c>
      <c r="R471" s="154">
        <f>Q471*H471</f>
        <v>0.08</v>
      </c>
      <c r="S471" s="154">
        <v>0</v>
      </c>
      <c r="T471" s="155">
        <f>S471*H471</f>
        <v>0</v>
      </c>
      <c r="AR471" s="18" t="s">
        <v>191</v>
      </c>
      <c r="AT471" s="18" t="s">
        <v>292</v>
      </c>
      <c r="AU471" s="18" t="s">
        <v>81</v>
      </c>
      <c r="AY471" s="18" t="s">
        <v>128</v>
      </c>
      <c r="BE471" s="156">
        <f>IF(N471="základní",J471,0)</f>
        <v>0</v>
      </c>
      <c r="BF471" s="156">
        <f>IF(N471="snížená",J471,0)</f>
        <v>0</v>
      </c>
      <c r="BG471" s="156">
        <f>IF(N471="zákl. přenesená",J471,0)</f>
        <v>0</v>
      </c>
      <c r="BH471" s="156">
        <f>IF(N471="sníž. přenesená",J471,0)</f>
        <v>0</v>
      </c>
      <c r="BI471" s="156">
        <f>IF(N471="nulová",J471,0)</f>
        <v>0</v>
      </c>
      <c r="BJ471" s="18" t="s">
        <v>19</v>
      </c>
      <c r="BK471" s="156">
        <f>ROUND(I471*H471,2)</f>
        <v>0</v>
      </c>
      <c r="BL471" s="18" t="s">
        <v>135</v>
      </c>
      <c r="BM471" s="18" t="s">
        <v>543</v>
      </c>
    </row>
    <row r="472" spans="2:65" s="1" customFormat="1" ht="22.5" customHeight="1" x14ac:dyDescent="0.3">
      <c r="B472" s="145"/>
      <c r="C472" s="191" t="s">
        <v>544</v>
      </c>
      <c r="D472" s="191" t="s">
        <v>292</v>
      </c>
      <c r="E472" s="192" t="s">
        <v>545</v>
      </c>
      <c r="F472" s="193" t="s">
        <v>546</v>
      </c>
      <c r="G472" s="194" t="s">
        <v>505</v>
      </c>
      <c r="H472" s="195">
        <v>1</v>
      </c>
      <c r="I472" s="196"/>
      <c r="J472" s="196">
        <f>ROUND(I472*H472,2)</f>
        <v>0</v>
      </c>
      <c r="K472" s="193" t="s">
        <v>134</v>
      </c>
      <c r="L472" s="197"/>
      <c r="M472" s="198" t="s">
        <v>3</v>
      </c>
      <c r="N472" s="199" t="s">
        <v>44</v>
      </c>
      <c r="O472" s="154">
        <v>0</v>
      </c>
      <c r="P472" s="154">
        <f>O472*H472</f>
        <v>0</v>
      </c>
      <c r="Q472" s="154">
        <v>5.8000000000000003E-2</v>
      </c>
      <c r="R472" s="154">
        <f>Q472*H472</f>
        <v>5.8000000000000003E-2</v>
      </c>
      <c r="S472" s="154">
        <v>0</v>
      </c>
      <c r="T472" s="155">
        <f>S472*H472</f>
        <v>0</v>
      </c>
      <c r="AR472" s="18" t="s">
        <v>191</v>
      </c>
      <c r="AT472" s="18" t="s">
        <v>292</v>
      </c>
      <c r="AU472" s="18" t="s">
        <v>81</v>
      </c>
      <c r="AY472" s="18" t="s">
        <v>128</v>
      </c>
      <c r="BE472" s="156">
        <f>IF(N472="základní",J472,0)</f>
        <v>0</v>
      </c>
      <c r="BF472" s="156">
        <f>IF(N472="snížená",J472,0)</f>
        <v>0</v>
      </c>
      <c r="BG472" s="156">
        <f>IF(N472="zákl. přenesená",J472,0)</f>
        <v>0</v>
      </c>
      <c r="BH472" s="156">
        <f>IF(N472="sníž. přenesená",J472,0)</f>
        <v>0</v>
      </c>
      <c r="BI472" s="156">
        <f>IF(N472="nulová",J472,0)</f>
        <v>0</v>
      </c>
      <c r="BJ472" s="18" t="s">
        <v>19</v>
      </c>
      <c r="BK472" s="156">
        <f>ROUND(I472*H472,2)</f>
        <v>0</v>
      </c>
      <c r="BL472" s="18" t="s">
        <v>135</v>
      </c>
      <c r="BM472" s="18" t="s">
        <v>547</v>
      </c>
    </row>
    <row r="473" spans="2:65" s="1" customFormat="1" ht="22.5" customHeight="1" x14ac:dyDescent="0.3">
      <c r="B473" s="145"/>
      <c r="C473" s="191" t="s">
        <v>548</v>
      </c>
      <c r="D473" s="191" t="s">
        <v>292</v>
      </c>
      <c r="E473" s="192" t="s">
        <v>549</v>
      </c>
      <c r="F473" s="193" t="s">
        <v>550</v>
      </c>
      <c r="G473" s="194" t="s">
        <v>505</v>
      </c>
      <c r="H473" s="195">
        <v>1</v>
      </c>
      <c r="I473" s="196"/>
      <c r="J473" s="196">
        <f>ROUND(I473*H473,2)</f>
        <v>0</v>
      </c>
      <c r="K473" s="193" t="s">
        <v>134</v>
      </c>
      <c r="L473" s="197"/>
      <c r="M473" s="198" t="s">
        <v>3</v>
      </c>
      <c r="N473" s="199" t="s">
        <v>44</v>
      </c>
      <c r="O473" s="154">
        <v>0</v>
      </c>
      <c r="P473" s="154">
        <f>O473*H473</f>
        <v>0</v>
      </c>
      <c r="Q473" s="154">
        <v>5.7000000000000002E-2</v>
      </c>
      <c r="R473" s="154">
        <f>Q473*H473</f>
        <v>5.7000000000000002E-2</v>
      </c>
      <c r="S473" s="154">
        <v>0</v>
      </c>
      <c r="T473" s="155">
        <f>S473*H473</f>
        <v>0</v>
      </c>
      <c r="AR473" s="18" t="s">
        <v>191</v>
      </c>
      <c r="AT473" s="18" t="s">
        <v>292</v>
      </c>
      <c r="AU473" s="18" t="s">
        <v>81</v>
      </c>
      <c r="AY473" s="18" t="s">
        <v>128</v>
      </c>
      <c r="BE473" s="156">
        <f>IF(N473="základní",J473,0)</f>
        <v>0</v>
      </c>
      <c r="BF473" s="156">
        <f>IF(N473="snížená",J473,0)</f>
        <v>0</v>
      </c>
      <c r="BG473" s="156">
        <f>IF(N473="zákl. přenesená",J473,0)</f>
        <v>0</v>
      </c>
      <c r="BH473" s="156">
        <f>IF(N473="sníž. přenesená",J473,0)</f>
        <v>0</v>
      </c>
      <c r="BI473" s="156">
        <f>IF(N473="nulová",J473,0)</f>
        <v>0</v>
      </c>
      <c r="BJ473" s="18" t="s">
        <v>19</v>
      </c>
      <c r="BK473" s="156">
        <f>ROUND(I473*H473,2)</f>
        <v>0</v>
      </c>
      <c r="BL473" s="18" t="s">
        <v>135</v>
      </c>
      <c r="BM473" s="18" t="s">
        <v>551</v>
      </c>
    </row>
    <row r="474" spans="2:65" s="1" customFormat="1" ht="22.5" customHeight="1" x14ac:dyDescent="0.3">
      <c r="B474" s="145"/>
      <c r="C474" s="191" t="s">
        <v>552</v>
      </c>
      <c r="D474" s="191" t="s">
        <v>292</v>
      </c>
      <c r="E474" s="192" t="s">
        <v>553</v>
      </c>
      <c r="F474" s="193" t="s">
        <v>554</v>
      </c>
      <c r="G474" s="194" t="s">
        <v>505</v>
      </c>
      <c r="H474" s="195">
        <v>1</v>
      </c>
      <c r="I474" s="196"/>
      <c r="J474" s="196">
        <f>ROUND(I474*H474,2)</f>
        <v>0</v>
      </c>
      <c r="K474" s="193" t="s">
        <v>134</v>
      </c>
      <c r="L474" s="197"/>
      <c r="M474" s="198" t="s">
        <v>3</v>
      </c>
      <c r="N474" s="199" t="s">
        <v>44</v>
      </c>
      <c r="O474" s="154">
        <v>0</v>
      </c>
      <c r="P474" s="154">
        <f>O474*H474</f>
        <v>0</v>
      </c>
      <c r="Q474" s="154">
        <v>2.7E-2</v>
      </c>
      <c r="R474" s="154">
        <f>Q474*H474</f>
        <v>2.7E-2</v>
      </c>
      <c r="S474" s="154">
        <v>0</v>
      </c>
      <c r="T474" s="155">
        <f>S474*H474</f>
        <v>0</v>
      </c>
      <c r="AR474" s="18" t="s">
        <v>191</v>
      </c>
      <c r="AT474" s="18" t="s">
        <v>292</v>
      </c>
      <c r="AU474" s="18" t="s">
        <v>81</v>
      </c>
      <c r="AY474" s="18" t="s">
        <v>128</v>
      </c>
      <c r="BE474" s="156">
        <f>IF(N474="základní",J474,0)</f>
        <v>0</v>
      </c>
      <c r="BF474" s="156">
        <f>IF(N474="snížená",J474,0)</f>
        <v>0</v>
      </c>
      <c r="BG474" s="156">
        <f>IF(N474="zákl. přenesená",J474,0)</f>
        <v>0</v>
      </c>
      <c r="BH474" s="156">
        <f>IF(N474="sníž. přenesená",J474,0)</f>
        <v>0</v>
      </c>
      <c r="BI474" s="156">
        <f>IF(N474="nulová",J474,0)</f>
        <v>0</v>
      </c>
      <c r="BJ474" s="18" t="s">
        <v>19</v>
      </c>
      <c r="BK474" s="156">
        <f>ROUND(I474*H474,2)</f>
        <v>0</v>
      </c>
      <c r="BL474" s="18" t="s">
        <v>135</v>
      </c>
      <c r="BM474" s="18" t="s">
        <v>555</v>
      </c>
    </row>
    <row r="475" spans="2:65" s="1" customFormat="1" ht="31.5" customHeight="1" x14ac:dyDescent="0.3">
      <c r="B475" s="145"/>
      <c r="C475" s="146" t="s">
        <v>556</v>
      </c>
      <c r="D475" s="146" t="s">
        <v>130</v>
      </c>
      <c r="E475" s="147" t="s">
        <v>557</v>
      </c>
      <c r="F475" s="148" t="s">
        <v>558</v>
      </c>
      <c r="G475" s="149" t="s">
        <v>505</v>
      </c>
      <c r="H475" s="150">
        <v>1</v>
      </c>
      <c r="I475" s="151"/>
      <c r="J475" s="151">
        <f>ROUND(I475*H475,2)</f>
        <v>0</v>
      </c>
      <c r="K475" s="148" t="s">
        <v>134</v>
      </c>
      <c r="L475" s="32"/>
      <c r="M475" s="152" t="s">
        <v>3</v>
      </c>
      <c r="N475" s="153" t="s">
        <v>44</v>
      </c>
      <c r="O475" s="154">
        <v>1.3140000000000001</v>
      </c>
      <c r="P475" s="154">
        <f>O475*H475</f>
        <v>1.3140000000000001</v>
      </c>
      <c r="Q475" s="154">
        <v>9.3600000000000003E-3</v>
      </c>
      <c r="R475" s="154">
        <f>Q475*H475</f>
        <v>9.3600000000000003E-3</v>
      </c>
      <c r="S475" s="154">
        <v>0</v>
      </c>
      <c r="T475" s="155">
        <f>S475*H475</f>
        <v>0</v>
      </c>
      <c r="AR475" s="18" t="s">
        <v>135</v>
      </c>
      <c r="AT475" s="18" t="s">
        <v>130</v>
      </c>
      <c r="AU475" s="18" t="s">
        <v>81</v>
      </c>
      <c r="AY475" s="18" t="s">
        <v>128</v>
      </c>
      <c r="BE475" s="156">
        <f>IF(N475="základní",J475,0)</f>
        <v>0</v>
      </c>
      <c r="BF475" s="156">
        <f>IF(N475="snížená",J475,0)</f>
        <v>0</v>
      </c>
      <c r="BG475" s="156">
        <f>IF(N475="zákl. přenesená",J475,0)</f>
        <v>0</v>
      </c>
      <c r="BH475" s="156">
        <f>IF(N475="sníž. přenesená",J475,0)</f>
        <v>0</v>
      </c>
      <c r="BI475" s="156">
        <f>IF(N475="nulová",J475,0)</f>
        <v>0</v>
      </c>
      <c r="BJ475" s="18" t="s">
        <v>19</v>
      </c>
      <c r="BK475" s="156">
        <f>ROUND(I475*H475,2)</f>
        <v>0</v>
      </c>
      <c r="BL475" s="18" t="s">
        <v>135</v>
      </c>
      <c r="BM475" s="18" t="s">
        <v>559</v>
      </c>
    </row>
    <row r="476" spans="2:65" s="11" customFormat="1" x14ac:dyDescent="0.3">
      <c r="B476" s="157"/>
      <c r="D476" s="158" t="s">
        <v>137</v>
      </c>
      <c r="E476" s="159" t="s">
        <v>3</v>
      </c>
      <c r="F476" s="160" t="s">
        <v>560</v>
      </c>
      <c r="H476" s="161" t="s">
        <v>3</v>
      </c>
      <c r="L476" s="157"/>
      <c r="M476" s="162"/>
      <c r="N476" s="163"/>
      <c r="O476" s="163"/>
      <c r="P476" s="163"/>
      <c r="Q476" s="163"/>
      <c r="R476" s="163"/>
      <c r="S476" s="163"/>
      <c r="T476" s="164"/>
      <c r="AT476" s="161" t="s">
        <v>137</v>
      </c>
      <c r="AU476" s="161" t="s">
        <v>81</v>
      </c>
      <c r="AV476" s="11" t="s">
        <v>19</v>
      </c>
      <c r="AW476" s="11" t="s">
        <v>36</v>
      </c>
      <c r="AX476" s="11" t="s">
        <v>73</v>
      </c>
      <c r="AY476" s="161" t="s">
        <v>128</v>
      </c>
    </row>
    <row r="477" spans="2:65" s="11" customFormat="1" x14ac:dyDescent="0.3">
      <c r="B477" s="157"/>
      <c r="D477" s="158" t="s">
        <v>137</v>
      </c>
      <c r="E477" s="159" t="s">
        <v>3</v>
      </c>
      <c r="F477" s="160" t="s">
        <v>184</v>
      </c>
      <c r="H477" s="161" t="s">
        <v>3</v>
      </c>
      <c r="L477" s="157"/>
      <c r="M477" s="162"/>
      <c r="N477" s="163"/>
      <c r="O477" s="163"/>
      <c r="P477" s="163"/>
      <c r="Q477" s="163"/>
      <c r="R477" s="163"/>
      <c r="S477" s="163"/>
      <c r="T477" s="164"/>
      <c r="AT477" s="161" t="s">
        <v>137</v>
      </c>
      <c r="AU477" s="161" t="s">
        <v>81</v>
      </c>
      <c r="AV477" s="11" t="s">
        <v>19</v>
      </c>
      <c r="AW477" s="11" t="s">
        <v>36</v>
      </c>
      <c r="AX477" s="11" t="s">
        <v>73</v>
      </c>
      <c r="AY477" s="161" t="s">
        <v>128</v>
      </c>
    </row>
    <row r="478" spans="2:65" s="12" customFormat="1" x14ac:dyDescent="0.3">
      <c r="B478" s="165"/>
      <c r="D478" s="166" t="s">
        <v>137</v>
      </c>
      <c r="E478" s="167" t="s">
        <v>3</v>
      </c>
      <c r="F478" s="168" t="s">
        <v>19</v>
      </c>
      <c r="H478" s="169">
        <v>1</v>
      </c>
      <c r="L478" s="165"/>
      <c r="M478" s="170"/>
      <c r="N478" s="171"/>
      <c r="O478" s="171"/>
      <c r="P478" s="171"/>
      <c r="Q478" s="171"/>
      <c r="R478" s="171"/>
      <c r="S478" s="171"/>
      <c r="T478" s="172"/>
      <c r="AT478" s="173" t="s">
        <v>137</v>
      </c>
      <c r="AU478" s="173" t="s">
        <v>81</v>
      </c>
      <c r="AV478" s="12" t="s">
        <v>81</v>
      </c>
      <c r="AW478" s="12" t="s">
        <v>36</v>
      </c>
      <c r="AX478" s="12" t="s">
        <v>19</v>
      </c>
      <c r="AY478" s="173" t="s">
        <v>128</v>
      </c>
    </row>
    <row r="479" spans="2:65" s="1" customFormat="1" ht="22.5" customHeight="1" x14ac:dyDescent="0.3">
      <c r="B479" s="145"/>
      <c r="C479" s="191" t="s">
        <v>561</v>
      </c>
      <c r="D479" s="191" t="s">
        <v>292</v>
      </c>
      <c r="E479" s="192" t="s">
        <v>562</v>
      </c>
      <c r="F479" s="193" t="s">
        <v>563</v>
      </c>
      <c r="G479" s="194" t="s">
        <v>505</v>
      </c>
      <c r="H479" s="195">
        <v>1</v>
      </c>
      <c r="I479" s="196"/>
      <c r="J479" s="196">
        <f>ROUND(I479*H479,2)</f>
        <v>0</v>
      </c>
      <c r="K479" s="193" t="s">
        <v>134</v>
      </c>
      <c r="L479" s="197"/>
      <c r="M479" s="198" t="s">
        <v>3</v>
      </c>
      <c r="N479" s="199" t="s">
        <v>44</v>
      </c>
      <c r="O479" s="154">
        <v>0</v>
      </c>
      <c r="P479" s="154">
        <f>O479*H479</f>
        <v>0</v>
      </c>
      <c r="Q479" s="154">
        <v>0.06</v>
      </c>
      <c r="R479" s="154">
        <f>Q479*H479</f>
        <v>0.06</v>
      </c>
      <c r="S479" s="154">
        <v>0</v>
      </c>
      <c r="T479" s="155">
        <f>S479*H479</f>
        <v>0</v>
      </c>
      <c r="AR479" s="18" t="s">
        <v>191</v>
      </c>
      <c r="AT479" s="18" t="s">
        <v>292</v>
      </c>
      <c r="AU479" s="18" t="s">
        <v>81</v>
      </c>
      <c r="AY479" s="18" t="s">
        <v>128</v>
      </c>
      <c r="BE479" s="156">
        <f>IF(N479="základní",J479,0)</f>
        <v>0</v>
      </c>
      <c r="BF479" s="156">
        <f>IF(N479="snížená",J479,0)</f>
        <v>0</v>
      </c>
      <c r="BG479" s="156">
        <f>IF(N479="zákl. přenesená",J479,0)</f>
        <v>0</v>
      </c>
      <c r="BH479" s="156">
        <f>IF(N479="sníž. přenesená",J479,0)</f>
        <v>0</v>
      </c>
      <c r="BI479" s="156">
        <f>IF(N479="nulová",J479,0)</f>
        <v>0</v>
      </c>
      <c r="BJ479" s="18" t="s">
        <v>19</v>
      </c>
      <c r="BK479" s="156">
        <f>ROUND(I479*H479,2)</f>
        <v>0</v>
      </c>
      <c r="BL479" s="18" t="s">
        <v>135</v>
      </c>
      <c r="BM479" s="18" t="s">
        <v>564</v>
      </c>
    </row>
    <row r="480" spans="2:65" s="1" customFormat="1" ht="22.5" customHeight="1" x14ac:dyDescent="0.3">
      <c r="B480" s="145"/>
      <c r="C480" s="191" t="s">
        <v>565</v>
      </c>
      <c r="D480" s="191" t="s">
        <v>292</v>
      </c>
      <c r="E480" s="192" t="s">
        <v>566</v>
      </c>
      <c r="F480" s="193" t="s">
        <v>567</v>
      </c>
      <c r="G480" s="194" t="s">
        <v>505</v>
      </c>
      <c r="H480" s="195">
        <v>1</v>
      </c>
      <c r="I480" s="196"/>
      <c r="J480" s="196">
        <f>ROUND(I480*H480,2)</f>
        <v>0</v>
      </c>
      <c r="K480" s="193" t="s">
        <v>134</v>
      </c>
      <c r="L480" s="197"/>
      <c r="M480" s="198" t="s">
        <v>3</v>
      </c>
      <c r="N480" s="199" t="s">
        <v>44</v>
      </c>
      <c r="O480" s="154">
        <v>0</v>
      </c>
      <c r="P480" s="154">
        <f>O480*H480</f>
        <v>0</v>
      </c>
      <c r="Q480" s="154">
        <v>5.8000000000000003E-2</v>
      </c>
      <c r="R480" s="154">
        <f>Q480*H480</f>
        <v>5.8000000000000003E-2</v>
      </c>
      <c r="S480" s="154">
        <v>0</v>
      </c>
      <c r="T480" s="155">
        <f>S480*H480</f>
        <v>0</v>
      </c>
      <c r="AR480" s="18" t="s">
        <v>191</v>
      </c>
      <c r="AT480" s="18" t="s">
        <v>292</v>
      </c>
      <c r="AU480" s="18" t="s">
        <v>81</v>
      </c>
      <c r="AY480" s="18" t="s">
        <v>128</v>
      </c>
      <c r="BE480" s="156">
        <f>IF(N480="základní",J480,0)</f>
        <v>0</v>
      </c>
      <c r="BF480" s="156">
        <f>IF(N480="snížená",J480,0)</f>
        <v>0</v>
      </c>
      <c r="BG480" s="156">
        <f>IF(N480="zákl. přenesená",J480,0)</f>
        <v>0</v>
      </c>
      <c r="BH480" s="156">
        <f>IF(N480="sníž. přenesená",J480,0)</f>
        <v>0</v>
      </c>
      <c r="BI480" s="156">
        <f>IF(N480="nulová",J480,0)</f>
        <v>0</v>
      </c>
      <c r="BJ480" s="18" t="s">
        <v>19</v>
      </c>
      <c r="BK480" s="156">
        <f>ROUND(I480*H480,2)</f>
        <v>0</v>
      </c>
      <c r="BL480" s="18" t="s">
        <v>135</v>
      </c>
      <c r="BM480" s="18" t="s">
        <v>568</v>
      </c>
    </row>
    <row r="481" spans="2:65" s="1" customFormat="1" ht="22.5" customHeight="1" x14ac:dyDescent="0.3">
      <c r="B481" s="145"/>
      <c r="C481" s="191" t="s">
        <v>569</v>
      </c>
      <c r="D481" s="191" t="s">
        <v>292</v>
      </c>
      <c r="E481" s="192" t="s">
        <v>570</v>
      </c>
      <c r="F481" s="193" t="s">
        <v>571</v>
      </c>
      <c r="G481" s="194" t="s">
        <v>505</v>
      </c>
      <c r="H481" s="195">
        <v>1</v>
      </c>
      <c r="I481" s="196"/>
      <c r="J481" s="196">
        <f>ROUND(I481*H481,2)</f>
        <v>0</v>
      </c>
      <c r="K481" s="193" t="s">
        <v>134</v>
      </c>
      <c r="L481" s="197"/>
      <c r="M481" s="198" t="s">
        <v>3</v>
      </c>
      <c r="N481" s="199" t="s">
        <v>44</v>
      </c>
      <c r="O481" s="154">
        <v>0</v>
      </c>
      <c r="P481" s="154">
        <f>O481*H481</f>
        <v>0</v>
      </c>
      <c r="Q481" s="154">
        <v>4.0000000000000001E-3</v>
      </c>
      <c r="R481" s="154">
        <f>Q481*H481</f>
        <v>4.0000000000000001E-3</v>
      </c>
      <c r="S481" s="154">
        <v>0</v>
      </c>
      <c r="T481" s="155">
        <f>S481*H481</f>
        <v>0</v>
      </c>
      <c r="AR481" s="18" t="s">
        <v>191</v>
      </c>
      <c r="AT481" s="18" t="s">
        <v>292</v>
      </c>
      <c r="AU481" s="18" t="s">
        <v>81</v>
      </c>
      <c r="AY481" s="18" t="s">
        <v>128</v>
      </c>
      <c r="BE481" s="156">
        <f>IF(N481="základní",J481,0)</f>
        <v>0</v>
      </c>
      <c r="BF481" s="156">
        <f>IF(N481="snížená",J481,0)</f>
        <v>0</v>
      </c>
      <c r="BG481" s="156">
        <f>IF(N481="zákl. přenesená",J481,0)</f>
        <v>0</v>
      </c>
      <c r="BH481" s="156">
        <f>IF(N481="sníž. přenesená",J481,0)</f>
        <v>0</v>
      </c>
      <c r="BI481" s="156">
        <f>IF(N481="nulová",J481,0)</f>
        <v>0</v>
      </c>
      <c r="BJ481" s="18" t="s">
        <v>19</v>
      </c>
      <c r="BK481" s="156">
        <f>ROUND(I481*H481,2)</f>
        <v>0</v>
      </c>
      <c r="BL481" s="18" t="s">
        <v>135</v>
      </c>
      <c r="BM481" s="18" t="s">
        <v>572</v>
      </c>
    </row>
    <row r="482" spans="2:65" s="1" customFormat="1" ht="22.5" customHeight="1" x14ac:dyDescent="0.3">
      <c r="B482" s="145"/>
      <c r="C482" s="146" t="s">
        <v>573</v>
      </c>
      <c r="D482" s="146" t="s">
        <v>130</v>
      </c>
      <c r="E482" s="147" t="s">
        <v>574</v>
      </c>
      <c r="F482" s="148" t="s">
        <v>575</v>
      </c>
      <c r="G482" s="149" t="s">
        <v>505</v>
      </c>
      <c r="H482" s="150">
        <v>1</v>
      </c>
      <c r="I482" s="151"/>
      <c r="J482" s="151">
        <f>ROUND(I482*H482,2)</f>
        <v>0</v>
      </c>
      <c r="K482" s="148" t="s">
        <v>134</v>
      </c>
      <c r="L482" s="32"/>
      <c r="M482" s="152" t="s">
        <v>3</v>
      </c>
      <c r="N482" s="153" t="s">
        <v>44</v>
      </c>
      <c r="O482" s="154">
        <v>3.839</v>
      </c>
      <c r="P482" s="154">
        <f>O482*H482</f>
        <v>3.839</v>
      </c>
      <c r="Q482" s="154">
        <v>0.42368</v>
      </c>
      <c r="R482" s="154">
        <f>Q482*H482</f>
        <v>0.42368</v>
      </c>
      <c r="S482" s="154">
        <v>0</v>
      </c>
      <c r="T482" s="155">
        <f>S482*H482</f>
        <v>0</v>
      </c>
      <c r="AR482" s="18" t="s">
        <v>135</v>
      </c>
      <c r="AT482" s="18" t="s">
        <v>130</v>
      </c>
      <c r="AU482" s="18" t="s">
        <v>81</v>
      </c>
      <c r="AY482" s="18" t="s">
        <v>128</v>
      </c>
      <c r="BE482" s="156">
        <f>IF(N482="základní",J482,0)</f>
        <v>0</v>
      </c>
      <c r="BF482" s="156">
        <f>IF(N482="snížená",J482,0)</f>
        <v>0</v>
      </c>
      <c r="BG482" s="156">
        <f>IF(N482="zákl. přenesená",J482,0)</f>
        <v>0</v>
      </c>
      <c r="BH482" s="156">
        <f>IF(N482="sníž. přenesená",J482,0)</f>
        <v>0</v>
      </c>
      <c r="BI482" s="156">
        <f>IF(N482="nulová",J482,0)</f>
        <v>0</v>
      </c>
      <c r="BJ482" s="18" t="s">
        <v>19</v>
      </c>
      <c r="BK482" s="156">
        <f>ROUND(I482*H482,2)</f>
        <v>0</v>
      </c>
      <c r="BL482" s="18" t="s">
        <v>135</v>
      </c>
      <c r="BM482" s="18" t="s">
        <v>576</v>
      </c>
    </row>
    <row r="483" spans="2:65" s="11" customFormat="1" x14ac:dyDescent="0.3">
      <c r="B483" s="157"/>
      <c r="D483" s="158" t="s">
        <v>137</v>
      </c>
      <c r="E483" s="159" t="s">
        <v>3</v>
      </c>
      <c r="F483" s="160" t="s">
        <v>577</v>
      </c>
      <c r="H483" s="161" t="s">
        <v>3</v>
      </c>
      <c r="L483" s="157"/>
      <c r="M483" s="162"/>
      <c r="N483" s="163"/>
      <c r="O483" s="163"/>
      <c r="P483" s="163"/>
      <c r="Q483" s="163"/>
      <c r="R483" s="163"/>
      <c r="S483" s="163"/>
      <c r="T483" s="164"/>
      <c r="AT483" s="161" t="s">
        <v>137</v>
      </c>
      <c r="AU483" s="161" t="s">
        <v>81</v>
      </c>
      <c r="AV483" s="11" t="s">
        <v>19</v>
      </c>
      <c r="AW483" s="11" t="s">
        <v>36</v>
      </c>
      <c r="AX483" s="11" t="s">
        <v>73</v>
      </c>
      <c r="AY483" s="161" t="s">
        <v>128</v>
      </c>
    </row>
    <row r="484" spans="2:65" s="12" customFormat="1" x14ac:dyDescent="0.3">
      <c r="B484" s="165"/>
      <c r="D484" s="158" t="s">
        <v>137</v>
      </c>
      <c r="E484" s="173" t="s">
        <v>3</v>
      </c>
      <c r="F484" s="174" t="s">
        <v>19</v>
      </c>
      <c r="H484" s="175">
        <v>1</v>
      </c>
      <c r="L484" s="165"/>
      <c r="M484" s="170"/>
      <c r="N484" s="171"/>
      <c r="O484" s="171"/>
      <c r="P484" s="171"/>
      <c r="Q484" s="171"/>
      <c r="R484" s="171"/>
      <c r="S484" s="171"/>
      <c r="T484" s="172"/>
      <c r="AT484" s="173" t="s">
        <v>137</v>
      </c>
      <c r="AU484" s="173" t="s">
        <v>81</v>
      </c>
      <c r="AV484" s="12" t="s">
        <v>81</v>
      </c>
      <c r="AW484" s="12" t="s">
        <v>36</v>
      </c>
      <c r="AX484" s="12" t="s">
        <v>19</v>
      </c>
      <c r="AY484" s="173" t="s">
        <v>128</v>
      </c>
    </row>
    <row r="485" spans="2:65" s="10" customFormat="1" ht="29.85" customHeight="1" x14ac:dyDescent="0.35">
      <c r="B485" s="132"/>
      <c r="D485" s="142" t="s">
        <v>72</v>
      </c>
      <c r="E485" s="143" t="s">
        <v>198</v>
      </c>
      <c r="F485" s="143" t="s">
        <v>578</v>
      </c>
      <c r="J485" s="144">
        <f>BK485</f>
        <v>0</v>
      </c>
      <c r="L485" s="132"/>
      <c r="M485" s="136"/>
      <c r="N485" s="137"/>
      <c r="O485" s="137"/>
      <c r="P485" s="138">
        <f>SUM(P486:P554)</f>
        <v>137.36903000000001</v>
      </c>
      <c r="Q485" s="137"/>
      <c r="R485" s="138">
        <f>SUM(R486:R554)</f>
        <v>86.185136229999998</v>
      </c>
      <c r="S485" s="137"/>
      <c r="T485" s="139">
        <f>SUM(T486:T554)</f>
        <v>0</v>
      </c>
      <c r="AR485" s="133" t="s">
        <v>19</v>
      </c>
      <c r="AT485" s="140" t="s">
        <v>72</v>
      </c>
      <c r="AU485" s="140" t="s">
        <v>19</v>
      </c>
      <c r="AY485" s="133" t="s">
        <v>128</v>
      </c>
      <c r="BK485" s="141">
        <f>SUM(BK486:BK554)</f>
        <v>0</v>
      </c>
    </row>
    <row r="486" spans="2:65" s="1" customFormat="1" ht="22.5" customHeight="1" x14ac:dyDescent="0.3">
      <c r="B486" s="145"/>
      <c r="C486" s="146" t="s">
        <v>579</v>
      </c>
      <c r="D486" s="146" t="s">
        <v>130</v>
      </c>
      <c r="E486" s="147" t="s">
        <v>580</v>
      </c>
      <c r="F486" s="148" t="s">
        <v>581</v>
      </c>
      <c r="G486" s="149" t="s">
        <v>505</v>
      </c>
      <c r="H486" s="150">
        <v>2</v>
      </c>
      <c r="I486" s="151"/>
      <c r="J486" s="151">
        <f>ROUND(I486*H486,2)</f>
        <v>0</v>
      </c>
      <c r="K486" s="148" t="s">
        <v>796</v>
      </c>
      <c r="L486" s="32"/>
      <c r="M486" s="152" t="s">
        <v>3</v>
      </c>
      <c r="N486" s="153" t="s">
        <v>44</v>
      </c>
      <c r="O486" s="154">
        <v>0</v>
      </c>
      <c r="P486" s="154">
        <f>O486*H486</f>
        <v>0</v>
      </c>
      <c r="Q486" s="154">
        <v>0</v>
      </c>
      <c r="R486" s="154">
        <f>Q486*H486</f>
        <v>0</v>
      </c>
      <c r="S486" s="154">
        <v>0</v>
      </c>
      <c r="T486" s="155">
        <f>S486*H486</f>
        <v>0</v>
      </c>
      <c r="AR486" s="18" t="s">
        <v>135</v>
      </c>
      <c r="AT486" s="18" t="s">
        <v>130</v>
      </c>
      <c r="AU486" s="18" t="s">
        <v>81</v>
      </c>
      <c r="AY486" s="18" t="s">
        <v>128</v>
      </c>
      <c r="BE486" s="156">
        <f>IF(N486="základní",J486,0)</f>
        <v>0</v>
      </c>
      <c r="BF486" s="156">
        <f>IF(N486="snížená",J486,0)</f>
        <v>0</v>
      </c>
      <c r="BG486" s="156">
        <f>IF(N486="zákl. přenesená",J486,0)</f>
        <v>0</v>
      </c>
      <c r="BH486" s="156">
        <f>IF(N486="sníž. přenesená",J486,0)</f>
        <v>0</v>
      </c>
      <c r="BI486" s="156">
        <f>IF(N486="nulová",J486,0)</f>
        <v>0</v>
      </c>
      <c r="BJ486" s="18" t="s">
        <v>19</v>
      </c>
      <c r="BK486" s="156">
        <f>ROUND(I486*H486,2)</f>
        <v>0</v>
      </c>
      <c r="BL486" s="18" t="s">
        <v>135</v>
      </c>
      <c r="BM486" s="18" t="s">
        <v>582</v>
      </c>
    </row>
    <row r="487" spans="2:65" s="1" customFormat="1" ht="24" x14ac:dyDescent="0.3">
      <c r="B487" s="32"/>
      <c r="D487" s="166" t="s">
        <v>313</v>
      </c>
      <c r="F487" s="204" t="s">
        <v>583</v>
      </c>
      <c r="L487" s="32"/>
      <c r="M487" s="61"/>
      <c r="N487" s="33"/>
      <c r="O487" s="33"/>
      <c r="P487" s="33"/>
      <c r="Q487" s="33"/>
      <c r="R487" s="33"/>
      <c r="S487" s="33"/>
      <c r="T487" s="62"/>
      <c r="AT487" s="18" t="s">
        <v>313</v>
      </c>
      <c r="AU487" s="18" t="s">
        <v>81</v>
      </c>
    </row>
    <row r="488" spans="2:65" s="1" customFormat="1" ht="22.5" customHeight="1" x14ac:dyDescent="0.3">
      <c r="B488" s="145"/>
      <c r="C488" s="146" t="s">
        <v>584</v>
      </c>
      <c r="D488" s="146" t="s">
        <v>130</v>
      </c>
      <c r="E488" s="147" t="s">
        <v>585</v>
      </c>
      <c r="F488" s="148" t="s">
        <v>586</v>
      </c>
      <c r="G488" s="149" t="s">
        <v>369</v>
      </c>
      <c r="H488" s="150">
        <v>300</v>
      </c>
      <c r="I488" s="151"/>
      <c r="J488" s="151">
        <f>ROUND(I488*H488,2)</f>
        <v>0</v>
      </c>
      <c r="K488" s="148" t="s">
        <v>796</v>
      </c>
      <c r="L488" s="32"/>
      <c r="M488" s="152" t="s">
        <v>3</v>
      </c>
      <c r="N488" s="153" t="s">
        <v>44</v>
      </c>
      <c r="O488" s="154">
        <v>0</v>
      </c>
      <c r="P488" s="154">
        <f>O488*H488</f>
        <v>0</v>
      </c>
      <c r="Q488" s="154">
        <v>0</v>
      </c>
      <c r="R488" s="154">
        <f>Q488*H488</f>
        <v>0</v>
      </c>
      <c r="S488" s="154">
        <v>0</v>
      </c>
      <c r="T488" s="155">
        <f>S488*H488</f>
        <v>0</v>
      </c>
      <c r="AR488" s="18" t="s">
        <v>135</v>
      </c>
      <c r="AT488" s="18" t="s">
        <v>130</v>
      </c>
      <c r="AU488" s="18" t="s">
        <v>81</v>
      </c>
      <c r="AY488" s="18" t="s">
        <v>128</v>
      </c>
      <c r="BE488" s="156">
        <f>IF(N488="základní",J488,0)</f>
        <v>0</v>
      </c>
      <c r="BF488" s="156">
        <f>IF(N488="snížená",J488,0)</f>
        <v>0</v>
      </c>
      <c r="BG488" s="156">
        <f>IF(N488="zákl. přenesená",J488,0)</f>
        <v>0</v>
      </c>
      <c r="BH488" s="156">
        <f>IF(N488="sníž. přenesená",J488,0)</f>
        <v>0</v>
      </c>
      <c r="BI488" s="156">
        <f>IF(N488="nulová",J488,0)</f>
        <v>0</v>
      </c>
      <c r="BJ488" s="18" t="s">
        <v>19</v>
      </c>
      <c r="BK488" s="156">
        <f>ROUND(I488*H488,2)</f>
        <v>0</v>
      </c>
      <c r="BL488" s="18" t="s">
        <v>135</v>
      </c>
      <c r="BM488" s="18" t="s">
        <v>587</v>
      </c>
    </row>
    <row r="489" spans="2:65" s="1" customFormat="1" ht="22.5" customHeight="1" x14ac:dyDescent="0.3">
      <c r="B489" s="145"/>
      <c r="C489" s="146" t="s">
        <v>588</v>
      </c>
      <c r="D489" s="146" t="s">
        <v>130</v>
      </c>
      <c r="E489" s="147" t="s">
        <v>589</v>
      </c>
      <c r="F489" s="148" t="s">
        <v>590</v>
      </c>
      <c r="G489" s="149" t="s">
        <v>311</v>
      </c>
      <c r="H489" s="150">
        <v>500</v>
      </c>
      <c r="I489" s="151"/>
      <c r="J489" s="151">
        <f>ROUND(I489*H489,2)</f>
        <v>0</v>
      </c>
      <c r="K489" s="148" t="s">
        <v>796</v>
      </c>
      <c r="L489" s="32"/>
      <c r="M489" s="152" t="s">
        <v>3</v>
      </c>
      <c r="N489" s="153" t="s">
        <v>44</v>
      </c>
      <c r="O489" s="154">
        <v>0</v>
      </c>
      <c r="P489" s="154">
        <f>O489*H489</f>
        <v>0</v>
      </c>
      <c r="Q489" s="154">
        <v>0</v>
      </c>
      <c r="R489" s="154">
        <f>Q489*H489</f>
        <v>0</v>
      </c>
      <c r="S489" s="154">
        <v>0</v>
      </c>
      <c r="T489" s="155">
        <f>S489*H489</f>
        <v>0</v>
      </c>
      <c r="AR489" s="18" t="s">
        <v>135</v>
      </c>
      <c r="AT489" s="18" t="s">
        <v>130</v>
      </c>
      <c r="AU489" s="18" t="s">
        <v>81</v>
      </c>
      <c r="AY489" s="18" t="s">
        <v>128</v>
      </c>
      <c r="BE489" s="156">
        <f>IF(N489="základní",J489,0)</f>
        <v>0</v>
      </c>
      <c r="BF489" s="156">
        <f>IF(N489="snížená",J489,0)</f>
        <v>0</v>
      </c>
      <c r="BG489" s="156">
        <f>IF(N489="zákl. přenesená",J489,0)</f>
        <v>0</v>
      </c>
      <c r="BH489" s="156">
        <f>IF(N489="sníž. přenesená",J489,0)</f>
        <v>0</v>
      </c>
      <c r="BI489" s="156">
        <f>IF(N489="nulová",J489,0)</f>
        <v>0</v>
      </c>
      <c r="BJ489" s="18" t="s">
        <v>19</v>
      </c>
      <c r="BK489" s="156">
        <f>ROUND(I489*H489,2)</f>
        <v>0</v>
      </c>
      <c r="BL489" s="18" t="s">
        <v>135</v>
      </c>
      <c r="BM489" s="18" t="s">
        <v>591</v>
      </c>
    </row>
    <row r="490" spans="2:65" s="11" customFormat="1" x14ac:dyDescent="0.3">
      <c r="B490" s="157"/>
      <c r="D490" s="158" t="s">
        <v>137</v>
      </c>
      <c r="E490" s="159" t="s">
        <v>3</v>
      </c>
      <c r="F490" s="160" t="s">
        <v>592</v>
      </c>
      <c r="H490" s="161" t="s">
        <v>3</v>
      </c>
      <c r="L490" s="157"/>
      <c r="M490" s="162"/>
      <c r="N490" s="163"/>
      <c r="O490" s="163"/>
      <c r="P490" s="163"/>
      <c r="Q490" s="163"/>
      <c r="R490" s="163"/>
      <c r="S490" s="163"/>
      <c r="T490" s="164"/>
      <c r="AT490" s="161" t="s">
        <v>137</v>
      </c>
      <c r="AU490" s="161" t="s">
        <v>81</v>
      </c>
      <c r="AV490" s="11" t="s">
        <v>19</v>
      </c>
      <c r="AW490" s="11" t="s">
        <v>36</v>
      </c>
      <c r="AX490" s="11" t="s">
        <v>73</v>
      </c>
      <c r="AY490" s="161" t="s">
        <v>128</v>
      </c>
    </row>
    <row r="491" spans="2:65" s="12" customFormat="1" x14ac:dyDescent="0.3">
      <c r="B491" s="165"/>
      <c r="D491" s="166" t="s">
        <v>137</v>
      </c>
      <c r="E491" s="167" t="s">
        <v>3</v>
      </c>
      <c r="F491" s="168" t="s">
        <v>593</v>
      </c>
      <c r="H491" s="169">
        <v>500</v>
      </c>
      <c r="L491" s="165"/>
      <c r="M491" s="170"/>
      <c r="N491" s="171"/>
      <c r="O491" s="171"/>
      <c r="P491" s="171"/>
      <c r="Q491" s="171"/>
      <c r="R491" s="171"/>
      <c r="S491" s="171"/>
      <c r="T491" s="172"/>
      <c r="AT491" s="173" t="s">
        <v>137</v>
      </c>
      <c r="AU491" s="173" t="s">
        <v>81</v>
      </c>
      <c r="AV491" s="12" t="s">
        <v>81</v>
      </c>
      <c r="AW491" s="12" t="s">
        <v>36</v>
      </c>
      <c r="AX491" s="12" t="s">
        <v>19</v>
      </c>
      <c r="AY491" s="173" t="s">
        <v>128</v>
      </c>
    </row>
    <row r="492" spans="2:65" s="1" customFormat="1" ht="22.5" customHeight="1" x14ac:dyDescent="0.3">
      <c r="B492" s="145"/>
      <c r="C492" s="146" t="s">
        <v>594</v>
      </c>
      <c r="D492" s="146" t="s">
        <v>130</v>
      </c>
      <c r="E492" s="147" t="s">
        <v>595</v>
      </c>
      <c r="F492" s="148" t="s">
        <v>596</v>
      </c>
      <c r="G492" s="149" t="s">
        <v>369</v>
      </c>
      <c r="H492" s="150">
        <v>65.5</v>
      </c>
      <c r="I492" s="151"/>
      <c r="J492" s="151">
        <f>ROUND(I492*H492,2)</f>
        <v>0</v>
      </c>
      <c r="K492" s="148" t="s">
        <v>134</v>
      </c>
      <c r="L492" s="32"/>
      <c r="M492" s="152" t="s">
        <v>3</v>
      </c>
      <c r="N492" s="153" t="s">
        <v>44</v>
      </c>
      <c r="O492" s="154">
        <v>0.22800000000000001</v>
      </c>
      <c r="P492" s="154">
        <f>O492*H492</f>
        <v>14.934000000000001</v>
      </c>
      <c r="Q492" s="154">
        <v>4.0079999999999998E-2</v>
      </c>
      <c r="R492" s="154">
        <f>Q492*H492</f>
        <v>2.6252399999999998</v>
      </c>
      <c r="S492" s="154">
        <v>0</v>
      </c>
      <c r="T492" s="155">
        <f>S492*H492</f>
        <v>0</v>
      </c>
      <c r="AR492" s="18" t="s">
        <v>135</v>
      </c>
      <c r="AT492" s="18" t="s">
        <v>130</v>
      </c>
      <c r="AU492" s="18" t="s">
        <v>81</v>
      </c>
      <c r="AY492" s="18" t="s">
        <v>128</v>
      </c>
      <c r="BE492" s="156">
        <f>IF(N492="základní",J492,0)</f>
        <v>0</v>
      </c>
      <c r="BF492" s="156">
        <f>IF(N492="snížená",J492,0)</f>
        <v>0</v>
      </c>
      <c r="BG492" s="156">
        <f>IF(N492="zákl. přenesená",J492,0)</f>
        <v>0</v>
      </c>
      <c r="BH492" s="156">
        <f>IF(N492="sníž. přenesená",J492,0)</f>
        <v>0</v>
      </c>
      <c r="BI492" s="156">
        <f>IF(N492="nulová",J492,0)</f>
        <v>0</v>
      </c>
      <c r="BJ492" s="18" t="s">
        <v>19</v>
      </c>
      <c r="BK492" s="156">
        <f>ROUND(I492*H492,2)</f>
        <v>0</v>
      </c>
      <c r="BL492" s="18" t="s">
        <v>135</v>
      </c>
      <c r="BM492" s="18" t="s">
        <v>597</v>
      </c>
    </row>
    <row r="493" spans="2:65" s="11" customFormat="1" x14ac:dyDescent="0.3">
      <c r="B493" s="157"/>
      <c r="D493" s="158" t="s">
        <v>137</v>
      </c>
      <c r="E493" s="159" t="s">
        <v>3</v>
      </c>
      <c r="F493" s="160" t="s">
        <v>598</v>
      </c>
      <c r="H493" s="161" t="s">
        <v>3</v>
      </c>
      <c r="L493" s="157"/>
      <c r="M493" s="162"/>
      <c r="N493" s="163"/>
      <c r="O493" s="163"/>
      <c r="P493" s="163"/>
      <c r="Q493" s="163"/>
      <c r="R493" s="163"/>
      <c r="S493" s="163"/>
      <c r="T493" s="164"/>
      <c r="AT493" s="161" t="s">
        <v>137</v>
      </c>
      <c r="AU493" s="161" t="s">
        <v>81</v>
      </c>
      <c r="AV493" s="11" t="s">
        <v>19</v>
      </c>
      <c r="AW493" s="11" t="s">
        <v>36</v>
      </c>
      <c r="AX493" s="11" t="s">
        <v>73</v>
      </c>
      <c r="AY493" s="161" t="s">
        <v>128</v>
      </c>
    </row>
    <row r="494" spans="2:65" s="12" customFormat="1" x14ac:dyDescent="0.3">
      <c r="B494" s="165"/>
      <c r="D494" s="166" t="s">
        <v>137</v>
      </c>
      <c r="E494" s="167" t="s">
        <v>3</v>
      </c>
      <c r="F494" s="168" t="s">
        <v>599</v>
      </c>
      <c r="H494" s="169">
        <v>65.5</v>
      </c>
      <c r="L494" s="165"/>
      <c r="M494" s="170"/>
      <c r="N494" s="171"/>
      <c r="O494" s="171"/>
      <c r="P494" s="171"/>
      <c r="Q494" s="171"/>
      <c r="R494" s="171"/>
      <c r="S494" s="171"/>
      <c r="T494" s="172"/>
      <c r="AT494" s="173" t="s">
        <v>137</v>
      </c>
      <c r="AU494" s="173" t="s">
        <v>81</v>
      </c>
      <c r="AV494" s="12" t="s">
        <v>81</v>
      </c>
      <c r="AW494" s="12" t="s">
        <v>36</v>
      </c>
      <c r="AX494" s="12" t="s">
        <v>19</v>
      </c>
      <c r="AY494" s="173" t="s">
        <v>128</v>
      </c>
    </row>
    <row r="495" spans="2:65" s="1" customFormat="1" ht="31.5" customHeight="1" x14ac:dyDescent="0.3">
      <c r="B495" s="145"/>
      <c r="C495" s="146" t="s">
        <v>600</v>
      </c>
      <c r="D495" s="146" t="s">
        <v>130</v>
      </c>
      <c r="E495" s="147" t="s">
        <v>601</v>
      </c>
      <c r="F495" s="148" t="s">
        <v>602</v>
      </c>
      <c r="G495" s="149" t="s">
        <v>505</v>
      </c>
      <c r="H495" s="150">
        <v>2</v>
      </c>
      <c r="I495" s="151"/>
      <c r="J495" s="151">
        <f>ROUND(I495*H495,2)</f>
        <v>0</v>
      </c>
      <c r="K495" s="148" t="s">
        <v>134</v>
      </c>
      <c r="L495" s="32"/>
      <c r="M495" s="152" t="s">
        <v>3</v>
      </c>
      <c r="N495" s="153" t="s">
        <v>44</v>
      </c>
      <c r="O495" s="154">
        <v>0.2</v>
      </c>
      <c r="P495" s="154">
        <f>O495*H495</f>
        <v>0.4</v>
      </c>
      <c r="Q495" s="154">
        <v>6.9999999999999999E-4</v>
      </c>
      <c r="R495" s="154">
        <f>Q495*H495</f>
        <v>1.4E-3</v>
      </c>
      <c r="S495" s="154">
        <v>0</v>
      </c>
      <c r="T495" s="155">
        <f>S495*H495</f>
        <v>0</v>
      </c>
      <c r="AR495" s="18" t="s">
        <v>135</v>
      </c>
      <c r="AT495" s="18" t="s">
        <v>130</v>
      </c>
      <c r="AU495" s="18" t="s">
        <v>81</v>
      </c>
      <c r="AY495" s="18" t="s">
        <v>128</v>
      </c>
      <c r="BE495" s="156">
        <f>IF(N495="základní",J495,0)</f>
        <v>0</v>
      </c>
      <c r="BF495" s="156">
        <f>IF(N495="snížená",J495,0)</f>
        <v>0</v>
      </c>
      <c r="BG495" s="156">
        <f>IF(N495="zákl. přenesená",J495,0)</f>
        <v>0</v>
      </c>
      <c r="BH495" s="156">
        <f>IF(N495="sníž. přenesená",J495,0)</f>
        <v>0</v>
      </c>
      <c r="BI495" s="156">
        <f>IF(N495="nulová",J495,0)</f>
        <v>0</v>
      </c>
      <c r="BJ495" s="18" t="s">
        <v>19</v>
      </c>
      <c r="BK495" s="156">
        <f>ROUND(I495*H495,2)</f>
        <v>0</v>
      </c>
      <c r="BL495" s="18" t="s">
        <v>135</v>
      </c>
      <c r="BM495" s="18" t="s">
        <v>603</v>
      </c>
    </row>
    <row r="496" spans="2:65" s="12" customFormat="1" x14ac:dyDescent="0.3">
      <c r="B496" s="165"/>
      <c r="D496" s="166" t="s">
        <v>137</v>
      </c>
      <c r="E496" s="167" t="s">
        <v>3</v>
      </c>
      <c r="F496" s="168" t="s">
        <v>604</v>
      </c>
      <c r="H496" s="169">
        <v>2</v>
      </c>
      <c r="L496" s="165"/>
      <c r="M496" s="170"/>
      <c r="N496" s="171"/>
      <c r="O496" s="171"/>
      <c r="P496" s="171"/>
      <c r="Q496" s="171"/>
      <c r="R496" s="171"/>
      <c r="S496" s="171"/>
      <c r="T496" s="172"/>
      <c r="AT496" s="173" t="s">
        <v>137</v>
      </c>
      <c r="AU496" s="173" t="s">
        <v>81</v>
      </c>
      <c r="AV496" s="12" t="s">
        <v>81</v>
      </c>
      <c r="AW496" s="12" t="s">
        <v>36</v>
      </c>
      <c r="AX496" s="12" t="s">
        <v>19</v>
      </c>
      <c r="AY496" s="173" t="s">
        <v>128</v>
      </c>
    </row>
    <row r="497" spans="2:65" s="1" customFormat="1" ht="22.5" customHeight="1" x14ac:dyDescent="0.3">
      <c r="B497" s="145"/>
      <c r="C497" s="191" t="s">
        <v>605</v>
      </c>
      <c r="D497" s="191" t="s">
        <v>292</v>
      </c>
      <c r="E497" s="192" t="s">
        <v>606</v>
      </c>
      <c r="F497" s="193" t="s">
        <v>607</v>
      </c>
      <c r="G497" s="194" t="s">
        <v>505</v>
      </c>
      <c r="H497" s="195">
        <v>2</v>
      </c>
      <c r="I497" s="196"/>
      <c r="J497" s="196">
        <f>ROUND(I497*H497,2)</f>
        <v>0</v>
      </c>
      <c r="K497" s="193" t="s">
        <v>134</v>
      </c>
      <c r="L497" s="197"/>
      <c r="M497" s="198" t="s">
        <v>3</v>
      </c>
      <c r="N497" s="199" t="s">
        <v>44</v>
      </c>
      <c r="O497" s="154">
        <v>0</v>
      </c>
      <c r="P497" s="154">
        <f>O497*H497</f>
        <v>0</v>
      </c>
      <c r="Q497" s="154">
        <v>3.0000000000000001E-3</v>
      </c>
      <c r="R497" s="154">
        <f>Q497*H497</f>
        <v>6.0000000000000001E-3</v>
      </c>
      <c r="S497" s="154">
        <v>0</v>
      </c>
      <c r="T497" s="155">
        <f>S497*H497</f>
        <v>0</v>
      </c>
      <c r="AR497" s="18" t="s">
        <v>191</v>
      </c>
      <c r="AT497" s="18" t="s">
        <v>292</v>
      </c>
      <c r="AU497" s="18" t="s">
        <v>81</v>
      </c>
      <c r="AY497" s="18" t="s">
        <v>128</v>
      </c>
      <c r="BE497" s="156">
        <f>IF(N497="základní",J497,0)</f>
        <v>0</v>
      </c>
      <c r="BF497" s="156">
        <f>IF(N497="snížená",J497,0)</f>
        <v>0</v>
      </c>
      <c r="BG497" s="156">
        <f>IF(N497="zákl. přenesená",J497,0)</f>
        <v>0</v>
      </c>
      <c r="BH497" s="156">
        <f>IF(N497="sníž. přenesená",J497,0)</f>
        <v>0</v>
      </c>
      <c r="BI497" s="156">
        <f>IF(N497="nulová",J497,0)</f>
        <v>0</v>
      </c>
      <c r="BJ497" s="18" t="s">
        <v>19</v>
      </c>
      <c r="BK497" s="156">
        <f>ROUND(I497*H497,2)</f>
        <v>0</v>
      </c>
      <c r="BL497" s="18" t="s">
        <v>135</v>
      </c>
      <c r="BM497" s="18" t="s">
        <v>608</v>
      </c>
    </row>
    <row r="498" spans="2:65" s="12" customFormat="1" x14ac:dyDescent="0.3">
      <c r="B498" s="165"/>
      <c r="D498" s="166" t="s">
        <v>137</v>
      </c>
      <c r="E498" s="167" t="s">
        <v>3</v>
      </c>
      <c r="F498" s="168" t="s">
        <v>604</v>
      </c>
      <c r="H498" s="169">
        <v>2</v>
      </c>
      <c r="L498" s="165"/>
      <c r="M498" s="170"/>
      <c r="N498" s="171"/>
      <c r="O498" s="171"/>
      <c r="P498" s="171"/>
      <c r="Q498" s="171"/>
      <c r="R498" s="171"/>
      <c r="S498" s="171"/>
      <c r="T498" s="172"/>
      <c r="AT498" s="173" t="s">
        <v>137</v>
      </c>
      <c r="AU498" s="173" t="s">
        <v>81</v>
      </c>
      <c r="AV498" s="12" t="s">
        <v>81</v>
      </c>
      <c r="AW498" s="12" t="s">
        <v>36</v>
      </c>
      <c r="AX498" s="12" t="s">
        <v>19</v>
      </c>
      <c r="AY498" s="173" t="s">
        <v>128</v>
      </c>
    </row>
    <row r="499" spans="2:65" s="1" customFormat="1" ht="22.5" customHeight="1" x14ac:dyDescent="0.3">
      <c r="B499" s="145"/>
      <c r="C499" s="146" t="s">
        <v>609</v>
      </c>
      <c r="D499" s="146" t="s">
        <v>130</v>
      </c>
      <c r="E499" s="147" t="s">
        <v>610</v>
      </c>
      <c r="F499" s="148" t="s">
        <v>611</v>
      </c>
      <c r="G499" s="149" t="s">
        <v>505</v>
      </c>
      <c r="H499" s="150">
        <v>2</v>
      </c>
      <c r="I499" s="151"/>
      <c r="J499" s="151">
        <f>ROUND(I499*H499,2)</f>
        <v>0</v>
      </c>
      <c r="K499" s="148" t="s">
        <v>134</v>
      </c>
      <c r="L499" s="32"/>
      <c r="M499" s="152" t="s">
        <v>3</v>
      </c>
      <c r="N499" s="153" t="s">
        <v>44</v>
      </c>
      <c r="O499" s="154">
        <v>0.54900000000000004</v>
      </c>
      <c r="P499" s="154">
        <f>O499*H499</f>
        <v>1.0980000000000001</v>
      </c>
      <c r="Q499" s="154">
        <v>0.11241</v>
      </c>
      <c r="R499" s="154">
        <f>Q499*H499</f>
        <v>0.22481999999999999</v>
      </c>
      <c r="S499" s="154">
        <v>0</v>
      </c>
      <c r="T499" s="155">
        <f>S499*H499</f>
        <v>0</v>
      </c>
      <c r="AR499" s="18" t="s">
        <v>135</v>
      </c>
      <c r="AT499" s="18" t="s">
        <v>130</v>
      </c>
      <c r="AU499" s="18" t="s">
        <v>81</v>
      </c>
      <c r="AY499" s="18" t="s">
        <v>128</v>
      </c>
      <c r="BE499" s="156">
        <f>IF(N499="základní",J499,0)</f>
        <v>0</v>
      </c>
      <c r="BF499" s="156">
        <f>IF(N499="snížená",J499,0)</f>
        <v>0</v>
      </c>
      <c r="BG499" s="156">
        <f>IF(N499="zákl. přenesená",J499,0)</f>
        <v>0</v>
      </c>
      <c r="BH499" s="156">
        <f>IF(N499="sníž. přenesená",J499,0)</f>
        <v>0</v>
      </c>
      <c r="BI499" s="156">
        <f>IF(N499="nulová",J499,0)</f>
        <v>0</v>
      </c>
      <c r="BJ499" s="18" t="s">
        <v>19</v>
      </c>
      <c r="BK499" s="156">
        <f>ROUND(I499*H499,2)</f>
        <v>0</v>
      </c>
      <c r="BL499" s="18" t="s">
        <v>135</v>
      </c>
      <c r="BM499" s="18" t="s">
        <v>612</v>
      </c>
    </row>
    <row r="500" spans="2:65" s="1" customFormat="1" ht="22.5" customHeight="1" x14ac:dyDescent="0.3">
      <c r="B500" s="145"/>
      <c r="C500" s="191" t="s">
        <v>613</v>
      </c>
      <c r="D500" s="191" t="s">
        <v>292</v>
      </c>
      <c r="E500" s="192" t="s">
        <v>614</v>
      </c>
      <c r="F500" s="193" t="s">
        <v>615</v>
      </c>
      <c r="G500" s="194" t="s">
        <v>505</v>
      </c>
      <c r="H500" s="195">
        <v>2</v>
      </c>
      <c r="I500" s="196"/>
      <c r="J500" s="196">
        <f>ROUND(I500*H500,2)</f>
        <v>0</v>
      </c>
      <c r="K500" s="193" t="s">
        <v>134</v>
      </c>
      <c r="L500" s="197"/>
      <c r="M500" s="198" t="s">
        <v>3</v>
      </c>
      <c r="N500" s="199" t="s">
        <v>44</v>
      </c>
      <c r="O500" s="154">
        <v>0</v>
      </c>
      <c r="P500" s="154">
        <f>O500*H500</f>
        <v>0</v>
      </c>
      <c r="Q500" s="154">
        <v>6.4999999999999997E-3</v>
      </c>
      <c r="R500" s="154">
        <f>Q500*H500</f>
        <v>1.2999999999999999E-2</v>
      </c>
      <c r="S500" s="154">
        <v>0</v>
      </c>
      <c r="T500" s="155">
        <f>S500*H500</f>
        <v>0</v>
      </c>
      <c r="AR500" s="18" t="s">
        <v>191</v>
      </c>
      <c r="AT500" s="18" t="s">
        <v>292</v>
      </c>
      <c r="AU500" s="18" t="s">
        <v>81</v>
      </c>
      <c r="AY500" s="18" t="s">
        <v>128</v>
      </c>
      <c r="BE500" s="156">
        <f>IF(N500="základní",J500,0)</f>
        <v>0</v>
      </c>
      <c r="BF500" s="156">
        <f>IF(N500="snížená",J500,0)</f>
        <v>0</v>
      </c>
      <c r="BG500" s="156">
        <f>IF(N500="zákl. přenesená",J500,0)</f>
        <v>0</v>
      </c>
      <c r="BH500" s="156">
        <f>IF(N500="sníž. přenesená",J500,0)</f>
        <v>0</v>
      </c>
      <c r="BI500" s="156">
        <f>IF(N500="nulová",J500,0)</f>
        <v>0</v>
      </c>
      <c r="BJ500" s="18" t="s">
        <v>19</v>
      </c>
      <c r="BK500" s="156">
        <f>ROUND(I500*H500,2)</f>
        <v>0</v>
      </c>
      <c r="BL500" s="18" t="s">
        <v>135</v>
      </c>
      <c r="BM500" s="18" t="s">
        <v>616</v>
      </c>
    </row>
    <row r="501" spans="2:65" s="1" customFormat="1" ht="44.25" customHeight="1" x14ac:dyDescent="0.3">
      <c r="B501" s="145"/>
      <c r="C501" s="146" t="s">
        <v>617</v>
      </c>
      <c r="D501" s="146" t="s">
        <v>130</v>
      </c>
      <c r="E501" s="147" t="s">
        <v>618</v>
      </c>
      <c r="F501" s="148" t="s">
        <v>619</v>
      </c>
      <c r="G501" s="149" t="s">
        <v>369</v>
      </c>
      <c r="H501" s="150">
        <v>44</v>
      </c>
      <c r="I501" s="151"/>
      <c r="J501" s="151">
        <f>ROUND(I501*H501,2)</f>
        <v>0</v>
      </c>
      <c r="K501" s="148" t="s">
        <v>321</v>
      </c>
      <c r="L501" s="32"/>
      <c r="M501" s="152" t="s">
        <v>3</v>
      </c>
      <c r="N501" s="153" t="s">
        <v>44</v>
      </c>
      <c r="O501" s="154">
        <v>0.26800000000000002</v>
      </c>
      <c r="P501" s="154">
        <f>O501*H501</f>
        <v>11.792000000000002</v>
      </c>
      <c r="Q501" s="154">
        <v>0.16850351999999999</v>
      </c>
      <c r="R501" s="154">
        <f>Q501*H501</f>
        <v>7.4141548799999999</v>
      </c>
      <c r="S501" s="154">
        <v>0</v>
      </c>
      <c r="T501" s="155">
        <f>S501*H501</f>
        <v>0</v>
      </c>
      <c r="AR501" s="18" t="s">
        <v>135</v>
      </c>
      <c r="AT501" s="18" t="s">
        <v>130</v>
      </c>
      <c r="AU501" s="18" t="s">
        <v>81</v>
      </c>
      <c r="AY501" s="18" t="s">
        <v>128</v>
      </c>
      <c r="BE501" s="156">
        <f>IF(N501="základní",J501,0)</f>
        <v>0</v>
      </c>
      <c r="BF501" s="156">
        <f>IF(N501="snížená",J501,0)</f>
        <v>0</v>
      </c>
      <c r="BG501" s="156">
        <f>IF(N501="zákl. přenesená",J501,0)</f>
        <v>0</v>
      </c>
      <c r="BH501" s="156">
        <f>IF(N501="sníž. přenesená",J501,0)</f>
        <v>0</v>
      </c>
      <c r="BI501" s="156">
        <f>IF(N501="nulová",J501,0)</f>
        <v>0</v>
      </c>
      <c r="BJ501" s="18" t="s">
        <v>19</v>
      </c>
      <c r="BK501" s="156">
        <f>ROUND(I501*H501,2)</f>
        <v>0</v>
      </c>
      <c r="BL501" s="18" t="s">
        <v>135</v>
      </c>
      <c r="BM501" s="18" t="s">
        <v>620</v>
      </c>
    </row>
    <row r="502" spans="2:65" s="11" customFormat="1" x14ac:dyDescent="0.3">
      <c r="B502" s="157"/>
      <c r="D502" s="158" t="s">
        <v>137</v>
      </c>
      <c r="E502" s="159" t="s">
        <v>3</v>
      </c>
      <c r="F502" s="160" t="s">
        <v>621</v>
      </c>
      <c r="H502" s="161" t="s">
        <v>3</v>
      </c>
      <c r="L502" s="157"/>
      <c r="M502" s="162"/>
      <c r="N502" s="163"/>
      <c r="O502" s="163"/>
      <c r="P502" s="163"/>
      <c r="Q502" s="163"/>
      <c r="R502" s="163"/>
      <c r="S502" s="163"/>
      <c r="T502" s="164"/>
      <c r="AT502" s="161" t="s">
        <v>137</v>
      </c>
      <c r="AU502" s="161" t="s">
        <v>81</v>
      </c>
      <c r="AV502" s="11" t="s">
        <v>19</v>
      </c>
      <c r="AW502" s="11" t="s">
        <v>36</v>
      </c>
      <c r="AX502" s="11" t="s">
        <v>73</v>
      </c>
      <c r="AY502" s="161" t="s">
        <v>128</v>
      </c>
    </row>
    <row r="503" spans="2:65" s="11" customFormat="1" x14ac:dyDescent="0.3">
      <c r="B503" s="157"/>
      <c r="D503" s="158" t="s">
        <v>137</v>
      </c>
      <c r="E503" s="159" t="s">
        <v>3</v>
      </c>
      <c r="F503" s="160" t="s">
        <v>182</v>
      </c>
      <c r="H503" s="161" t="s">
        <v>3</v>
      </c>
      <c r="L503" s="157"/>
      <c r="M503" s="162"/>
      <c r="N503" s="163"/>
      <c r="O503" s="163"/>
      <c r="P503" s="163"/>
      <c r="Q503" s="163"/>
      <c r="R503" s="163"/>
      <c r="S503" s="163"/>
      <c r="T503" s="164"/>
      <c r="AT503" s="161" t="s">
        <v>137</v>
      </c>
      <c r="AU503" s="161" t="s">
        <v>81</v>
      </c>
      <c r="AV503" s="11" t="s">
        <v>19</v>
      </c>
      <c r="AW503" s="11" t="s">
        <v>36</v>
      </c>
      <c r="AX503" s="11" t="s">
        <v>73</v>
      </c>
      <c r="AY503" s="161" t="s">
        <v>128</v>
      </c>
    </row>
    <row r="504" spans="2:65" s="12" customFormat="1" x14ac:dyDescent="0.3">
      <c r="B504" s="165"/>
      <c r="D504" s="158" t="s">
        <v>137</v>
      </c>
      <c r="E504" s="173" t="s">
        <v>3</v>
      </c>
      <c r="F504" s="174" t="s">
        <v>622</v>
      </c>
      <c r="H504" s="175">
        <v>10</v>
      </c>
      <c r="L504" s="165"/>
      <c r="M504" s="170"/>
      <c r="N504" s="171"/>
      <c r="O504" s="171"/>
      <c r="P504" s="171"/>
      <c r="Q504" s="171"/>
      <c r="R504" s="171"/>
      <c r="S504" s="171"/>
      <c r="T504" s="172"/>
      <c r="AT504" s="173" t="s">
        <v>137</v>
      </c>
      <c r="AU504" s="173" t="s">
        <v>81</v>
      </c>
      <c r="AV504" s="12" t="s">
        <v>81</v>
      </c>
      <c r="AW504" s="12" t="s">
        <v>36</v>
      </c>
      <c r="AX504" s="12" t="s">
        <v>73</v>
      </c>
      <c r="AY504" s="173" t="s">
        <v>128</v>
      </c>
    </row>
    <row r="505" spans="2:65" s="12" customFormat="1" x14ac:dyDescent="0.3">
      <c r="B505" s="165"/>
      <c r="D505" s="158" t="s">
        <v>137</v>
      </c>
      <c r="E505" s="173" t="s">
        <v>3</v>
      </c>
      <c r="F505" s="174" t="s">
        <v>623</v>
      </c>
      <c r="H505" s="175">
        <v>19</v>
      </c>
      <c r="L505" s="165"/>
      <c r="M505" s="170"/>
      <c r="N505" s="171"/>
      <c r="O505" s="171"/>
      <c r="P505" s="171"/>
      <c r="Q505" s="171"/>
      <c r="R505" s="171"/>
      <c r="S505" s="171"/>
      <c r="T505" s="172"/>
      <c r="AT505" s="173" t="s">
        <v>137</v>
      </c>
      <c r="AU505" s="173" t="s">
        <v>81</v>
      </c>
      <c r="AV505" s="12" t="s">
        <v>81</v>
      </c>
      <c r="AW505" s="12" t="s">
        <v>36</v>
      </c>
      <c r="AX505" s="12" t="s">
        <v>73</v>
      </c>
      <c r="AY505" s="173" t="s">
        <v>128</v>
      </c>
    </row>
    <row r="506" spans="2:65" s="11" customFormat="1" x14ac:dyDescent="0.3">
      <c r="B506" s="157"/>
      <c r="D506" s="158" t="s">
        <v>137</v>
      </c>
      <c r="E506" s="159" t="s">
        <v>3</v>
      </c>
      <c r="F506" s="160" t="s">
        <v>184</v>
      </c>
      <c r="H506" s="161" t="s">
        <v>3</v>
      </c>
      <c r="L506" s="157"/>
      <c r="M506" s="162"/>
      <c r="N506" s="163"/>
      <c r="O506" s="163"/>
      <c r="P506" s="163"/>
      <c r="Q506" s="163"/>
      <c r="R506" s="163"/>
      <c r="S506" s="163"/>
      <c r="T506" s="164"/>
      <c r="AT506" s="161" t="s">
        <v>137</v>
      </c>
      <c r="AU506" s="161" t="s">
        <v>81</v>
      </c>
      <c r="AV506" s="11" t="s">
        <v>19</v>
      </c>
      <c r="AW506" s="11" t="s">
        <v>36</v>
      </c>
      <c r="AX506" s="11" t="s">
        <v>73</v>
      </c>
      <c r="AY506" s="161" t="s">
        <v>128</v>
      </c>
    </row>
    <row r="507" spans="2:65" s="12" customFormat="1" x14ac:dyDescent="0.3">
      <c r="B507" s="165"/>
      <c r="D507" s="158" t="s">
        <v>137</v>
      </c>
      <c r="E507" s="173" t="s">
        <v>3</v>
      </c>
      <c r="F507" s="174" t="s">
        <v>624</v>
      </c>
      <c r="H507" s="175">
        <v>12</v>
      </c>
      <c r="L507" s="165"/>
      <c r="M507" s="170"/>
      <c r="N507" s="171"/>
      <c r="O507" s="171"/>
      <c r="P507" s="171"/>
      <c r="Q507" s="171"/>
      <c r="R507" s="171"/>
      <c r="S507" s="171"/>
      <c r="T507" s="172"/>
      <c r="AT507" s="173" t="s">
        <v>137</v>
      </c>
      <c r="AU507" s="173" t="s">
        <v>81</v>
      </c>
      <c r="AV507" s="12" t="s">
        <v>81</v>
      </c>
      <c r="AW507" s="12" t="s">
        <v>36</v>
      </c>
      <c r="AX507" s="12" t="s">
        <v>73</v>
      </c>
      <c r="AY507" s="173" t="s">
        <v>128</v>
      </c>
    </row>
    <row r="508" spans="2:65" s="11" customFormat="1" x14ac:dyDescent="0.3">
      <c r="B508" s="157"/>
      <c r="D508" s="158" t="s">
        <v>137</v>
      </c>
      <c r="E508" s="159" t="s">
        <v>3</v>
      </c>
      <c r="F508" s="160" t="s">
        <v>282</v>
      </c>
      <c r="H508" s="161" t="s">
        <v>3</v>
      </c>
      <c r="L508" s="157"/>
      <c r="M508" s="162"/>
      <c r="N508" s="163"/>
      <c r="O508" s="163"/>
      <c r="P508" s="163"/>
      <c r="Q508" s="163"/>
      <c r="R508" s="163"/>
      <c r="S508" s="163"/>
      <c r="T508" s="164"/>
      <c r="AT508" s="161" t="s">
        <v>137</v>
      </c>
      <c r="AU508" s="161" t="s">
        <v>81</v>
      </c>
      <c r="AV508" s="11" t="s">
        <v>19</v>
      </c>
      <c r="AW508" s="11" t="s">
        <v>36</v>
      </c>
      <c r="AX508" s="11" t="s">
        <v>73</v>
      </c>
      <c r="AY508" s="161" t="s">
        <v>128</v>
      </c>
    </row>
    <row r="509" spans="2:65" s="12" customFormat="1" x14ac:dyDescent="0.3">
      <c r="B509" s="165"/>
      <c r="D509" s="158" t="s">
        <v>137</v>
      </c>
      <c r="E509" s="173" t="s">
        <v>3</v>
      </c>
      <c r="F509" s="174" t="s">
        <v>625</v>
      </c>
      <c r="H509" s="175">
        <v>3</v>
      </c>
      <c r="L509" s="165"/>
      <c r="M509" s="170"/>
      <c r="N509" s="171"/>
      <c r="O509" s="171"/>
      <c r="P509" s="171"/>
      <c r="Q509" s="171"/>
      <c r="R509" s="171"/>
      <c r="S509" s="171"/>
      <c r="T509" s="172"/>
      <c r="AT509" s="173" t="s">
        <v>137</v>
      </c>
      <c r="AU509" s="173" t="s">
        <v>81</v>
      </c>
      <c r="AV509" s="12" t="s">
        <v>81</v>
      </c>
      <c r="AW509" s="12" t="s">
        <v>36</v>
      </c>
      <c r="AX509" s="12" t="s">
        <v>73</v>
      </c>
      <c r="AY509" s="173" t="s">
        <v>128</v>
      </c>
    </row>
    <row r="510" spans="2:65" s="14" customFormat="1" x14ac:dyDescent="0.3">
      <c r="B510" s="183"/>
      <c r="D510" s="166" t="s">
        <v>137</v>
      </c>
      <c r="E510" s="184" t="s">
        <v>3</v>
      </c>
      <c r="F510" s="185" t="s">
        <v>162</v>
      </c>
      <c r="H510" s="186">
        <v>44</v>
      </c>
      <c r="L510" s="183"/>
      <c r="M510" s="187"/>
      <c r="N510" s="188"/>
      <c r="O510" s="188"/>
      <c r="P510" s="188"/>
      <c r="Q510" s="188"/>
      <c r="R510" s="188"/>
      <c r="S510" s="188"/>
      <c r="T510" s="189"/>
      <c r="AT510" s="190" t="s">
        <v>137</v>
      </c>
      <c r="AU510" s="190" t="s">
        <v>81</v>
      </c>
      <c r="AV510" s="14" t="s">
        <v>135</v>
      </c>
      <c r="AW510" s="14" t="s">
        <v>36</v>
      </c>
      <c r="AX510" s="14" t="s">
        <v>19</v>
      </c>
      <c r="AY510" s="190" t="s">
        <v>128</v>
      </c>
    </row>
    <row r="511" spans="2:65" s="1" customFormat="1" ht="22.5" customHeight="1" x14ac:dyDescent="0.3">
      <c r="B511" s="145"/>
      <c r="C511" s="191" t="s">
        <v>626</v>
      </c>
      <c r="D511" s="191" t="s">
        <v>292</v>
      </c>
      <c r="E511" s="192" t="s">
        <v>627</v>
      </c>
      <c r="F511" s="193" t="s">
        <v>628</v>
      </c>
      <c r="G511" s="194" t="s">
        <v>505</v>
      </c>
      <c r="H511" s="195">
        <v>47.52</v>
      </c>
      <c r="I511" s="196"/>
      <c r="J511" s="196">
        <f>ROUND(I511*H511,2)</f>
        <v>0</v>
      </c>
      <c r="K511" s="193" t="s">
        <v>134</v>
      </c>
      <c r="L511" s="197"/>
      <c r="M511" s="198" t="s">
        <v>3</v>
      </c>
      <c r="N511" s="199" t="s">
        <v>44</v>
      </c>
      <c r="O511" s="154">
        <v>0</v>
      </c>
      <c r="P511" s="154">
        <f>O511*H511</f>
        <v>0</v>
      </c>
      <c r="Q511" s="154">
        <v>8.2100000000000006E-2</v>
      </c>
      <c r="R511" s="154">
        <f>Q511*H511</f>
        <v>3.9013920000000004</v>
      </c>
      <c r="S511" s="154">
        <v>0</v>
      </c>
      <c r="T511" s="155">
        <f>S511*H511</f>
        <v>0</v>
      </c>
      <c r="AR511" s="18" t="s">
        <v>191</v>
      </c>
      <c r="AT511" s="18" t="s">
        <v>292</v>
      </c>
      <c r="AU511" s="18" t="s">
        <v>81</v>
      </c>
      <c r="AY511" s="18" t="s">
        <v>128</v>
      </c>
      <c r="BE511" s="156">
        <f>IF(N511="základní",J511,0)</f>
        <v>0</v>
      </c>
      <c r="BF511" s="156">
        <f>IF(N511="snížená",J511,0)</f>
        <v>0</v>
      </c>
      <c r="BG511" s="156">
        <f>IF(N511="zákl. přenesená",J511,0)</f>
        <v>0</v>
      </c>
      <c r="BH511" s="156">
        <f>IF(N511="sníž. přenesená",J511,0)</f>
        <v>0</v>
      </c>
      <c r="BI511" s="156">
        <f>IF(N511="nulová",J511,0)</f>
        <v>0</v>
      </c>
      <c r="BJ511" s="18" t="s">
        <v>19</v>
      </c>
      <c r="BK511" s="156">
        <f>ROUND(I511*H511,2)</f>
        <v>0</v>
      </c>
      <c r="BL511" s="18" t="s">
        <v>135</v>
      </c>
      <c r="BM511" s="18" t="s">
        <v>629</v>
      </c>
    </row>
    <row r="512" spans="2:65" s="12" customFormat="1" x14ac:dyDescent="0.3">
      <c r="B512" s="165"/>
      <c r="D512" s="166" t="s">
        <v>137</v>
      </c>
      <c r="F512" s="168" t="s">
        <v>630</v>
      </c>
      <c r="H512" s="169">
        <v>47.52</v>
      </c>
      <c r="L512" s="165"/>
      <c r="M512" s="170"/>
      <c r="N512" s="171"/>
      <c r="O512" s="171"/>
      <c r="P512" s="171"/>
      <c r="Q512" s="171"/>
      <c r="R512" s="171"/>
      <c r="S512" s="171"/>
      <c r="T512" s="172"/>
      <c r="AT512" s="173" t="s">
        <v>137</v>
      </c>
      <c r="AU512" s="173" t="s">
        <v>81</v>
      </c>
      <c r="AV512" s="12" t="s">
        <v>81</v>
      </c>
      <c r="AW512" s="12" t="s">
        <v>4</v>
      </c>
      <c r="AX512" s="12" t="s">
        <v>19</v>
      </c>
      <c r="AY512" s="173" t="s">
        <v>128</v>
      </c>
    </row>
    <row r="513" spans="2:65" s="1" customFormat="1" ht="44.25" customHeight="1" x14ac:dyDescent="0.3">
      <c r="B513" s="145"/>
      <c r="C513" s="146" t="s">
        <v>631</v>
      </c>
      <c r="D513" s="146" t="s">
        <v>130</v>
      </c>
      <c r="E513" s="147" t="s">
        <v>632</v>
      </c>
      <c r="F513" s="148" t="s">
        <v>633</v>
      </c>
      <c r="G513" s="149" t="s">
        <v>369</v>
      </c>
      <c r="H513" s="150">
        <v>245</v>
      </c>
      <c r="I513" s="151"/>
      <c r="J513" s="151">
        <f>ROUND(I513*H513,2)</f>
        <v>0</v>
      </c>
      <c r="K513" s="148" t="s">
        <v>321</v>
      </c>
      <c r="L513" s="32"/>
      <c r="M513" s="152" t="s">
        <v>3</v>
      </c>
      <c r="N513" s="153" t="s">
        <v>44</v>
      </c>
      <c r="O513" s="154">
        <v>0.216</v>
      </c>
      <c r="P513" s="154">
        <f>O513*H513</f>
        <v>52.92</v>
      </c>
      <c r="Q513" s="154">
        <v>0.14041960000000001</v>
      </c>
      <c r="R513" s="154">
        <f>Q513*H513</f>
        <v>34.402802000000001</v>
      </c>
      <c r="S513" s="154">
        <v>0</v>
      </c>
      <c r="T513" s="155">
        <f>S513*H513</f>
        <v>0</v>
      </c>
      <c r="AR513" s="18" t="s">
        <v>135</v>
      </c>
      <c r="AT513" s="18" t="s">
        <v>130</v>
      </c>
      <c r="AU513" s="18" t="s">
        <v>81</v>
      </c>
      <c r="AY513" s="18" t="s">
        <v>128</v>
      </c>
      <c r="BE513" s="156">
        <f>IF(N513="základní",J513,0)</f>
        <v>0</v>
      </c>
      <c r="BF513" s="156">
        <f>IF(N513="snížená",J513,0)</f>
        <v>0</v>
      </c>
      <c r="BG513" s="156">
        <f>IF(N513="zákl. přenesená",J513,0)</f>
        <v>0</v>
      </c>
      <c r="BH513" s="156">
        <f>IF(N513="sníž. přenesená",J513,0)</f>
        <v>0</v>
      </c>
      <c r="BI513" s="156">
        <f>IF(N513="nulová",J513,0)</f>
        <v>0</v>
      </c>
      <c r="BJ513" s="18" t="s">
        <v>19</v>
      </c>
      <c r="BK513" s="156">
        <f>ROUND(I513*H513,2)</f>
        <v>0</v>
      </c>
      <c r="BL513" s="18" t="s">
        <v>135</v>
      </c>
      <c r="BM513" s="18" t="s">
        <v>634</v>
      </c>
    </row>
    <row r="514" spans="2:65" s="11" customFormat="1" x14ac:dyDescent="0.3">
      <c r="B514" s="157"/>
      <c r="D514" s="158" t="s">
        <v>137</v>
      </c>
      <c r="E514" s="159" t="s">
        <v>3</v>
      </c>
      <c r="F514" s="160" t="s">
        <v>635</v>
      </c>
      <c r="H514" s="161" t="s">
        <v>3</v>
      </c>
      <c r="L514" s="157"/>
      <c r="M514" s="162"/>
      <c r="N514" s="163"/>
      <c r="O514" s="163"/>
      <c r="P514" s="163"/>
      <c r="Q514" s="163"/>
      <c r="R514" s="163"/>
      <c r="S514" s="163"/>
      <c r="T514" s="164"/>
      <c r="AT514" s="161" t="s">
        <v>137</v>
      </c>
      <c r="AU514" s="161" t="s">
        <v>81</v>
      </c>
      <c r="AV514" s="11" t="s">
        <v>19</v>
      </c>
      <c r="AW514" s="11" t="s">
        <v>36</v>
      </c>
      <c r="AX514" s="11" t="s">
        <v>73</v>
      </c>
      <c r="AY514" s="161" t="s">
        <v>128</v>
      </c>
    </row>
    <row r="515" spans="2:65" s="11" customFormat="1" x14ac:dyDescent="0.3">
      <c r="B515" s="157"/>
      <c r="D515" s="158" t="s">
        <v>137</v>
      </c>
      <c r="E515" s="159" t="s">
        <v>3</v>
      </c>
      <c r="F515" s="160" t="s">
        <v>182</v>
      </c>
      <c r="H515" s="161" t="s">
        <v>3</v>
      </c>
      <c r="L515" s="157"/>
      <c r="M515" s="162"/>
      <c r="N515" s="163"/>
      <c r="O515" s="163"/>
      <c r="P515" s="163"/>
      <c r="Q515" s="163"/>
      <c r="R515" s="163"/>
      <c r="S515" s="163"/>
      <c r="T515" s="164"/>
      <c r="AT515" s="161" t="s">
        <v>137</v>
      </c>
      <c r="AU515" s="161" t="s">
        <v>81</v>
      </c>
      <c r="AV515" s="11" t="s">
        <v>19</v>
      </c>
      <c r="AW515" s="11" t="s">
        <v>36</v>
      </c>
      <c r="AX515" s="11" t="s">
        <v>73</v>
      </c>
      <c r="AY515" s="161" t="s">
        <v>128</v>
      </c>
    </row>
    <row r="516" spans="2:65" s="12" customFormat="1" x14ac:dyDescent="0.3">
      <c r="B516" s="165"/>
      <c r="D516" s="158" t="s">
        <v>137</v>
      </c>
      <c r="E516" s="173" t="s">
        <v>3</v>
      </c>
      <c r="F516" s="174" t="s">
        <v>191</v>
      </c>
      <c r="H516" s="175">
        <v>8</v>
      </c>
      <c r="L516" s="165"/>
      <c r="M516" s="170"/>
      <c r="N516" s="171"/>
      <c r="O516" s="171"/>
      <c r="P516" s="171"/>
      <c r="Q516" s="171"/>
      <c r="R516" s="171"/>
      <c r="S516" s="171"/>
      <c r="T516" s="172"/>
      <c r="AT516" s="173" t="s">
        <v>137</v>
      </c>
      <c r="AU516" s="173" t="s">
        <v>81</v>
      </c>
      <c r="AV516" s="12" t="s">
        <v>81</v>
      </c>
      <c r="AW516" s="12" t="s">
        <v>36</v>
      </c>
      <c r="AX516" s="12" t="s">
        <v>73</v>
      </c>
      <c r="AY516" s="173" t="s">
        <v>128</v>
      </c>
    </row>
    <row r="517" spans="2:65" s="11" customFormat="1" x14ac:dyDescent="0.3">
      <c r="B517" s="157"/>
      <c r="D517" s="158" t="s">
        <v>137</v>
      </c>
      <c r="E517" s="159" t="s">
        <v>3</v>
      </c>
      <c r="F517" s="160" t="s">
        <v>184</v>
      </c>
      <c r="H517" s="161" t="s">
        <v>3</v>
      </c>
      <c r="L517" s="157"/>
      <c r="M517" s="162"/>
      <c r="N517" s="163"/>
      <c r="O517" s="163"/>
      <c r="P517" s="163"/>
      <c r="Q517" s="163"/>
      <c r="R517" s="163"/>
      <c r="S517" s="163"/>
      <c r="T517" s="164"/>
      <c r="AT517" s="161" t="s">
        <v>137</v>
      </c>
      <c r="AU517" s="161" t="s">
        <v>81</v>
      </c>
      <c r="AV517" s="11" t="s">
        <v>19</v>
      </c>
      <c r="AW517" s="11" t="s">
        <v>36</v>
      </c>
      <c r="AX517" s="11" t="s">
        <v>73</v>
      </c>
      <c r="AY517" s="161" t="s">
        <v>128</v>
      </c>
    </row>
    <row r="518" spans="2:65" s="12" customFormat="1" x14ac:dyDescent="0.3">
      <c r="B518" s="165"/>
      <c r="D518" s="158" t="s">
        <v>137</v>
      </c>
      <c r="E518" s="173" t="s">
        <v>3</v>
      </c>
      <c r="F518" s="174" t="s">
        <v>8</v>
      </c>
      <c r="H518" s="175">
        <v>21</v>
      </c>
      <c r="L518" s="165"/>
      <c r="M518" s="170"/>
      <c r="N518" s="171"/>
      <c r="O518" s="171"/>
      <c r="P518" s="171"/>
      <c r="Q518" s="171"/>
      <c r="R518" s="171"/>
      <c r="S518" s="171"/>
      <c r="T518" s="172"/>
      <c r="AT518" s="173" t="s">
        <v>137</v>
      </c>
      <c r="AU518" s="173" t="s">
        <v>81</v>
      </c>
      <c r="AV518" s="12" t="s">
        <v>81</v>
      </c>
      <c r="AW518" s="12" t="s">
        <v>36</v>
      </c>
      <c r="AX518" s="12" t="s">
        <v>73</v>
      </c>
      <c r="AY518" s="173" t="s">
        <v>128</v>
      </c>
    </row>
    <row r="519" spans="2:65" s="11" customFormat="1" x14ac:dyDescent="0.3">
      <c r="B519" s="157"/>
      <c r="D519" s="158" t="s">
        <v>137</v>
      </c>
      <c r="E519" s="159" t="s">
        <v>3</v>
      </c>
      <c r="F519" s="160" t="s">
        <v>282</v>
      </c>
      <c r="H519" s="161" t="s">
        <v>3</v>
      </c>
      <c r="L519" s="157"/>
      <c r="M519" s="162"/>
      <c r="N519" s="163"/>
      <c r="O519" s="163"/>
      <c r="P519" s="163"/>
      <c r="Q519" s="163"/>
      <c r="R519" s="163"/>
      <c r="S519" s="163"/>
      <c r="T519" s="164"/>
      <c r="AT519" s="161" t="s">
        <v>137</v>
      </c>
      <c r="AU519" s="161" t="s">
        <v>81</v>
      </c>
      <c r="AV519" s="11" t="s">
        <v>19</v>
      </c>
      <c r="AW519" s="11" t="s">
        <v>36</v>
      </c>
      <c r="AX519" s="11" t="s">
        <v>73</v>
      </c>
      <c r="AY519" s="161" t="s">
        <v>128</v>
      </c>
    </row>
    <row r="520" spans="2:65" s="12" customFormat="1" x14ac:dyDescent="0.3">
      <c r="B520" s="165"/>
      <c r="D520" s="158" t="s">
        <v>137</v>
      </c>
      <c r="E520" s="173" t="s">
        <v>3</v>
      </c>
      <c r="F520" s="174" t="s">
        <v>636</v>
      </c>
      <c r="H520" s="175">
        <v>216</v>
      </c>
      <c r="L520" s="165"/>
      <c r="M520" s="170"/>
      <c r="N520" s="171"/>
      <c r="O520" s="171"/>
      <c r="P520" s="171"/>
      <c r="Q520" s="171"/>
      <c r="R520" s="171"/>
      <c r="S520" s="171"/>
      <c r="T520" s="172"/>
      <c r="AT520" s="173" t="s">
        <v>137</v>
      </c>
      <c r="AU520" s="173" t="s">
        <v>81</v>
      </c>
      <c r="AV520" s="12" t="s">
        <v>81</v>
      </c>
      <c r="AW520" s="12" t="s">
        <v>36</v>
      </c>
      <c r="AX520" s="12" t="s">
        <v>73</v>
      </c>
      <c r="AY520" s="173" t="s">
        <v>128</v>
      </c>
    </row>
    <row r="521" spans="2:65" s="14" customFormat="1" x14ac:dyDescent="0.3">
      <c r="B521" s="183"/>
      <c r="D521" s="166" t="s">
        <v>137</v>
      </c>
      <c r="E521" s="184" t="s">
        <v>3</v>
      </c>
      <c r="F521" s="185" t="s">
        <v>162</v>
      </c>
      <c r="H521" s="186">
        <v>245</v>
      </c>
      <c r="L521" s="183"/>
      <c r="M521" s="187"/>
      <c r="N521" s="188"/>
      <c r="O521" s="188"/>
      <c r="P521" s="188"/>
      <c r="Q521" s="188"/>
      <c r="R521" s="188"/>
      <c r="S521" s="188"/>
      <c r="T521" s="189"/>
      <c r="AT521" s="190" t="s">
        <v>137</v>
      </c>
      <c r="AU521" s="190" t="s">
        <v>81</v>
      </c>
      <c r="AV521" s="14" t="s">
        <v>135</v>
      </c>
      <c r="AW521" s="14" t="s">
        <v>36</v>
      </c>
      <c r="AX521" s="14" t="s">
        <v>19</v>
      </c>
      <c r="AY521" s="190" t="s">
        <v>128</v>
      </c>
    </row>
    <row r="522" spans="2:65" s="1" customFormat="1" ht="22.5" customHeight="1" x14ac:dyDescent="0.3">
      <c r="B522" s="145"/>
      <c r="C522" s="191" t="s">
        <v>637</v>
      </c>
      <c r="D522" s="191" t="s">
        <v>292</v>
      </c>
      <c r="E522" s="192" t="s">
        <v>638</v>
      </c>
      <c r="F522" s="193" t="s">
        <v>639</v>
      </c>
      <c r="G522" s="194" t="s">
        <v>505</v>
      </c>
      <c r="H522" s="195">
        <v>252.35</v>
      </c>
      <c r="I522" s="196"/>
      <c r="J522" s="196">
        <f>ROUND(I522*H522,2)</f>
        <v>0</v>
      </c>
      <c r="K522" s="193" t="s">
        <v>134</v>
      </c>
      <c r="L522" s="197"/>
      <c r="M522" s="198" t="s">
        <v>3</v>
      </c>
      <c r="N522" s="199" t="s">
        <v>44</v>
      </c>
      <c r="O522" s="154">
        <v>0</v>
      </c>
      <c r="P522" s="154">
        <f>O522*H522</f>
        <v>0</v>
      </c>
      <c r="Q522" s="154">
        <v>3.5999999999999997E-2</v>
      </c>
      <c r="R522" s="154">
        <f>Q522*H522</f>
        <v>9.0845999999999982</v>
      </c>
      <c r="S522" s="154">
        <v>0</v>
      </c>
      <c r="T522" s="155">
        <f>S522*H522</f>
        <v>0</v>
      </c>
      <c r="AR522" s="18" t="s">
        <v>191</v>
      </c>
      <c r="AT522" s="18" t="s">
        <v>292</v>
      </c>
      <c r="AU522" s="18" t="s">
        <v>81</v>
      </c>
      <c r="AY522" s="18" t="s">
        <v>128</v>
      </c>
      <c r="BE522" s="156">
        <f>IF(N522="základní",J522,0)</f>
        <v>0</v>
      </c>
      <c r="BF522" s="156">
        <f>IF(N522="snížená",J522,0)</f>
        <v>0</v>
      </c>
      <c r="BG522" s="156">
        <f>IF(N522="zákl. přenesená",J522,0)</f>
        <v>0</v>
      </c>
      <c r="BH522" s="156">
        <f>IF(N522="sníž. přenesená",J522,0)</f>
        <v>0</v>
      </c>
      <c r="BI522" s="156">
        <f>IF(N522="nulová",J522,0)</f>
        <v>0</v>
      </c>
      <c r="BJ522" s="18" t="s">
        <v>19</v>
      </c>
      <c r="BK522" s="156">
        <f>ROUND(I522*H522,2)</f>
        <v>0</v>
      </c>
      <c r="BL522" s="18" t="s">
        <v>135</v>
      </c>
      <c r="BM522" s="18" t="s">
        <v>640</v>
      </c>
    </row>
    <row r="523" spans="2:65" s="12" customFormat="1" x14ac:dyDescent="0.3">
      <c r="B523" s="165"/>
      <c r="D523" s="166" t="s">
        <v>137</v>
      </c>
      <c r="F523" s="168" t="s">
        <v>641</v>
      </c>
      <c r="H523" s="169">
        <v>252.35</v>
      </c>
      <c r="L523" s="165"/>
      <c r="M523" s="170"/>
      <c r="N523" s="171"/>
      <c r="O523" s="171"/>
      <c r="P523" s="171"/>
      <c r="Q523" s="171"/>
      <c r="R523" s="171"/>
      <c r="S523" s="171"/>
      <c r="T523" s="172"/>
      <c r="AT523" s="173" t="s">
        <v>137</v>
      </c>
      <c r="AU523" s="173" t="s">
        <v>81</v>
      </c>
      <c r="AV523" s="12" t="s">
        <v>81</v>
      </c>
      <c r="AW523" s="12" t="s">
        <v>4</v>
      </c>
      <c r="AX523" s="12" t="s">
        <v>19</v>
      </c>
      <c r="AY523" s="173" t="s">
        <v>128</v>
      </c>
    </row>
    <row r="524" spans="2:65" s="1" customFormat="1" ht="22.5" customHeight="1" x14ac:dyDescent="0.3">
      <c r="B524" s="145"/>
      <c r="C524" s="146" t="s">
        <v>642</v>
      </c>
      <c r="D524" s="146" t="s">
        <v>130</v>
      </c>
      <c r="E524" s="147" t="s">
        <v>643</v>
      </c>
      <c r="F524" s="148" t="s">
        <v>644</v>
      </c>
      <c r="G524" s="149" t="s">
        <v>369</v>
      </c>
      <c r="H524" s="150">
        <v>10</v>
      </c>
      <c r="I524" s="151"/>
      <c r="J524" s="151">
        <f>ROUND(I524*H524,2)</f>
        <v>0</v>
      </c>
      <c r="K524" s="148" t="s">
        <v>796</v>
      </c>
      <c r="L524" s="32"/>
      <c r="M524" s="152" t="s">
        <v>3</v>
      </c>
      <c r="N524" s="153" t="s">
        <v>44</v>
      </c>
      <c r="O524" s="154">
        <v>0</v>
      </c>
      <c r="P524" s="154">
        <f>O524*H524</f>
        <v>0</v>
      </c>
      <c r="Q524" s="154">
        <v>0</v>
      </c>
      <c r="R524" s="154">
        <f>Q524*H524</f>
        <v>0</v>
      </c>
      <c r="S524" s="154">
        <v>0</v>
      </c>
      <c r="T524" s="155">
        <f>S524*H524</f>
        <v>0</v>
      </c>
      <c r="AR524" s="18" t="s">
        <v>135</v>
      </c>
      <c r="AT524" s="18" t="s">
        <v>130</v>
      </c>
      <c r="AU524" s="18" t="s">
        <v>81</v>
      </c>
      <c r="AY524" s="18" t="s">
        <v>128</v>
      </c>
      <c r="BE524" s="156">
        <f>IF(N524="základní",J524,0)</f>
        <v>0</v>
      </c>
      <c r="BF524" s="156">
        <f>IF(N524="snížená",J524,0)</f>
        <v>0</v>
      </c>
      <c r="BG524" s="156">
        <f>IF(N524="zákl. přenesená",J524,0)</f>
        <v>0</v>
      </c>
      <c r="BH524" s="156">
        <f>IF(N524="sníž. přenesená",J524,0)</f>
        <v>0</v>
      </c>
      <c r="BI524" s="156">
        <f>IF(N524="nulová",J524,0)</f>
        <v>0</v>
      </c>
      <c r="BJ524" s="18" t="s">
        <v>19</v>
      </c>
      <c r="BK524" s="156">
        <f>ROUND(I524*H524,2)</f>
        <v>0</v>
      </c>
      <c r="BL524" s="18" t="s">
        <v>135</v>
      </c>
      <c r="BM524" s="18" t="s">
        <v>645</v>
      </c>
    </row>
    <row r="525" spans="2:65" s="1" customFormat="1" ht="24" x14ac:dyDescent="0.3">
      <c r="B525" s="32"/>
      <c r="D525" s="158" t="s">
        <v>313</v>
      </c>
      <c r="F525" s="200" t="s">
        <v>646</v>
      </c>
      <c r="L525" s="32"/>
      <c r="M525" s="61"/>
      <c r="N525" s="33"/>
      <c r="O525" s="33"/>
      <c r="P525" s="33"/>
      <c r="Q525" s="33"/>
      <c r="R525" s="33"/>
      <c r="S525" s="33"/>
      <c r="T525" s="62"/>
      <c r="AT525" s="18" t="s">
        <v>313</v>
      </c>
      <c r="AU525" s="18" t="s">
        <v>81</v>
      </c>
    </row>
    <row r="526" spans="2:65" s="11" customFormat="1" x14ac:dyDescent="0.3">
      <c r="B526" s="157"/>
      <c r="D526" s="158" t="s">
        <v>137</v>
      </c>
      <c r="E526" s="159" t="s">
        <v>3</v>
      </c>
      <c r="F526" s="160" t="s">
        <v>647</v>
      </c>
      <c r="H526" s="161" t="s">
        <v>3</v>
      </c>
      <c r="L526" s="157"/>
      <c r="M526" s="162"/>
      <c r="N526" s="163"/>
      <c r="O526" s="163"/>
      <c r="P526" s="163"/>
      <c r="Q526" s="163"/>
      <c r="R526" s="163"/>
      <c r="S526" s="163"/>
      <c r="T526" s="164"/>
      <c r="AT526" s="161" t="s">
        <v>137</v>
      </c>
      <c r="AU526" s="161" t="s">
        <v>81</v>
      </c>
      <c r="AV526" s="11" t="s">
        <v>19</v>
      </c>
      <c r="AW526" s="11" t="s">
        <v>36</v>
      </c>
      <c r="AX526" s="11" t="s">
        <v>73</v>
      </c>
      <c r="AY526" s="161" t="s">
        <v>128</v>
      </c>
    </row>
    <row r="527" spans="2:65" s="11" customFormat="1" x14ac:dyDescent="0.3">
      <c r="B527" s="157"/>
      <c r="D527" s="158" t="s">
        <v>137</v>
      </c>
      <c r="E527" s="159" t="s">
        <v>3</v>
      </c>
      <c r="F527" s="160" t="s">
        <v>182</v>
      </c>
      <c r="H527" s="161" t="s">
        <v>3</v>
      </c>
      <c r="L527" s="157"/>
      <c r="M527" s="162"/>
      <c r="N527" s="163"/>
      <c r="O527" s="163"/>
      <c r="P527" s="163"/>
      <c r="Q527" s="163"/>
      <c r="R527" s="163"/>
      <c r="S527" s="163"/>
      <c r="T527" s="164"/>
      <c r="AT527" s="161" t="s">
        <v>137</v>
      </c>
      <c r="AU527" s="161" t="s">
        <v>81</v>
      </c>
      <c r="AV527" s="11" t="s">
        <v>19</v>
      </c>
      <c r="AW527" s="11" t="s">
        <v>36</v>
      </c>
      <c r="AX527" s="11" t="s">
        <v>73</v>
      </c>
      <c r="AY527" s="161" t="s">
        <v>128</v>
      </c>
    </row>
    <row r="528" spans="2:65" s="12" customFormat="1" x14ac:dyDescent="0.3">
      <c r="B528" s="165"/>
      <c r="D528" s="166" t="s">
        <v>137</v>
      </c>
      <c r="E528" s="167" t="s">
        <v>3</v>
      </c>
      <c r="F528" s="168" t="s">
        <v>648</v>
      </c>
      <c r="H528" s="169">
        <v>10</v>
      </c>
      <c r="L528" s="165"/>
      <c r="M528" s="170"/>
      <c r="N528" s="171"/>
      <c r="O528" s="171"/>
      <c r="P528" s="171"/>
      <c r="Q528" s="171"/>
      <c r="R528" s="171"/>
      <c r="S528" s="171"/>
      <c r="T528" s="172"/>
      <c r="AT528" s="173" t="s">
        <v>137</v>
      </c>
      <c r="AU528" s="173" t="s">
        <v>81</v>
      </c>
      <c r="AV528" s="12" t="s">
        <v>81</v>
      </c>
      <c r="AW528" s="12" t="s">
        <v>36</v>
      </c>
      <c r="AX528" s="12" t="s">
        <v>19</v>
      </c>
      <c r="AY528" s="173" t="s">
        <v>128</v>
      </c>
    </row>
    <row r="529" spans="2:65" s="1" customFormat="1" ht="31.5" customHeight="1" x14ac:dyDescent="0.3">
      <c r="B529" s="145"/>
      <c r="C529" s="146" t="s">
        <v>649</v>
      </c>
      <c r="D529" s="146" t="s">
        <v>130</v>
      </c>
      <c r="E529" s="147" t="s">
        <v>650</v>
      </c>
      <c r="F529" s="148" t="s">
        <v>651</v>
      </c>
      <c r="G529" s="149" t="s">
        <v>369</v>
      </c>
      <c r="H529" s="150">
        <v>38</v>
      </c>
      <c r="I529" s="151"/>
      <c r="J529" s="151">
        <f>ROUND(I529*H529,2)</f>
        <v>0</v>
      </c>
      <c r="K529" s="148" t="s">
        <v>134</v>
      </c>
      <c r="L529" s="32"/>
      <c r="M529" s="152" t="s">
        <v>3</v>
      </c>
      <c r="N529" s="153" t="s">
        <v>44</v>
      </c>
      <c r="O529" s="154">
        <v>0.76</v>
      </c>
      <c r="P529" s="154">
        <f>O529*H529</f>
        <v>28.88</v>
      </c>
      <c r="Q529" s="154">
        <v>0.17488999999999999</v>
      </c>
      <c r="R529" s="154">
        <f>Q529*H529</f>
        <v>6.6458199999999996</v>
      </c>
      <c r="S529" s="154">
        <v>0</v>
      </c>
      <c r="T529" s="155">
        <f>S529*H529</f>
        <v>0</v>
      </c>
      <c r="AR529" s="18" t="s">
        <v>135</v>
      </c>
      <c r="AT529" s="18" t="s">
        <v>130</v>
      </c>
      <c r="AU529" s="18" t="s">
        <v>81</v>
      </c>
      <c r="AY529" s="18" t="s">
        <v>128</v>
      </c>
      <c r="BE529" s="156">
        <f>IF(N529="základní",J529,0)</f>
        <v>0</v>
      </c>
      <c r="BF529" s="156">
        <f>IF(N529="snížená",J529,0)</f>
        <v>0</v>
      </c>
      <c r="BG529" s="156">
        <f>IF(N529="zákl. přenesená",J529,0)</f>
        <v>0</v>
      </c>
      <c r="BH529" s="156">
        <f>IF(N529="sníž. přenesená",J529,0)</f>
        <v>0</v>
      </c>
      <c r="BI529" s="156">
        <f>IF(N529="nulová",J529,0)</f>
        <v>0</v>
      </c>
      <c r="BJ529" s="18" t="s">
        <v>19</v>
      </c>
      <c r="BK529" s="156">
        <f>ROUND(I529*H529,2)</f>
        <v>0</v>
      </c>
      <c r="BL529" s="18" t="s">
        <v>135</v>
      </c>
      <c r="BM529" s="18" t="s">
        <v>652</v>
      </c>
    </row>
    <row r="530" spans="2:65" s="11" customFormat="1" ht="24" x14ac:dyDescent="0.3">
      <c r="B530" s="157"/>
      <c r="D530" s="158" t="s">
        <v>137</v>
      </c>
      <c r="E530" s="159" t="s">
        <v>3</v>
      </c>
      <c r="F530" s="160" t="s">
        <v>653</v>
      </c>
      <c r="H530" s="161" t="s">
        <v>3</v>
      </c>
      <c r="L530" s="157"/>
      <c r="M530" s="162"/>
      <c r="N530" s="163"/>
      <c r="O530" s="163"/>
      <c r="P530" s="163"/>
      <c r="Q530" s="163"/>
      <c r="R530" s="163"/>
      <c r="S530" s="163"/>
      <c r="T530" s="164"/>
      <c r="AT530" s="161" t="s">
        <v>137</v>
      </c>
      <c r="AU530" s="161" t="s">
        <v>81</v>
      </c>
      <c r="AV530" s="11" t="s">
        <v>19</v>
      </c>
      <c r="AW530" s="11" t="s">
        <v>36</v>
      </c>
      <c r="AX530" s="11" t="s">
        <v>73</v>
      </c>
      <c r="AY530" s="161" t="s">
        <v>128</v>
      </c>
    </row>
    <row r="531" spans="2:65" s="11" customFormat="1" x14ac:dyDescent="0.3">
      <c r="B531" s="157"/>
      <c r="D531" s="158" t="s">
        <v>137</v>
      </c>
      <c r="E531" s="159" t="s">
        <v>3</v>
      </c>
      <c r="F531" s="160" t="s">
        <v>182</v>
      </c>
      <c r="H531" s="161" t="s">
        <v>3</v>
      </c>
      <c r="L531" s="157"/>
      <c r="M531" s="162"/>
      <c r="N531" s="163"/>
      <c r="O531" s="163"/>
      <c r="P531" s="163"/>
      <c r="Q531" s="163"/>
      <c r="R531" s="163"/>
      <c r="S531" s="163"/>
      <c r="T531" s="164"/>
      <c r="AT531" s="161" t="s">
        <v>137</v>
      </c>
      <c r="AU531" s="161" t="s">
        <v>81</v>
      </c>
      <c r="AV531" s="11" t="s">
        <v>19</v>
      </c>
      <c r="AW531" s="11" t="s">
        <v>36</v>
      </c>
      <c r="AX531" s="11" t="s">
        <v>73</v>
      </c>
      <c r="AY531" s="161" t="s">
        <v>128</v>
      </c>
    </row>
    <row r="532" spans="2:65" s="12" customFormat="1" x14ac:dyDescent="0.3">
      <c r="B532" s="165"/>
      <c r="D532" s="158" t="s">
        <v>137</v>
      </c>
      <c r="E532" s="173" t="s">
        <v>3</v>
      </c>
      <c r="F532" s="174" t="s">
        <v>654</v>
      </c>
      <c r="H532" s="175">
        <v>19</v>
      </c>
      <c r="L532" s="165"/>
      <c r="M532" s="170"/>
      <c r="N532" s="171"/>
      <c r="O532" s="171"/>
      <c r="P532" s="171"/>
      <c r="Q532" s="171"/>
      <c r="R532" s="171"/>
      <c r="S532" s="171"/>
      <c r="T532" s="172"/>
      <c r="AT532" s="173" t="s">
        <v>137</v>
      </c>
      <c r="AU532" s="173" t="s">
        <v>81</v>
      </c>
      <c r="AV532" s="12" t="s">
        <v>81</v>
      </c>
      <c r="AW532" s="12" t="s">
        <v>36</v>
      </c>
      <c r="AX532" s="12" t="s">
        <v>73</v>
      </c>
      <c r="AY532" s="173" t="s">
        <v>128</v>
      </c>
    </row>
    <row r="533" spans="2:65" s="11" customFormat="1" x14ac:dyDescent="0.3">
      <c r="B533" s="157"/>
      <c r="D533" s="158" t="s">
        <v>137</v>
      </c>
      <c r="E533" s="159" t="s">
        <v>3</v>
      </c>
      <c r="F533" s="160" t="s">
        <v>184</v>
      </c>
      <c r="H533" s="161" t="s">
        <v>3</v>
      </c>
      <c r="L533" s="157"/>
      <c r="M533" s="162"/>
      <c r="N533" s="163"/>
      <c r="O533" s="163"/>
      <c r="P533" s="163"/>
      <c r="Q533" s="163"/>
      <c r="R533" s="163"/>
      <c r="S533" s="163"/>
      <c r="T533" s="164"/>
      <c r="AT533" s="161" t="s">
        <v>137</v>
      </c>
      <c r="AU533" s="161" t="s">
        <v>81</v>
      </c>
      <c r="AV533" s="11" t="s">
        <v>19</v>
      </c>
      <c r="AW533" s="11" t="s">
        <v>36</v>
      </c>
      <c r="AX533" s="11" t="s">
        <v>73</v>
      </c>
      <c r="AY533" s="161" t="s">
        <v>128</v>
      </c>
    </row>
    <row r="534" spans="2:65" s="12" customFormat="1" x14ac:dyDescent="0.3">
      <c r="B534" s="165"/>
      <c r="D534" s="158" t="s">
        <v>137</v>
      </c>
      <c r="E534" s="173" t="s">
        <v>3</v>
      </c>
      <c r="F534" s="174" t="s">
        <v>654</v>
      </c>
      <c r="H534" s="175">
        <v>19</v>
      </c>
      <c r="L534" s="165"/>
      <c r="M534" s="170"/>
      <c r="N534" s="171"/>
      <c r="O534" s="171"/>
      <c r="P534" s="171"/>
      <c r="Q534" s="171"/>
      <c r="R534" s="171"/>
      <c r="S534" s="171"/>
      <c r="T534" s="172"/>
      <c r="AT534" s="173" t="s">
        <v>137</v>
      </c>
      <c r="AU534" s="173" t="s">
        <v>81</v>
      </c>
      <c r="AV534" s="12" t="s">
        <v>81</v>
      </c>
      <c r="AW534" s="12" t="s">
        <v>36</v>
      </c>
      <c r="AX534" s="12" t="s">
        <v>73</v>
      </c>
      <c r="AY534" s="173" t="s">
        <v>128</v>
      </c>
    </row>
    <row r="535" spans="2:65" s="14" customFormat="1" x14ac:dyDescent="0.3">
      <c r="B535" s="183"/>
      <c r="D535" s="166" t="s">
        <v>137</v>
      </c>
      <c r="E535" s="184" t="s">
        <v>3</v>
      </c>
      <c r="F535" s="185" t="s">
        <v>162</v>
      </c>
      <c r="H535" s="186">
        <v>38</v>
      </c>
      <c r="L535" s="183"/>
      <c r="M535" s="187"/>
      <c r="N535" s="188"/>
      <c r="O535" s="188"/>
      <c r="P535" s="188"/>
      <c r="Q535" s="188"/>
      <c r="R535" s="188"/>
      <c r="S535" s="188"/>
      <c r="T535" s="189"/>
      <c r="AT535" s="190" t="s">
        <v>137</v>
      </c>
      <c r="AU535" s="190" t="s">
        <v>81</v>
      </c>
      <c r="AV535" s="14" t="s">
        <v>135</v>
      </c>
      <c r="AW535" s="14" t="s">
        <v>36</v>
      </c>
      <c r="AX535" s="14" t="s">
        <v>19</v>
      </c>
      <c r="AY535" s="190" t="s">
        <v>128</v>
      </c>
    </row>
    <row r="536" spans="2:65" s="1" customFormat="1" ht="22.5" customHeight="1" x14ac:dyDescent="0.3">
      <c r="B536" s="145"/>
      <c r="C536" s="191" t="s">
        <v>655</v>
      </c>
      <c r="D536" s="191" t="s">
        <v>292</v>
      </c>
      <c r="E536" s="192" t="s">
        <v>656</v>
      </c>
      <c r="F536" s="193" t="s">
        <v>657</v>
      </c>
      <c r="G536" s="194" t="s">
        <v>505</v>
      </c>
      <c r="H536" s="195">
        <v>30</v>
      </c>
      <c r="I536" s="196"/>
      <c r="J536" s="196">
        <f t="shared" ref="J536:J541" si="0">ROUND(I536*H536,2)</f>
        <v>0</v>
      </c>
      <c r="K536" s="193" t="s">
        <v>134</v>
      </c>
      <c r="L536" s="197"/>
      <c r="M536" s="198" t="s">
        <v>3</v>
      </c>
      <c r="N536" s="199" t="s">
        <v>44</v>
      </c>
      <c r="O536" s="154">
        <v>0</v>
      </c>
      <c r="P536" s="154">
        <f t="shared" ref="P536:P541" si="1">O536*H536</f>
        <v>0</v>
      </c>
      <c r="Q536" s="154">
        <v>0.248</v>
      </c>
      <c r="R536" s="154">
        <f t="shared" ref="R536:R541" si="2">Q536*H536</f>
        <v>7.4399999999999995</v>
      </c>
      <c r="S536" s="154">
        <v>0</v>
      </c>
      <c r="T536" s="155">
        <f t="shared" ref="T536:T541" si="3">S536*H536</f>
        <v>0</v>
      </c>
      <c r="AR536" s="18" t="s">
        <v>191</v>
      </c>
      <c r="AT536" s="18" t="s">
        <v>292</v>
      </c>
      <c r="AU536" s="18" t="s">
        <v>81</v>
      </c>
      <c r="AY536" s="18" t="s">
        <v>128</v>
      </c>
      <c r="BE536" s="156">
        <f t="shared" ref="BE536:BE541" si="4">IF(N536="základní",J536,0)</f>
        <v>0</v>
      </c>
      <c r="BF536" s="156">
        <f t="shared" ref="BF536:BF541" si="5">IF(N536="snížená",J536,0)</f>
        <v>0</v>
      </c>
      <c r="BG536" s="156">
        <f t="shared" ref="BG536:BG541" si="6">IF(N536="zákl. přenesená",J536,0)</f>
        <v>0</v>
      </c>
      <c r="BH536" s="156">
        <f t="shared" ref="BH536:BH541" si="7">IF(N536="sníž. přenesená",J536,0)</f>
        <v>0</v>
      </c>
      <c r="BI536" s="156">
        <f t="shared" ref="BI536:BI541" si="8">IF(N536="nulová",J536,0)</f>
        <v>0</v>
      </c>
      <c r="BJ536" s="18" t="s">
        <v>19</v>
      </c>
      <c r="BK536" s="156">
        <f t="shared" ref="BK536:BK541" si="9">ROUND(I536*H536,2)</f>
        <v>0</v>
      </c>
      <c r="BL536" s="18" t="s">
        <v>135</v>
      </c>
      <c r="BM536" s="18" t="s">
        <v>658</v>
      </c>
    </row>
    <row r="537" spans="2:65" s="1" customFormat="1" ht="22.5" customHeight="1" x14ac:dyDescent="0.3">
      <c r="B537" s="145"/>
      <c r="C537" s="191" t="s">
        <v>659</v>
      </c>
      <c r="D537" s="191" t="s">
        <v>292</v>
      </c>
      <c r="E537" s="192" t="s">
        <v>660</v>
      </c>
      <c r="F537" s="193" t="s">
        <v>661</v>
      </c>
      <c r="G537" s="194" t="s">
        <v>505</v>
      </c>
      <c r="H537" s="195">
        <v>2</v>
      </c>
      <c r="I537" s="196"/>
      <c r="J537" s="196">
        <f t="shared" si="0"/>
        <v>0</v>
      </c>
      <c r="K537" s="193" t="s">
        <v>134</v>
      </c>
      <c r="L537" s="197"/>
      <c r="M537" s="198" t="s">
        <v>3</v>
      </c>
      <c r="N537" s="199" t="s">
        <v>44</v>
      </c>
      <c r="O537" s="154">
        <v>0</v>
      </c>
      <c r="P537" s="154">
        <f t="shared" si="1"/>
        <v>0</v>
      </c>
      <c r="Q537" s="154">
        <v>0.24399999999999999</v>
      </c>
      <c r="R537" s="154">
        <f t="shared" si="2"/>
        <v>0.48799999999999999</v>
      </c>
      <c r="S537" s="154">
        <v>0</v>
      </c>
      <c r="T537" s="155">
        <f t="shared" si="3"/>
        <v>0</v>
      </c>
      <c r="AR537" s="18" t="s">
        <v>191</v>
      </c>
      <c r="AT537" s="18" t="s">
        <v>292</v>
      </c>
      <c r="AU537" s="18" t="s">
        <v>81</v>
      </c>
      <c r="AY537" s="18" t="s">
        <v>128</v>
      </c>
      <c r="BE537" s="156">
        <f t="shared" si="4"/>
        <v>0</v>
      </c>
      <c r="BF537" s="156">
        <f t="shared" si="5"/>
        <v>0</v>
      </c>
      <c r="BG537" s="156">
        <f t="shared" si="6"/>
        <v>0</v>
      </c>
      <c r="BH537" s="156">
        <f t="shared" si="7"/>
        <v>0</v>
      </c>
      <c r="BI537" s="156">
        <f t="shared" si="8"/>
        <v>0</v>
      </c>
      <c r="BJ537" s="18" t="s">
        <v>19</v>
      </c>
      <c r="BK537" s="156">
        <f t="shared" si="9"/>
        <v>0</v>
      </c>
      <c r="BL537" s="18" t="s">
        <v>135</v>
      </c>
      <c r="BM537" s="18" t="s">
        <v>662</v>
      </c>
    </row>
    <row r="538" spans="2:65" s="1" customFormat="1" ht="22.5" customHeight="1" x14ac:dyDescent="0.3">
      <c r="B538" s="145"/>
      <c r="C538" s="191" t="s">
        <v>663</v>
      </c>
      <c r="D538" s="191" t="s">
        <v>292</v>
      </c>
      <c r="E538" s="192" t="s">
        <v>664</v>
      </c>
      <c r="F538" s="193" t="s">
        <v>665</v>
      </c>
      <c r="G538" s="194" t="s">
        <v>505</v>
      </c>
      <c r="H538" s="195">
        <v>2</v>
      </c>
      <c r="I538" s="196"/>
      <c r="J538" s="196">
        <f t="shared" si="0"/>
        <v>0</v>
      </c>
      <c r="K538" s="193" t="s">
        <v>134</v>
      </c>
      <c r="L538" s="197"/>
      <c r="M538" s="198" t="s">
        <v>3</v>
      </c>
      <c r="N538" s="199" t="s">
        <v>44</v>
      </c>
      <c r="O538" s="154">
        <v>0</v>
      </c>
      <c r="P538" s="154">
        <f t="shared" si="1"/>
        <v>0</v>
      </c>
      <c r="Q538" s="154">
        <v>0.24399999999999999</v>
      </c>
      <c r="R538" s="154">
        <f t="shared" si="2"/>
        <v>0.48799999999999999</v>
      </c>
      <c r="S538" s="154">
        <v>0</v>
      </c>
      <c r="T538" s="155">
        <f t="shared" si="3"/>
        <v>0</v>
      </c>
      <c r="AR538" s="18" t="s">
        <v>191</v>
      </c>
      <c r="AT538" s="18" t="s">
        <v>292</v>
      </c>
      <c r="AU538" s="18" t="s">
        <v>81</v>
      </c>
      <c r="AY538" s="18" t="s">
        <v>128</v>
      </c>
      <c r="BE538" s="156">
        <f t="shared" si="4"/>
        <v>0</v>
      </c>
      <c r="BF538" s="156">
        <f t="shared" si="5"/>
        <v>0</v>
      </c>
      <c r="BG538" s="156">
        <f t="shared" si="6"/>
        <v>0</v>
      </c>
      <c r="BH538" s="156">
        <f t="shared" si="7"/>
        <v>0</v>
      </c>
      <c r="BI538" s="156">
        <f t="shared" si="8"/>
        <v>0</v>
      </c>
      <c r="BJ538" s="18" t="s">
        <v>19</v>
      </c>
      <c r="BK538" s="156">
        <f t="shared" si="9"/>
        <v>0</v>
      </c>
      <c r="BL538" s="18" t="s">
        <v>135</v>
      </c>
      <c r="BM538" s="18" t="s">
        <v>666</v>
      </c>
    </row>
    <row r="539" spans="2:65" s="1" customFormat="1" ht="22.5" customHeight="1" x14ac:dyDescent="0.3">
      <c r="B539" s="145"/>
      <c r="C539" s="191" t="s">
        <v>667</v>
      </c>
      <c r="D539" s="191" t="s">
        <v>292</v>
      </c>
      <c r="E539" s="192" t="s">
        <v>668</v>
      </c>
      <c r="F539" s="193" t="s">
        <v>669</v>
      </c>
      <c r="G539" s="194" t="s">
        <v>505</v>
      </c>
      <c r="H539" s="195">
        <v>2</v>
      </c>
      <c r="I539" s="196"/>
      <c r="J539" s="196">
        <f t="shared" si="0"/>
        <v>0</v>
      </c>
      <c r="K539" s="193" t="s">
        <v>134</v>
      </c>
      <c r="L539" s="197"/>
      <c r="M539" s="198" t="s">
        <v>3</v>
      </c>
      <c r="N539" s="199" t="s">
        <v>44</v>
      </c>
      <c r="O539" s="154">
        <v>0</v>
      </c>
      <c r="P539" s="154">
        <f t="shared" si="1"/>
        <v>0</v>
      </c>
      <c r="Q539" s="154">
        <v>0.16400000000000001</v>
      </c>
      <c r="R539" s="154">
        <f t="shared" si="2"/>
        <v>0.32800000000000001</v>
      </c>
      <c r="S539" s="154">
        <v>0</v>
      </c>
      <c r="T539" s="155">
        <f t="shared" si="3"/>
        <v>0</v>
      </c>
      <c r="AR539" s="18" t="s">
        <v>191</v>
      </c>
      <c r="AT539" s="18" t="s">
        <v>292</v>
      </c>
      <c r="AU539" s="18" t="s">
        <v>81</v>
      </c>
      <c r="AY539" s="18" t="s">
        <v>128</v>
      </c>
      <c r="BE539" s="156">
        <f t="shared" si="4"/>
        <v>0</v>
      </c>
      <c r="BF539" s="156">
        <f t="shared" si="5"/>
        <v>0</v>
      </c>
      <c r="BG539" s="156">
        <f t="shared" si="6"/>
        <v>0</v>
      </c>
      <c r="BH539" s="156">
        <f t="shared" si="7"/>
        <v>0</v>
      </c>
      <c r="BI539" s="156">
        <f t="shared" si="8"/>
        <v>0</v>
      </c>
      <c r="BJ539" s="18" t="s">
        <v>19</v>
      </c>
      <c r="BK539" s="156">
        <f t="shared" si="9"/>
        <v>0</v>
      </c>
      <c r="BL539" s="18" t="s">
        <v>135</v>
      </c>
      <c r="BM539" s="18" t="s">
        <v>670</v>
      </c>
    </row>
    <row r="540" spans="2:65" s="1" customFormat="1" ht="22.5" customHeight="1" x14ac:dyDescent="0.3">
      <c r="B540" s="145"/>
      <c r="C540" s="191" t="s">
        <v>671</v>
      </c>
      <c r="D540" s="191" t="s">
        <v>292</v>
      </c>
      <c r="E540" s="192" t="s">
        <v>672</v>
      </c>
      <c r="F540" s="193" t="s">
        <v>673</v>
      </c>
      <c r="G540" s="194" t="s">
        <v>505</v>
      </c>
      <c r="H540" s="195">
        <v>2</v>
      </c>
      <c r="I540" s="196"/>
      <c r="J540" s="196">
        <f t="shared" si="0"/>
        <v>0</v>
      </c>
      <c r="K540" s="193" t="s">
        <v>134</v>
      </c>
      <c r="L540" s="197"/>
      <c r="M540" s="198" t="s">
        <v>3</v>
      </c>
      <c r="N540" s="199" t="s">
        <v>44</v>
      </c>
      <c r="O540" s="154">
        <v>0</v>
      </c>
      <c r="P540" s="154">
        <f t="shared" si="1"/>
        <v>0</v>
      </c>
      <c r="Q540" s="154">
        <v>0.16400000000000001</v>
      </c>
      <c r="R540" s="154">
        <f t="shared" si="2"/>
        <v>0.32800000000000001</v>
      </c>
      <c r="S540" s="154">
        <v>0</v>
      </c>
      <c r="T540" s="155">
        <f t="shared" si="3"/>
        <v>0</v>
      </c>
      <c r="AR540" s="18" t="s">
        <v>191</v>
      </c>
      <c r="AT540" s="18" t="s">
        <v>292</v>
      </c>
      <c r="AU540" s="18" t="s">
        <v>81</v>
      </c>
      <c r="AY540" s="18" t="s">
        <v>128</v>
      </c>
      <c r="BE540" s="156">
        <f t="shared" si="4"/>
        <v>0</v>
      </c>
      <c r="BF540" s="156">
        <f t="shared" si="5"/>
        <v>0</v>
      </c>
      <c r="BG540" s="156">
        <f t="shared" si="6"/>
        <v>0</v>
      </c>
      <c r="BH540" s="156">
        <f t="shared" si="7"/>
        <v>0</v>
      </c>
      <c r="BI540" s="156">
        <f t="shared" si="8"/>
        <v>0</v>
      </c>
      <c r="BJ540" s="18" t="s">
        <v>19</v>
      </c>
      <c r="BK540" s="156">
        <f t="shared" si="9"/>
        <v>0</v>
      </c>
      <c r="BL540" s="18" t="s">
        <v>135</v>
      </c>
      <c r="BM540" s="18" t="s">
        <v>674</v>
      </c>
    </row>
    <row r="541" spans="2:65" s="1" customFormat="1" ht="31.5" customHeight="1" x14ac:dyDescent="0.3">
      <c r="B541" s="145"/>
      <c r="C541" s="146" t="s">
        <v>675</v>
      </c>
      <c r="D541" s="146" t="s">
        <v>130</v>
      </c>
      <c r="E541" s="147" t="s">
        <v>676</v>
      </c>
      <c r="F541" s="148" t="s">
        <v>677</v>
      </c>
      <c r="G541" s="149" t="s">
        <v>133</v>
      </c>
      <c r="H541" s="150">
        <v>5.2149999999999999</v>
      </c>
      <c r="I541" s="151"/>
      <c r="J541" s="151">
        <f t="shared" si="0"/>
        <v>0</v>
      </c>
      <c r="K541" s="148" t="s">
        <v>321</v>
      </c>
      <c r="L541" s="32"/>
      <c r="M541" s="152" t="s">
        <v>3</v>
      </c>
      <c r="N541" s="153" t="s">
        <v>44</v>
      </c>
      <c r="O541" s="154">
        <v>1.4419999999999999</v>
      </c>
      <c r="P541" s="154">
        <f t="shared" si="1"/>
        <v>7.5200299999999993</v>
      </c>
      <c r="Q541" s="154">
        <v>2.45329</v>
      </c>
      <c r="R541" s="154">
        <f t="shared" si="2"/>
        <v>12.79390735</v>
      </c>
      <c r="S541" s="154">
        <v>0</v>
      </c>
      <c r="T541" s="155">
        <f t="shared" si="3"/>
        <v>0</v>
      </c>
      <c r="AR541" s="18" t="s">
        <v>135</v>
      </c>
      <c r="AT541" s="18" t="s">
        <v>130</v>
      </c>
      <c r="AU541" s="18" t="s">
        <v>81</v>
      </c>
      <c r="AY541" s="18" t="s">
        <v>128</v>
      </c>
      <c r="BE541" s="156">
        <f t="shared" si="4"/>
        <v>0</v>
      </c>
      <c r="BF541" s="156">
        <f t="shared" si="5"/>
        <v>0</v>
      </c>
      <c r="BG541" s="156">
        <f t="shared" si="6"/>
        <v>0</v>
      </c>
      <c r="BH541" s="156">
        <f t="shared" si="7"/>
        <v>0</v>
      </c>
      <c r="BI541" s="156">
        <f t="shared" si="8"/>
        <v>0</v>
      </c>
      <c r="BJ541" s="18" t="s">
        <v>19</v>
      </c>
      <c r="BK541" s="156">
        <f t="shared" si="9"/>
        <v>0</v>
      </c>
      <c r="BL541" s="18" t="s">
        <v>135</v>
      </c>
      <c r="BM541" s="18" t="s">
        <v>678</v>
      </c>
    </row>
    <row r="542" spans="2:65" s="1" customFormat="1" ht="24" x14ac:dyDescent="0.3">
      <c r="B542" s="32"/>
      <c r="D542" s="158" t="s">
        <v>313</v>
      </c>
      <c r="F542" s="200" t="s">
        <v>679</v>
      </c>
      <c r="L542" s="32"/>
      <c r="M542" s="61"/>
      <c r="N542" s="33"/>
      <c r="O542" s="33"/>
      <c r="P542" s="33"/>
      <c r="Q542" s="33"/>
      <c r="R542" s="33"/>
      <c r="S542" s="33"/>
      <c r="T542" s="62"/>
      <c r="AT542" s="18" t="s">
        <v>313</v>
      </c>
      <c r="AU542" s="18" t="s">
        <v>81</v>
      </c>
    </row>
    <row r="543" spans="2:65" s="11" customFormat="1" x14ac:dyDescent="0.3">
      <c r="B543" s="157"/>
      <c r="D543" s="158" t="s">
        <v>137</v>
      </c>
      <c r="E543" s="159" t="s">
        <v>3</v>
      </c>
      <c r="F543" s="160" t="s">
        <v>680</v>
      </c>
      <c r="H543" s="161" t="s">
        <v>3</v>
      </c>
      <c r="L543" s="157"/>
      <c r="M543" s="162"/>
      <c r="N543" s="163"/>
      <c r="O543" s="163"/>
      <c r="P543" s="163"/>
      <c r="Q543" s="163"/>
      <c r="R543" s="163"/>
      <c r="S543" s="163"/>
      <c r="T543" s="164"/>
      <c r="AT543" s="161" t="s">
        <v>137</v>
      </c>
      <c r="AU543" s="161" t="s">
        <v>81</v>
      </c>
      <c r="AV543" s="11" t="s">
        <v>19</v>
      </c>
      <c r="AW543" s="11" t="s">
        <v>36</v>
      </c>
      <c r="AX543" s="11" t="s">
        <v>73</v>
      </c>
      <c r="AY543" s="161" t="s">
        <v>128</v>
      </c>
    </row>
    <row r="544" spans="2:65" s="12" customFormat="1" x14ac:dyDescent="0.3">
      <c r="B544" s="165"/>
      <c r="D544" s="158" t="s">
        <v>137</v>
      </c>
      <c r="E544" s="173" t="s">
        <v>3</v>
      </c>
      <c r="F544" s="174" t="s">
        <v>681</v>
      </c>
      <c r="H544" s="175">
        <v>1.54</v>
      </c>
      <c r="L544" s="165"/>
      <c r="M544" s="170"/>
      <c r="N544" s="171"/>
      <c r="O544" s="171"/>
      <c r="P544" s="171"/>
      <c r="Q544" s="171"/>
      <c r="R544" s="171"/>
      <c r="S544" s="171"/>
      <c r="T544" s="172"/>
      <c r="AT544" s="173" t="s">
        <v>137</v>
      </c>
      <c r="AU544" s="173" t="s">
        <v>81</v>
      </c>
      <c r="AV544" s="12" t="s">
        <v>81</v>
      </c>
      <c r="AW544" s="12" t="s">
        <v>36</v>
      </c>
      <c r="AX544" s="12" t="s">
        <v>73</v>
      </c>
      <c r="AY544" s="173" t="s">
        <v>128</v>
      </c>
    </row>
    <row r="545" spans="2:65" s="11" customFormat="1" x14ac:dyDescent="0.3">
      <c r="B545" s="157"/>
      <c r="D545" s="158" t="s">
        <v>137</v>
      </c>
      <c r="E545" s="159" t="s">
        <v>3</v>
      </c>
      <c r="F545" s="160" t="s">
        <v>682</v>
      </c>
      <c r="H545" s="161" t="s">
        <v>3</v>
      </c>
      <c r="L545" s="157"/>
      <c r="M545" s="162"/>
      <c r="N545" s="163"/>
      <c r="O545" s="163"/>
      <c r="P545" s="163"/>
      <c r="Q545" s="163"/>
      <c r="R545" s="163"/>
      <c r="S545" s="163"/>
      <c r="T545" s="164"/>
      <c r="AT545" s="161" t="s">
        <v>137</v>
      </c>
      <c r="AU545" s="161" t="s">
        <v>81</v>
      </c>
      <c r="AV545" s="11" t="s">
        <v>19</v>
      </c>
      <c r="AW545" s="11" t="s">
        <v>36</v>
      </c>
      <c r="AX545" s="11" t="s">
        <v>73</v>
      </c>
      <c r="AY545" s="161" t="s">
        <v>128</v>
      </c>
    </row>
    <row r="546" spans="2:65" s="12" customFormat="1" x14ac:dyDescent="0.3">
      <c r="B546" s="165"/>
      <c r="D546" s="158" t="s">
        <v>137</v>
      </c>
      <c r="E546" s="173" t="s">
        <v>3</v>
      </c>
      <c r="F546" s="174" t="s">
        <v>683</v>
      </c>
      <c r="H546" s="175">
        <v>3.6749999999999998</v>
      </c>
      <c r="L546" s="165"/>
      <c r="M546" s="170"/>
      <c r="N546" s="171"/>
      <c r="O546" s="171"/>
      <c r="P546" s="171"/>
      <c r="Q546" s="171"/>
      <c r="R546" s="171"/>
      <c r="S546" s="171"/>
      <c r="T546" s="172"/>
      <c r="AT546" s="173" t="s">
        <v>137</v>
      </c>
      <c r="AU546" s="173" t="s">
        <v>81</v>
      </c>
      <c r="AV546" s="12" t="s">
        <v>81</v>
      </c>
      <c r="AW546" s="12" t="s">
        <v>36</v>
      </c>
      <c r="AX546" s="12" t="s">
        <v>73</v>
      </c>
      <c r="AY546" s="173" t="s">
        <v>128</v>
      </c>
    </row>
    <row r="547" spans="2:65" s="14" customFormat="1" x14ac:dyDescent="0.3">
      <c r="B547" s="183"/>
      <c r="D547" s="166" t="s">
        <v>137</v>
      </c>
      <c r="E547" s="184" t="s">
        <v>3</v>
      </c>
      <c r="F547" s="185" t="s">
        <v>162</v>
      </c>
      <c r="H547" s="186">
        <v>5.2149999999999999</v>
      </c>
      <c r="L547" s="183"/>
      <c r="M547" s="187"/>
      <c r="N547" s="188"/>
      <c r="O547" s="188"/>
      <c r="P547" s="188"/>
      <c r="Q547" s="188"/>
      <c r="R547" s="188"/>
      <c r="S547" s="188"/>
      <c r="T547" s="189"/>
      <c r="AT547" s="190" t="s">
        <v>137</v>
      </c>
      <c r="AU547" s="190" t="s">
        <v>81</v>
      </c>
      <c r="AV547" s="14" t="s">
        <v>135</v>
      </c>
      <c r="AW547" s="14" t="s">
        <v>36</v>
      </c>
      <c r="AX547" s="14" t="s">
        <v>19</v>
      </c>
      <c r="AY547" s="190" t="s">
        <v>128</v>
      </c>
    </row>
    <row r="548" spans="2:65" s="1" customFormat="1" ht="22.5" customHeight="1" x14ac:dyDescent="0.3">
      <c r="B548" s="145"/>
      <c r="C548" s="146" t="s">
        <v>684</v>
      </c>
      <c r="D548" s="146" t="s">
        <v>130</v>
      </c>
      <c r="E548" s="147" t="s">
        <v>685</v>
      </c>
      <c r="F548" s="148" t="s">
        <v>686</v>
      </c>
      <c r="G548" s="149" t="s">
        <v>369</v>
      </c>
      <c r="H548" s="150">
        <v>65</v>
      </c>
      <c r="I548" s="151"/>
      <c r="J548" s="151">
        <f>ROUND(I548*H548,2)</f>
        <v>0</v>
      </c>
      <c r="K548" s="148" t="s">
        <v>134</v>
      </c>
      <c r="L548" s="32"/>
      <c r="M548" s="152" t="s">
        <v>3</v>
      </c>
      <c r="N548" s="153" t="s">
        <v>44</v>
      </c>
      <c r="O548" s="154">
        <v>0.30499999999999999</v>
      </c>
      <c r="P548" s="154">
        <f>O548*H548</f>
        <v>19.824999999999999</v>
      </c>
      <c r="Q548" s="154">
        <v>0</v>
      </c>
      <c r="R548" s="154">
        <f>Q548*H548</f>
        <v>0</v>
      </c>
      <c r="S548" s="154">
        <v>0</v>
      </c>
      <c r="T548" s="155">
        <f>S548*H548</f>
        <v>0</v>
      </c>
      <c r="AR548" s="18" t="s">
        <v>135</v>
      </c>
      <c r="AT548" s="18" t="s">
        <v>130</v>
      </c>
      <c r="AU548" s="18" t="s">
        <v>81</v>
      </c>
      <c r="AY548" s="18" t="s">
        <v>128</v>
      </c>
      <c r="BE548" s="156">
        <f>IF(N548="základní",J548,0)</f>
        <v>0</v>
      </c>
      <c r="BF548" s="156">
        <f>IF(N548="snížená",J548,0)</f>
        <v>0</v>
      </c>
      <c r="BG548" s="156">
        <f>IF(N548="zákl. přenesená",J548,0)</f>
        <v>0</v>
      </c>
      <c r="BH548" s="156">
        <f>IF(N548="sníž. přenesená",J548,0)</f>
        <v>0</v>
      </c>
      <c r="BI548" s="156">
        <f>IF(N548="nulová",J548,0)</f>
        <v>0</v>
      </c>
      <c r="BJ548" s="18" t="s">
        <v>19</v>
      </c>
      <c r="BK548" s="156">
        <f>ROUND(I548*H548,2)</f>
        <v>0</v>
      </c>
      <c r="BL548" s="18" t="s">
        <v>135</v>
      </c>
      <c r="BM548" s="18" t="s">
        <v>687</v>
      </c>
    </row>
    <row r="549" spans="2:65" s="11" customFormat="1" x14ac:dyDescent="0.3">
      <c r="B549" s="157"/>
      <c r="D549" s="158" t="s">
        <v>137</v>
      </c>
      <c r="E549" s="159" t="s">
        <v>3</v>
      </c>
      <c r="F549" s="160" t="s">
        <v>688</v>
      </c>
      <c r="H549" s="161" t="s">
        <v>3</v>
      </c>
      <c r="L549" s="157"/>
      <c r="M549" s="162"/>
      <c r="N549" s="163"/>
      <c r="O549" s="163"/>
      <c r="P549" s="163"/>
      <c r="Q549" s="163"/>
      <c r="R549" s="163"/>
      <c r="S549" s="163"/>
      <c r="T549" s="164"/>
      <c r="AT549" s="161" t="s">
        <v>137</v>
      </c>
      <c r="AU549" s="161" t="s">
        <v>81</v>
      </c>
      <c r="AV549" s="11" t="s">
        <v>19</v>
      </c>
      <c r="AW549" s="11" t="s">
        <v>36</v>
      </c>
      <c r="AX549" s="11" t="s">
        <v>73</v>
      </c>
      <c r="AY549" s="161" t="s">
        <v>128</v>
      </c>
    </row>
    <row r="550" spans="2:65" s="11" customFormat="1" x14ac:dyDescent="0.3">
      <c r="B550" s="157"/>
      <c r="D550" s="158" t="s">
        <v>137</v>
      </c>
      <c r="E550" s="159" t="s">
        <v>3</v>
      </c>
      <c r="F550" s="160" t="s">
        <v>182</v>
      </c>
      <c r="H550" s="161" t="s">
        <v>3</v>
      </c>
      <c r="L550" s="157"/>
      <c r="M550" s="162"/>
      <c r="N550" s="163"/>
      <c r="O550" s="163"/>
      <c r="P550" s="163"/>
      <c r="Q550" s="163"/>
      <c r="R550" s="163"/>
      <c r="S550" s="163"/>
      <c r="T550" s="164"/>
      <c r="AT550" s="161" t="s">
        <v>137</v>
      </c>
      <c r="AU550" s="161" t="s">
        <v>81</v>
      </c>
      <c r="AV550" s="11" t="s">
        <v>19</v>
      </c>
      <c r="AW550" s="11" t="s">
        <v>36</v>
      </c>
      <c r="AX550" s="11" t="s">
        <v>73</v>
      </c>
      <c r="AY550" s="161" t="s">
        <v>128</v>
      </c>
    </row>
    <row r="551" spans="2:65" s="12" customFormat="1" x14ac:dyDescent="0.3">
      <c r="B551" s="165"/>
      <c r="D551" s="158" t="s">
        <v>137</v>
      </c>
      <c r="E551" s="173" t="s">
        <v>3</v>
      </c>
      <c r="F551" s="174" t="s">
        <v>373</v>
      </c>
      <c r="H551" s="175">
        <v>42</v>
      </c>
      <c r="L551" s="165"/>
      <c r="M551" s="170"/>
      <c r="N551" s="171"/>
      <c r="O551" s="171"/>
      <c r="P551" s="171"/>
      <c r="Q551" s="171"/>
      <c r="R551" s="171"/>
      <c r="S551" s="171"/>
      <c r="T551" s="172"/>
      <c r="AT551" s="173" t="s">
        <v>137</v>
      </c>
      <c r="AU551" s="173" t="s">
        <v>81</v>
      </c>
      <c r="AV551" s="12" t="s">
        <v>81</v>
      </c>
      <c r="AW551" s="12" t="s">
        <v>36</v>
      </c>
      <c r="AX551" s="12" t="s">
        <v>73</v>
      </c>
      <c r="AY551" s="173" t="s">
        <v>128</v>
      </c>
    </row>
    <row r="552" spans="2:65" s="11" customFormat="1" x14ac:dyDescent="0.3">
      <c r="B552" s="157"/>
      <c r="D552" s="158" t="s">
        <v>137</v>
      </c>
      <c r="E552" s="159" t="s">
        <v>3</v>
      </c>
      <c r="F552" s="160" t="s">
        <v>184</v>
      </c>
      <c r="H552" s="161" t="s">
        <v>3</v>
      </c>
      <c r="L552" s="157"/>
      <c r="M552" s="162"/>
      <c r="N552" s="163"/>
      <c r="O552" s="163"/>
      <c r="P552" s="163"/>
      <c r="Q552" s="163"/>
      <c r="R552" s="163"/>
      <c r="S552" s="163"/>
      <c r="T552" s="164"/>
      <c r="AT552" s="161" t="s">
        <v>137</v>
      </c>
      <c r="AU552" s="161" t="s">
        <v>81</v>
      </c>
      <c r="AV552" s="11" t="s">
        <v>19</v>
      </c>
      <c r="AW552" s="11" t="s">
        <v>36</v>
      </c>
      <c r="AX552" s="11" t="s">
        <v>73</v>
      </c>
      <c r="AY552" s="161" t="s">
        <v>128</v>
      </c>
    </row>
    <row r="553" spans="2:65" s="12" customFormat="1" x14ac:dyDescent="0.3">
      <c r="B553" s="165"/>
      <c r="D553" s="158" t="s">
        <v>137</v>
      </c>
      <c r="E553" s="173" t="s">
        <v>3</v>
      </c>
      <c r="F553" s="174" t="s">
        <v>303</v>
      </c>
      <c r="H553" s="175">
        <v>23</v>
      </c>
      <c r="L553" s="165"/>
      <c r="M553" s="170"/>
      <c r="N553" s="171"/>
      <c r="O553" s="171"/>
      <c r="P553" s="171"/>
      <c r="Q553" s="171"/>
      <c r="R553" s="171"/>
      <c r="S553" s="171"/>
      <c r="T553" s="172"/>
      <c r="AT553" s="173" t="s">
        <v>137</v>
      </c>
      <c r="AU553" s="173" t="s">
        <v>81</v>
      </c>
      <c r="AV553" s="12" t="s">
        <v>81</v>
      </c>
      <c r="AW553" s="12" t="s">
        <v>36</v>
      </c>
      <c r="AX553" s="12" t="s">
        <v>73</v>
      </c>
      <c r="AY553" s="173" t="s">
        <v>128</v>
      </c>
    </row>
    <row r="554" spans="2:65" s="14" customFormat="1" x14ac:dyDescent="0.3">
      <c r="B554" s="183"/>
      <c r="D554" s="158" t="s">
        <v>137</v>
      </c>
      <c r="E554" s="201" t="s">
        <v>3</v>
      </c>
      <c r="F554" s="202" t="s">
        <v>162</v>
      </c>
      <c r="H554" s="203">
        <v>65</v>
      </c>
      <c r="L554" s="183"/>
      <c r="M554" s="187"/>
      <c r="N554" s="188"/>
      <c r="O554" s="188"/>
      <c r="P554" s="188"/>
      <c r="Q554" s="188"/>
      <c r="R554" s="188"/>
      <c r="S554" s="188"/>
      <c r="T554" s="189"/>
      <c r="AT554" s="190" t="s">
        <v>137</v>
      </c>
      <c r="AU554" s="190" t="s">
        <v>81</v>
      </c>
      <c r="AV554" s="14" t="s">
        <v>135</v>
      </c>
      <c r="AW554" s="14" t="s">
        <v>36</v>
      </c>
      <c r="AX554" s="14" t="s">
        <v>19</v>
      </c>
      <c r="AY554" s="190" t="s">
        <v>128</v>
      </c>
    </row>
    <row r="555" spans="2:65" s="10" customFormat="1" ht="29.85" customHeight="1" x14ac:dyDescent="0.35">
      <c r="B555" s="132"/>
      <c r="D555" s="142" t="s">
        <v>72</v>
      </c>
      <c r="E555" s="143" t="s">
        <v>689</v>
      </c>
      <c r="F555" s="143" t="s">
        <v>690</v>
      </c>
      <c r="J555" s="144">
        <f>BK555</f>
        <v>0</v>
      </c>
      <c r="L555" s="132"/>
      <c r="M555" s="136"/>
      <c r="N555" s="137"/>
      <c r="O555" s="137"/>
      <c r="P555" s="138">
        <f>P556</f>
        <v>79.473048000000006</v>
      </c>
      <c r="Q555" s="137"/>
      <c r="R555" s="138">
        <f>R556</f>
        <v>0</v>
      </c>
      <c r="S555" s="137"/>
      <c r="T555" s="139">
        <f>T556</f>
        <v>0</v>
      </c>
      <c r="AR555" s="133" t="s">
        <v>19</v>
      </c>
      <c r="AT555" s="140" t="s">
        <v>72</v>
      </c>
      <c r="AU555" s="140" t="s">
        <v>19</v>
      </c>
      <c r="AY555" s="133" t="s">
        <v>128</v>
      </c>
      <c r="BK555" s="141">
        <f>BK556</f>
        <v>0</v>
      </c>
    </row>
    <row r="556" spans="2:65" s="1" customFormat="1" ht="31.5" customHeight="1" x14ac:dyDescent="0.3">
      <c r="B556" s="145"/>
      <c r="C556" s="146" t="s">
        <v>691</v>
      </c>
      <c r="D556" s="146" t="s">
        <v>130</v>
      </c>
      <c r="E556" s="147" t="s">
        <v>692</v>
      </c>
      <c r="F556" s="148" t="s">
        <v>693</v>
      </c>
      <c r="G556" s="149" t="s">
        <v>267</v>
      </c>
      <c r="H556" s="150">
        <v>200.184</v>
      </c>
      <c r="I556" s="151"/>
      <c r="J556" s="151">
        <f>ROUND(I556*H556,2)</f>
        <v>0</v>
      </c>
      <c r="K556" s="148" t="s">
        <v>134</v>
      </c>
      <c r="L556" s="32"/>
      <c r="M556" s="152" t="s">
        <v>3</v>
      </c>
      <c r="N556" s="153" t="s">
        <v>44</v>
      </c>
      <c r="O556" s="154">
        <v>0.39700000000000002</v>
      </c>
      <c r="P556" s="154">
        <f>O556*H556</f>
        <v>79.473048000000006</v>
      </c>
      <c r="Q556" s="154">
        <v>0</v>
      </c>
      <c r="R556" s="154">
        <f>Q556*H556</f>
        <v>0</v>
      </c>
      <c r="S556" s="154">
        <v>0</v>
      </c>
      <c r="T556" s="155">
        <f>S556*H556</f>
        <v>0</v>
      </c>
      <c r="AR556" s="18" t="s">
        <v>135</v>
      </c>
      <c r="AT556" s="18" t="s">
        <v>130</v>
      </c>
      <c r="AU556" s="18" t="s">
        <v>81</v>
      </c>
      <c r="AY556" s="18" t="s">
        <v>128</v>
      </c>
      <c r="BE556" s="156">
        <f>IF(N556="základní",J556,0)</f>
        <v>0</v>
      </c>
      <c r="BF556" s="156">
        <f>IF(N556="snížená",J556,0)</f>
        <v>0</v>
      </c>
      <c r="BG556" s="156">
        <f>IF(N556="zákl. přenesená",J556,0)</f>
        <v>0</v>
      </c>
      <c r="BH556" s="156">
        <f>IF(N556="sníž. přenesená",J556,0)</f>
        <v>0</v>
      </c>
      <c r="BI556" s="156">
        <f>IF(N556="nulová",J556,0)</f>
        <v>0</v>
      </c>
      <c r="BJ556" s="18" t="s">
        <v>19</v>
      </c>
      <c r="BK556" s="156">
        <f>ROUND(I556*H556,2)</f>
        <v>0</v>
      </c>
      <c r="BL556" s="18" t="s">
        <v>135</v>
      </c>
      <c r="BM556" s="18" t="s">
        <v>694</v>
      </c>
    </row>
    <row r="557" spans="2:65" s="10" customFormat="1" ht="37.35" customHeight="1" x14ac:dyDescent="0.35">
      <c r="B557" s="132"/>
      <c r="D557" s="133" t="s">
        <v>72</v>
      </c>
      <c r="E557" s="134" t="s">
        <v>695</v>
      </c>
      <c r="F557" s="134" t="s">
        <v>696</v>
      </c>
      <c r="J557" s="135">
        <f>BK557</f>
        <v>0</v>
      </c>
      <c r="L557" s="132"/>
      <c r="M557" s="136"/>
      <c r="N557" s="137"/>
      <c r="O557" s="137"/>
      <c r="P557" s="138">
        <f>P558+P572</f>
        <v>29.868000000000002</v>
      </c>
      <c r="Q557" s="137"/>
      <c r="R557" s="138">
        <f>R558+R572</f>
        <v>0.84730000000000005</v>
      </c>
      <c r="S557" s="137"/>
      <c r="T557" s="139">
        <f>T558+T572</f>
        <v>0</v>
      </c>
      <c r="AR557" s="133" t="s">
        <v>81</v>
      </c>
      <c r="AT557" s="140" t="s">
        <v>72</v>
      </c>
      <c r="AU557" s="140" t="s">
        <v>73</v>
      </c>
      <c r="AY557" s="133" t="s">
        <v>128</v>
      </c>
      <c r="BK557" s="141">
        <f>BK558+BK572</f>
        <v>0</v>
      </c>
    </row>
    <row r="558" spans="2:65" s="10" customFormat="1" ht="19.95" customHeight="1" x14ac:dyDescent="0.35">
      <c r="B558" s="132"/>
      <c r="D558" s="142" t="s">
        <v>72</v>
      </c>
      <c r="E558" s="143" t="s">
        <v>697</v>
      </c>
      <c r="F558" s="143" t="s">
        <v>698</v>
      </c>
      <c r="J558" s="144">
        <f>BK558</f>
        <v>0</v>
      </c>
      <c r="L558" s="132"/>
      <c r="M558" s="136"/>
      <c r="N558" s="137"/>
      <c r="O558" s="137"/>
      <c r="P558" s="138">
        <f>SUM(P559:P571)</f>
        <v>29.868000000000002</v>
      </c>
      <c r="Q558" s="137"/>
      <c r="R558" s="138">
        <f>SUM(R559:R571)</f>
        <v>0.84730000000000005</v>
      </c>
      <c r="S558" s="137"/>
      <c r="T558" s="139">
        <f>SUM(T559:T571)</f>
        <v>0</v>
      </c>
      <c r="AR558" s="133" t="s">
        <v>81</v>
      </c>
      <c r="AT558" s="140" t="s">
        <v>72</v>
      </c>
      <c r="AU558" s="140" t="s">
        <v>19</v>
      </c>
      <c r="AY558" s="133" t="s">
        <v>128</v>
      </c>
      <c r="BK558" s="141">
        <f>SUM(BK559:BK571)</f>
        <v>0</v>
      </c>
    </row>
    <row r="559" spans="2:65" s="1" customFormat="1" ht="31.5" customHeight="1" x14ac:dyDescent="0.3">
      <c r="B559" s="145"/>
      <c r="C559" s="146" t="s">
        <v>699</v>
      </c>
      <c r="D559" s="146" t="s">
        <v>130</v>
      </c>
      <c r="E559" s="147" t="s">
        <v>700</v>
      </c>
      <c r="F559" s="148" t="s">
        <v>701</v>
      </c>
      <c r="G559" s="149" t="s">
        <v>369</v>
      </c>
      <c r="H559" s="150">
        <v>65.5</v>
      </c>
      <c r="I559" s="151"/>
      <c r="J559" s="151">
        <f>ROUND(I559*H559,2)</f>
        <v>0</v>
      </c>
      <c r="K559" s="148" t="s">
        <v>321</v>
      </c>
      <c r="L559" s="32"/>
      <c r="M559" s="152" t="s">
        <v>3</v>
      </c>
      <c r="N559" s="153" t="s">
        <v>44</v>
      </c>
      <c r="O559" s="154">
        <v>0.45600000000000002</v>
      </c>
      <c r="P559" s="154">
        <f>O559*H559</f>
        <v>29.868000000000002</v>
      </c>
      <c r="Q559" s="154">
        <v>6.0000000000000002E-5</v>
      </c>
      <c r="R559" s="154">
        <f>Q559*H559</f>
        <v>3.9300000000000003E-3</v>
      </c>
      <c r="S559" s="154">
        <v>0</v>
      </c>
      <c r="T559" s="155">
        <f>S559*H559</f>
        <v>0</v>
      </c>
      <c r="AR559" s="18" t="s">
        <v>248</v>
      </c>
      <c r="AT559" s="18" t="s">
        <v>130</v>
      </c>
      <c r="AU559" s="18" t="s">
        <v>81</v>
      </c>
      <c r="AY559" s="18" t="s">
        <v>128</v>
      </c>
      <c r="BE559" s="156">
        <f>IF(N559="základní",J559,0)</f>
        <v>0</v>
      </c>
      <c r="BF559" s="156">
        <f>IF(N559="snížená",J559,0)</f>
        <v>0</v>
      </c>
      <c r="BG559" s="156">
        <f>IF(N559="zákl. přenesená",J559,0)</f>
        <v>0</v>
      </c>
      <c r="BH559" s="156">
        <f>IF(N559="sníž. přenesená",J559,0)</f>
        <v>0</v>
      </c>
      <c r="BI559" s="156">
        <f>IF(N559="nulová",J559,0)</f>
        <v>0</v>
      </c>
      <c r="BJ559" s="18" t="s">
        <v>19</v>
      </c>
      <c r="BK559" s="156">
        <f>ROUND(I559*H559,2)</f>
        <v>0</v>
      </c>
      <c r="BL559" s="18" t="s">
        <v>248</v>
      </c>
      <c r="BM559" s="18" t="s">
        <v>702</v>
      </c>
    </row>
    <row r="560" spans="2:65" s="11" customFormat="1" x14ac:dyDescent="0.3">
      <c r="B560" s="157"/>
      <c r="D560" s="158" t="s">
        <v>137</v>
      </c>
      <c r="E560" s="159" t="s">
        <v>3</v>
      </c>
      <c r="F560" s="160" t="s">
        <v>703</v>
      </c>
      <c r="H560" s="161" t="s">
        <v>3</v>
      </c>
      <c r="L560" s="157"/>
      <c r="M560" s="162"/>
      <c r="N560" s="163"/>
      <c r="O560" s="163"/>
      <c r="P560" s="163"/>
      <c r="Q560" s="163"/>
      <c r="R560" s="163"/>
      <c r="S560" s="163"/>
      <c r="T560" s="164"/>
      <c r="AT560" s="161" t="s">
        <v>137</v>
      </c>
      <c r="AU560" s="161" t="s">
        <v>81</v>
      </c>
      <c r="AV560" s="11" t="s">
        <v>19</v>
      </c>
      <c r="AW560" s="11" t="s">
        <v>36</v>
      </c>
      <c r="AX560" s="11" t="s">
        <v>73</v>
      </c>
      <c r="AY560" s="161" t="s">
        <v>128</v>
      </c>
    </row>
    <row r="561" spans="2:65" s="11" customFormat="1" x14ac:dyDescent="0.3">
      <c r="B561" s="157"/>
      <c r="D561" s="158" t="s">
        <v>137</v>
      </c>
      <c r="E561" s="159" t="s">
        <v>3</v>
      </c>
      <c r="F561" s="160" t="s">
        <v>704</v>
      </c>
      <c r="H561" s="161" t="s">
        <v>3</v>
      </c>
      <c r="L561" s="157"/>
      <c r="M561" s="162"/>
      <c r="N561" s="163"/>
      <c r="O561" s="163"/>
      <c r="P561" s="163"/>
      <c r="Q561" s="163"/>
      <c r="R561" s="163"/>
      <c r="S561" s="163"/>
      <c r="T561" s="164"/>
      <c r="AT561" s="161" t="s">
        <v>137</v>
      </c>
      <c r="AU561" s="161" t="s">
        <v>81</v>
      </c>
      <c r="AV561" s="11" t="s">
        <v>19</v>
      </c>
      <c r="AW561" s="11" t="s">
        <v>36</v>
      </c>
      <c r="AX561" s="11" t="s">
        <v>73</v>
      </c>
      <c r="AY561" s="161" t="s">
        <v>128</v>
      </c>
    </row>
    <row r="562" spans="2:65" s="12" customFormat="1" x14ac:dyDescent="0.3">
      <c r="B562" s="165"/>
      <c r="D562" s="166" t="s">
        <v>137</v>
      </c>
      <c r="E562" s="167" t="s">
        <v>3</v>
      </c>
      <c r="F562" s="168" t="s">
        <v>599</v>
      </c>
      <c r="H562" s="169">
        <v>65.5</v>
      </c>
      <c r="L562" s="165"/>
      <c r="M562" s="170"/>
      <c r="N562" s="171"/>
      <c r="O562" s="171"/>
      <c r="P562" s="171"/>
      <c r="Q562" s="171"/>
      <c r="R562" s="171"/>
      <c r="S562" s="171"/>
      <c r="T562" s="172"/>
      <c r="AT562" s="173" t="s">
        <v>137</v>
      </c>
      <c r="AU562" s="173" t="s">
        <v>81</v>
      </c>
      <c r="AV562" s="12" t="s">
        <v>81</v>
      </c>
      <c r="AW562" s="12" t="s">
        <v>36</v>
      </c>
      <c r="AX562" s="12" t="s">
        <v>19</v>
      </c>
      <c r="AY562" s="173" t="s">
        <v>128</v>
      </c>
    </row>
    <row r="563" spans="2:65" s="1" customFormat="1" ht="22.5" customHeight="1" x14ac:dyDescent="0.3">
      <c r="B563" s="145"/>
      <c r="C563" s="191" t="s">
        <v>705</v>
      </c>
      <c r="D563" s="191" t="s">
        <v>292</v>
      </c>
      <c r="E563" s="192" t="s">
        <v>706</v>
      </c>
      <c r="F563" s="193" t="s">
        <v>707</v>
      </c>
      <c r="G563" s="194" t="s">
        <v>369</v>
      </c>
      <c r="H563" s="195">
        <v>187</v>
      </c>
      <c r="I563" s="196"/>
      <c r="J563" s="196">
        <f>ROUND(I563*H563,2)</f>
        <v>0</v>
      </c>
      <c r="K563" s="193" t="s">
        <v>321</v>
      </c>
      <c r="L563" s="197"/>
      <c r="M563" s="198" t="s">
        <v>3</v>
      </c>
      <c r="N563" s="199" t="s">
        <v>44</v>
      </c>
      <c r="O563" s="154">
        <v>0</v>
      </c>
      <c r="P563" s="154">
        <f>O563*H563</f>
        <v>0</v>
      </c>
      <c r="Q563" s="154">
        <v>4.5100000000000001E-3</v>
      </c>
      <c r="R563" s="154">
        <f>Q563*H563</f>
        <v>0.84337000000000006</v>
      </c>
      <c r="S563" s="154">
        <v>0</v>
      </c>
      <c r="T563" s="155">
        <f>S563*H563</f>
        <v>0</v>
      </c>
      <c r="AR563" s="18" t="s">
        <v>358</v>
      </c>
      <c r="AT563" s="18" t="s">
        <v>292</v>
      </c>
      <c r="AU563" s="18" t="s">
        <v>81</v>
      </c>
      <c r="AY563" s="18" t="s">
        <v>128</v>
      </c>
      <c r="BE563" s="156">
        <f>IF(N563="základní",J563,0)</f>
        <v>0</v>
      </c>
      <c r="BF563" s="156">
        <f>IF(N563="snížená",J563,0)</f>
        <v>0</v>
      </c>
      <c r="BG563" s="156">
        <f>IF(N563="zákl. přenesená",J563,0)</f>
        <v>0</v>
      </c>
      <c r="BH563" s="156">
        <f>IF(N563="sníž. přenesená",J563,0)</f>
        <v>0</v>
      </c>
      <c r="BI563" s="156">
        <f>IF(N563="nulová",J563,0)</f>
        <v>0</v>
      </c>
      <c r="BJ563" s="18" t="s">
        <v>19</v>
      </c>
      <c r="BK563" s="156">
        <f>ROUND(I563*H563,2)</f>
        <v>0</v>
      </c>
      <c r="BL563" s="18" t="s">
        <v>248</v>
      </c>
      <c r="BM563" s="18" t="s">
        <v>708</v>
      </c>
    </row>
    <row r="564" spans="2:65" s="1" customFormat="1" ht="24" x14ac:dyDescent="0.3">
      <c r="B564" s="32"/>
      <c r="D564" s="158" t="s">
        <v>313</v>
      </c>
      <c r="F564" s="200" t="s">
        <v>709</v>
      </c>
      <c r="L564" s="32"/>
      <c r="M564" s="61"/>
      <c r="N564" s="33"/>
      <c r="O564" s="33"/>
      <c r="P564" s="33"/>
      <c r="Q564" s="33"/>
      <c r="R564" s="33"/>
      <c r="S564" s="33"/>
      <c r="T564" s="62"/>
      <c r="AT564" s="18" t="s">
        <v>313</v>
      </c>
      <c r="AU564" s="18" t="s">
        <v>81</v>
      </c>
    </row>
    <row r="565" spans="2:65" s="11" customFormat="1" x14ac:dyDescent="0.3">
      <c r="B565" s="157"/>
      <c r="D565" s="158" t="s">
        <v>137</v>
      </c>
      <c r="E565" s="159" t="s">
        <v>3</v>
      </c>
      <c r="F565" s="160" t="s">
        <v>710</v>
      </c>
      <c r="H565" s="161" t="s">
        <v>3</v>
      </c>
      <c r="L565" s="157"/>
      <c r="M565" s="162"/>
      <c r="N565" s="163"/>
      <c r="O565" s="163"/>
      <c r="P565" s="163"/>
      <c r="Q565" s="163"/>
      <c r="R565" s="163"/>
      <c r="S565" s="163"/>
      <c r="T565" s="164"/>
      <c r="AT565" s="161" t="s">
        <v>137</v>
      </c>
      <c r="AU565" s="161" t="s">
        <v>81</v>
      </c>
      <c r="AV565" s="11" t="s">
        <v>19</v>
      </c>
      <c r="AW565" s="11" t="s">
        <v>36</v>
      </c>
      <c r="AX565" s="11" t="s">
        <v>73</v>
      </c>
      <c r="AY565" s="161" t="s">
        <v>128</v>
      </c>
    </row>
    <row r="566" spans="2:65" s="12" customFormat="1" x14ac:dyDescent="0.3">
      <c r="B566" s="165"/>
      <c r="D566" s="158" t="s">
        <v>137</v>
      </c>
      <c r="E566" s="173" t="s">
        <v>3</v>
      </c>
      <c r="F566" s="174" t="s">
        <v>711</v>
      </c>
      <c r="H566" s="175">
        <v>131</v>
      </c>
      <c r="L566" s="165"/>
      <c r="M566" s="170"/>
      <c r="N566" s="171"/>
      <c r="O566" s="171"/>
      <c r="P566" s="171"/>
      <c r="Q566" s="171"/>
      <c r="R566" s="171"/>
      <c r="S566" s="171"/>
      <c r="T566" s="172"/>
      <c r="AT566" s="173" t="s">
        <v>137</v>
      </c>
      <c r="AU566" s="173" t="s">
        <v>81</v>
      </c>
      <c r="AV566" s="12" t="s">
        <v>81</v>
      </c>
      <c r="AW566" s="12" t="s">
        <v>36</v>
      </c>
      <c r="AX566" s="12" t="s">
        <v>73</v>
      </c>
      <c r="AY566" s="173" t="s">
        <v>128</v>
      </c>
    </row>
    <row r="567" spans="2:65" s="12" customFormat="1" x14ac:dyDescent="0.3">
      <c r="B567" s="165"/>
      <c r="D567" s="158" t="s">
        <v>137</v>
      </c>
      <c r="E567" s="173" t="s">
        <v>3</v>
      </c>
      <c r="F567" s="174" t="s">
        <v>712</v>
      </c>
      <c r="H567" s="175">
        <v>39</v>
      </c>
      <c r="L567" s="165"/>
      <c r="M567" s="170"/>
      <c r="N567" s="171"/>
      <c r="O567" s="171"/>
      <c r="P567" s="171"/>
      <c r="Q567" s="171"/>
      <c r="R567" s="171"/>
      <c r="S567" s="171"/>
      <c r="T567" s="172"/>
      <c r="AT567" s="173" t="s">
        <v>137</v>
      </c>
      <c r="AU567" s="173" t="s">
        <v>81</v>
      </c>
      <c r="AV567" s="12" t="s">
        <v>81</v>
      </c>
      <c r="AW567" s="12" t="s">
        <v>36</v>
      </c>
      <c r="AX567" s="12" t="s">
        <v>73</v>
      </c>
      <c r="AY567" s="173" t="s">
        <v>128</v>
      </c>
    </row>
    <row r="568" spans="2:65" s="13" customFormat="1" x14ac:dyDescent="0.3">
      <c r="B568" s="176"/>
      <c r="D568" s="158" t="s">
        <v>137</v>
      </c>
      <c r="E568" s="177" t="s">
        <v>3</v>
      </c>
      <c r="F568" s="178" t="s">
        <v>156</v>
      </c>
      <c r="H568" s="179">
        <v>170</v>
      </c>
      <c r="L568" s="176"/>
      <c r="M568" s="180"/>
      <c r="N568" s="181"/>
      <c r="O568" s="181"/>
      <c r="P568" s="181"/>
      <c r="Q568" s="181"/>
      <c r="R568" s="181"/>
      <c r="S568" s="181"/>
      <c r="T568" s="182"/>
      <c r="AT568" s="177" t="s">
        <v>137</v>
      </c>
      <c r="AU568" s="177" t="s">
        <v>81</v>
      </c>
      <c r="AV568" s="13" t="s">
        <v>145</v>
      </c>
      <c r="AW568" s="13" t="s">
        <v>36</v>
      </c>
      <c r="AX568" s="13" t="s">
        <v>73</v>
      </c>
      <c r="AY568" s="177" t="s">
        <v>128</v>
      </c>
    </row>
    <row r="569" spans="2:65" s="12" customFormat="1" x14ac:dyDescent="0.3">
      <c r="B569" s="165"/>
      <c r="D569" s="158" t="s">
        <v>137</v>
      </c>
      <c r="E569" s="173" t="s">
        <v>3</v>
      </c>
      <c r="F569" s="174" t="s">
        <v>713</v>
      </c>
      <c r="H569" s="175">
        <v>17</v>
      </c>
      <c r="L569" s="165"/>
      <c r="M569" s="170"/>
      <c r="N569" s="171"/>
      <c r="O569" s="171"/>
      <c r="P569" s="171"/>
      <c r="Q569" s="171"/>
      <c r="R569" s="171"/>
      <c r="S569" s="171"/>
      <c r="T569" s="172"/>
      <c r="AT569" s="173" t="s">
        <v>137</v>
      </c>
      <c r="AU569" s="173" t="s">
        <v>81</v>
      </c>
      <c r="AV569" s="12" t="s">
        <v>81</v>
      </c>
      <c r="AW569" s="12" t="s">
        <v>36</v>
      </c>
      <c r="AX569" s="12" t="s">
        <v>73</v>
      </c>
      <c r="AY569" s="173" t="s">
        <v>128</v>
      </c>
    </row>
    <row r="570" spans="2:65" s="14" customFormat="1" x14ac:dyDescent="0.3">
      <c r="B570" s="183"/>
      <c r="D570" s="166" t="s">
        <v>137</v>
      </c>
      <c r="E570" s="184" t="s">
        <v>3</v>
      </c>
      <c r="F570" s="185" t="s">
        <v>162</v>
      </c>
      <c r="H570" s="186">
        <v>187</v>
      </c>
      <c r="L570" s="183"/>
      <c r="M570" s="187"/>
      <c r="N570" s="188"/>
      <c r="O570" s="188"/>
      <c r="P570" s="188"/>
      <c r="Q570" s="188"/>
      <c r="R570" s="188"/>
      <c r="S570" s="188"/>
      <c r="T570" s="189"/>
      <c r="AT570" s="190" t="s">
        <v>137</v>
      </c>
      <c r="AU570" s="190" t="s">
        <v>81</v>
      </c>
      <c r="AV570" s="14" t="s">
        <v>135</v>
      </c>
      <c r="AW570" s="14" t="s">
        <v>36</v>
      </c>
      <c r="AX570" s="14" t="s">
        <v>19</v>
      </c>
      <c r="AY570" s="190" t="s">
        <v>128</v>
      </c>
    </row>
    <row r="571" spans="2:65" s="1" customFormat="1" ht="31.5" customHeight="1" x14ac:dyDescent="0.3">
      <c r="B571" s="145"/>
      <c r="C571" s="146" t="s">
        <v>714</v>
      </c>
      <c r="D571" s="146" t="s">
        <v>130</v>
      </c>
      <c r="E571" s="147" t="s">
        <v>715</v>
      </c>
      <c r="F571" s="148" t="s">
        <v>716</v>
      </c>
      <c r="G571" s="149" t="s">
        <v>717</v>
      </c>
      <c r="H571" s="150">
        <v>504.84199999999998</v>
      </c>
      <c r="I571" s="151"/>
      <c r="J571" s="151">
        <f>ROUND(I571*H571,2)</f>
        <v>0</v>
      </c>
      <c r="K571" s="148" t="s">
        <v>134</v>
      </c>
      <c r="L571" s="32"/>
      <c r="M571" s="152" t="s">
        <v>3</v>
      </c>
      <c r="N571" s="153" t="s">
        <v>44</v>
      </c>
      <c r="O571" s="154">
        <v>0</v>
      </c>
      <c r="P571" s="154">
        <f>O571*H571</f>
        <v>0</v>
      </c>
      <c r="Q571" s="154">
        <v>0</v>
      </c>
      <c r="R571" s="154">
        <f>Q571*H571</f>
        <v>0</v>
      </c>
      <c r="S571" s="154">
        <v>0</v>
      </c>
      <c r="T571" s="155">
        <f>S571*H571</f>
        <v>0</v>
      </c>
      <c r="AR571" s="18" t="s">
        <v>248</v>
      </c>
      <c r="AT571" s="18" t="s">
        <v>130</v>
      </c>
      <c r="AU571" s="18" t="s">
        <v>81</v>
      </c>
      <c r="AY571" s="18" t="s">
        <v>128</v>
      </c>
      <c r="BE571" s="156">
        <f>IF(N571="základní",J571,0)</f>
        <v>0</v>
      </c>
      <c r="BF571" s="156">
        <f>IF(N571="snížená",J571,0)</f>
        <v>0</v>
      </c>
      <c r="BG571" s="156">
        <f>IF(N571="zákl. přenesená",J571,0)</f>
        <v>0</v>
      </c>
      <c r="BH571" s="156">
        <f>IF(N571="sníž. přenesená",J571,0)</f>
        <v>0</v>
      </c>
      <c r="BI571" s="156">
        <f>IF(N571="nulová",J571,0)</f>
        <v>0</v>
      </c>
      <c r="BJ571" s="18" t="s">
        <v>19</v>
      </c>
      <c r="BK571" s="156">
        <f>ROUND(I571*H571,2)</f>
        <v>0</v>
      </c>
      <c r="BL571" s="18" t="s">
        <v>248</v>
      </c>
      <c r="BM571" s="18" t="s">
        <v>718</v>
      </c>
    </row>
    <row r="572" spans="2:65" s="10" customFormat="1" ht="29.85" customHeight="1" x14ac:dyDescent="0.35">
      <c r="B572" s="132"/>
      <c r="D572" s="142" t="s">
        <v>72</v>
      </c>
      <c r="E572" s="143" t="s">
        <v>719</v>
      </c>
      <c r="F572" s="143" t="s">
        <v>720</v>
      </c>
      <c r="J572" s="144">
        <f>BK572</f>
        <v>0</v>
      </c>
      <c r="L572" s="132"/>
      <c r="M572" s="136"/>
      <c r="N572" s="137"/>
      <c r="O572" s="137"/>
      <c r="P572" s="138">
        <f>SUM(P573:P578)</f>
        <v>0</v>
      </c>
      <c r="Q572" s="137"/>
      <c r="R572" s="138">
        <f>SUM(R573:R578)</f>
        <v>0</v>
      </c>
      <c r="S572" s="137"/>
      <c r="T572" s="139">
        <f>SUM(T573:T578)</f>
        <v>0</v>
      </c>
      <c r="AR572" s="133" t="s">
        <v>81</v>
      </c>
      <c r="AT572" s="140" t="s">
        <v>72</v>
      </c>
      <c r="AU572" s="140" t="s">
        <v>19</v>
      </c>
      <c r="AY572" s="133" t="s">
        <v>128</v>
      </c>
      <c r="BK572" s="141">
        <f>SUM(BK573:BK578)</f>
        <v>0</v>
      </c>
    </row>
    <row r="573" spans="2:65" s="1" customFormat="1" ht="22.5" customHeight="1" x14ac:dyDescent="0.3">
      <c r="B573" s="145"/>
      <c r="C573" s="146" t="s">
        <v>721</v>
      </c>
      <c r="D573" s="146" t="s">
        <v>130</v>
      </c>
      <c r="E573" s="147" t="s">
        <v>722</v>
      </c>
      <c r="F573" s="148" t="s">
        <v>723</v>
      </c>
      <c r="G573" s="149" t="s">
        <v>341</v>
      </c>
      <c r="H573" s="150">
        <v>766.7</v>
      </c>
      <c r="I573" s="151"/>
      <c r="J573" s="151">
        <f>ROUND(I573*H573,2)</f>
        <v>0</v>
      </c>
      <c r="K573" s="148" t="s">
        <v>796</v>
      </c>
      <c r="L573" s="32"/>
      <c r="M573" s="152" t="s">
        <v>3</v>
      </c>
      <c r="N573" s="153" t="s">
        <v>44</v>
      </c>
      <c r="O573" s="154">
        <v>0</v>
      </c>
      <c r="P573" s="154">
        <f>O573*H573</f>
        <v>0</v>
      </c>
      <c r="Q573" s="154">
        <v>0</v>
      </c>
      <c r="R573" s="154">
        <f>Q573*H573</f>
        <v>0</v>
      </c>
      <c r="S573" s="154">
        <v>0</v>
      </c>
      <c r="T573" s="155">
        <f>S573*H573</f>
        <v>0</v>
      </c>
      <c r="AR573" s="18" t="s">
        <v>248</v>
      </c>
      <c r="AT573" s="18" t="s">
        <v>130</v>
      </c>
      <c r="AU573" s="18" t="s">
        <v>81</v>
      </c>
      <c r="AY573" s="18" t="s">
        <v>128</v>
      </c>
      <c r="BE573" s="156">
        <f>IF(N573="základní",J573,0)</f>
        <v>0</v>
      </c>
      <c r="BF573" s="156">
        <f>IF(N573="snížená",J573,0)</f>
        <v>0</v>
      </c>
      <c r="BG573" s="156">
        <f>IF(N573="zákl. přenesená",J573,0)</f>
        <v>0</v>
      </c>
      <c r="BH573" s="156">
        <f>IF(N573="sníž. přenesená",J573,0)</f>
        <v>0</v>
      </c>
      <c r="BI573" s="156">
        <f>IF(N573="nulová",J573,0)</f>
        <v>0</v>
      </c>
      <c r="BJ573" s="18" t="s">
        <v>19</v>
      </c>
      <c r="BK573" s="156">
        <f>ROUND(I573*H573,2)</f>
        <v>0</v>
      </c>
      <c r="BL573" s="18" t="s">
        <v>248</v>
      </c>
      <c r="BM573" s="18" t="s">
        <v>724</v>
      </c>
    </row>
    <row r="574" spans="2:65" s="11" customFormat="1" x14ac:dyDescent="0.3">
      <c r="B574" s="157"/>
      <c r="D574" s="158" t="s">
        <v>137</v>
      </c>
      <c r="E574" s="159" t="s">
        <v>3</v>
      </c>
      <c r="F574" s="160" t="s">
        <v>725</v>
      </c>
      <c r="H574" s="161" t="s">
        <v>3</v>
      </c>
      <c r="L574" s="157"/>
      <c r="M574" s="162"/>
      <c r="N574" s="163"/>
      <c r="O574" s="163"/>
      <c r="P574" s="163"/>
      <c r="Q574" s="163"/>
      <c r="R574" s="163"/>
      <c r="S574" s="163"/>
      <c r="T574" s="164"/>
      <c r="AT574" s="161" t="s">
        <v>137</v>
      </c>
      <c r="AU574" s="161" t="s">
        <v>81</v>
      </c>
      <c r="AV574" s="11" t="s">
        <v>19</v>
      </c>
      <c r="AW574" s="11" t="s">
        <v>36</v>
      </c>
      <c r="AX574" s="11" t="s">
        <v>73</v>
      </c>
      <c r="AY574" s="161" t="s">
        <v>128</v>
      </c>
    </row>
    <row r="575" spans="2:65" s="11" customFormat="1" x14ac:dyDescent="0.3">
      <c r="B575" s="157"/>
      <c r="D575" s="158" t="s">
        <v>137</v>
      </c>
      <c r="E575" s="159" t="s">
        <v>3</v>
      </c>
      <c r="F575" s="160" t="s">
        <v>726</v>
      </c>
      <c r="H575" s="161" t="s">
        <v>3</v>
      </c>
      <c r="L575" s="157"/>
      <c r="M575" s="162"/>
      <c r="N575" s="163"/>
      <c r="O575" s="163"/>
      <c r="P575" s="163"/>
      <c r="Q575" s="163"/>
      <c r="R575" s="163"/>
      <c r="S575" s="163"/>
      <c r="T575" s="164"/>
      <c r="AT575" s="161" t="s">
        <v>137</v>
      </c>
      <c r="AU575" s="161" t="s">
        <v>81</v>
      </c>
      <c r="AV575" s="11" t="s">
        <v>19</v>
      </c>
      <c r="AW575" s="11" t="s">
        <v>36</v>
      </c>
      <c r="AX575" s="11" t="s">
        <v>73</v>
      </c>
      <c r="AY575" s="161" t="s">
        <v>128</v>
      </c>
    </row>
    <row r="576" spans="2:65" s="12" customFormat="1" x14ac:dyDescent="0.3">
      <c r="B576" s="165"/>
      <c r="D576" s="158" t="s">
        <v>137</v>
      </c>
      <c r="E576" s="173" t="s">
        <v>3</v>
      </c>
      <c r="F576" s="174" t="s">
        <v>727</v>
      </c>
      <c r="H576" s="175">
        <v>590.80999999999995</v>
      </c>
      <c r="L576" s="165"/>
      <c r="M576" s="170"/>
      <c r="N576" s="171"/>
      <c r="O576" s="171"/>
      <c r="P576" s="171"/>
      <c r="Q576" s="171"/>
      <c r="R576" s="171"/>
      <c r="S576" s="171"/>
      <c r="T576" s="172"/>
      <c r="AT576" s="173" t="s">
        <v>137</v>
      </c>
      <c r="AU576" s="173" t="s">
        <v>81</v>
      </c>
      <c r="AV576" s="12" t="s">
        <v>81</v>
      </c>
      <c r="AW576" s="12" t="s">
        <v>36</v>
      </c>
      <c r="AX576" s="12" t="s">
        <v>73</v>
      </c>
      <c r="AY576" s="173" t="s">
        <v>128</v>
      </c>
    </row>
    <row r="577" spans="2:65" s="12" customFormat="1" x14ac:dyDescent="0.3">
      <c r="B577" s="165"/>
      <c r="D577" s="158" t="s">
        <v>137</v>
      </c>
      <c r="E577" s="173" t="s">
        <v>3</v>
      </c>
      <c r="F577" s="174" t="s">
        <v>728</v>
      </c>
      <c r="H577" s="175">
        <v>175.89</v>
      </c>
      <c r="L577" s="165"/>
      <c r="M577" s="170"/>
      <c r="N577" s="171"/>
      <c r="O577" s="171"/>
      <c r="P577" s="171"/>
      <c r="Q577" s="171"/>
      <c r="R577" s="171"/>
      <c r="S577" s="171"/>
      <c r="T577" s="172"/>
      <c r="AT577" s="173" t="s">
        <v>137</v>
      </c>
      <c r="AU577" s="173" t="s">
        <v>81</v>
      </c>
      <c r="AV577" s="12" t="s">
        <v>81</v>
      </c>
      <c r="AW577" s="12" t="s">
        <v>36</v>
      </c>
      <c r="AX577" s="12" t="s">
        <v>73</v>
      </c>
      <c r="AY577" s="173" t="s">
        <v>128</v>
      </c>
    </row>
    <row r="578" spans="2:65" s="14" customFormat="1" x14ac:dyDescent="0.3">
      <c r="B578" s="183"/>
      <c r="D578" s="158" t="s">
        <v>137</v>
      </c>
      <c r="E578" s="201" t="s">
        <v>3</v>
      </c>
      <c r="F578" s="202" t="s">
        <v>162</v>
      </c>
      <c r="H578" s="203">
        <v>766.7</v>
      </c>
      <c r="L578" s="183"/>
      <c r="M578" s="187"/>
      <c r="N578" s="188"/>
      <c r="O578" s="188"/>
      <c r="P578" s="188"/>
      <c r="Q578" s="188"/>
      <c r="R578" s="188"/>
      <c r="S578" s="188"/>
      <c r="T578" s="189"/>
      <c r="AT578" s="190" t="s">
        <v>137</v>
      </c>
      <c r="AU578" s="190" t="s">
        <v>81</v>
      </c>
      <c r="AV578" s="14" t="s">
        <v>135</v>
      </c>
      <c r="AW578" s="14" t="s">
        <v>36</v>
      </c>
      <c r="AX578" s="14" t="s">
        <v>19</v>
      </c>
      <c r="AY578" s="190" t="s">
        <v>128</v>
      </c>
    </row>
    <row r="579" spans="2:65" s="10" customFormat="1" ht="37.35" customHeight="1" x14ac:dyDescent="0.35">
      <c r="B579" s="132"/>
      <c r="D579" s="133" t="s">
        <v>72</v>
      </c>
      <c r="E579" s="134" t="s">
        <v>292</v>
      </c>
      <c r="F579" s="134" t="s">
        <v>729</v>
      </c>
      <c r="J579" s="135">
        <f>BK579</f>
        <v>0</v>
      </c>
      <c r="L579" s="132"/>
      <c r="M579" s="136"/>
      <c r="N579" s="137"/>
      <c r="O579" s="137"/>
      <c r="P579" s="138">
        <f>P580</f>
        <v>12.593400000000001</v>
      </c>
      <c r="Q579" s="137"/>
      <c r="R579" s="138">
        <f>R580</f>
        <v>1.7930999999999999</v>
      </c>
      <c r="S579" s="137"/>
      <c r="T579" s="139">
        <f>T580</f>
        <v>0</v>
      </c>
      <c r="AR579" s="133" t="s">
        <v>145</v>
      </c>
      <c r="AT579" s="140" t="s">
        <v>72</v>
      </c>
      <c r="AU579" s="140" t="s">
        <v>73</v>
      </c>
      <c r="AY579" s="133" t="s">
        <v>128</v>
      </c>
      <c r="BK579" s="141">
        <f>BK580</f>
        <v>0</v>
      </c>
    </row>
    <row r="580" spans="2:65" s="10" customFormat="1" ht="19.95" customHeight="1" x14ac:dyDescent="0.35">
      <c r="B580" s="132"/>
      <c r="D580" s="142" t="s">
        <v>72</v>
      </c>
      <c r="E580" s="143" t="s">
        <v>730</v>
      </c>
      <c r="F580" s="143" t="s">
        <v>731</v>
      </c>
      <c r="J580" s="144">
        <f>BK580</f>
        <v>0</v>
      </c>
      <c r="L580" s="132"/>
      <c r="M580" s="136"/>
      <c r="N580" s="137"/>
      <c r="O580" s="137"/>
      <c r="P580" s="138">
        <f>SUM(P581:P583)</f>
        <v>12.593400000000001</v>
      </c>
      <c r="Q580" s="137"/>
      <c r="R580" s="138">
        <f>SUM(R581:R583)</f>
        <v>1.7930999999999999</v>
      </c>
      <c r="S580" s="137"/>
      <c r="T580" s="139">
        <f>SUM(T581:T583)</f>
        <v>0</v>
      </c>
      <c r="AR580" s="133" t="s">
        <v>145</v>
      </c>
      <c r="AT580" s="140" t="s">
        <v>72</v>
      </c>
      <c r="AU580" s="140" t="s">
        <v>19</v>
      </c>
      <c r="AY580" s="133" t="s">
        <v>128</v>
      </c>
      <c r="BK580" s="141">
        <f>SUM(BK581:BK583)</f>
        <v>0</v>
      </c>
    </row>
    <row r="581" spans="2:65" s="1" customFormat="1" ht="44.25" customHeight="1" x14ac:dyDescent="0.3">
      <c r="B581" s="145"/>
      <c r="C581" s="146" t="s">
        <v>732</v>
      </c>
      <c r="D581" s="146" t="s">
        <v>130</v>
      </c>
      <c r="E581" s="147" t="s">
        <v>733</v>
      </c>
      <c r="F581" s="148" t="s">
        <v>734</v>
      </c>
      <c r="G581" s="149" t="s">
        <v>369</v>
      </c>
      <c r="H581" s="150">
        <v>41.7</v>
      </c>
      <c r="I581" s="151"/>
      <c r="J581" s="151">
        <f>ROUND(I581*H581,2)</f>
        <v>0</v>
      </c>
      <c r="K581" s="148" t="s">
        <v>134</v>
      </c>
      <c r="L581" s="32"/>
      <c r="M581" s="152" t="s">
        <v>3</v>
      </c>
      <c r="N581" s="153" t="s">
        <v>44</v>
      </c>
      <c r="O581" s="154">
        <v>0.30199999999999999</v>
      </c>
      <c r="P581" s="154">
        <f>O581*H581</f>
        <v>12.593400000000001</v>
      </c>
      <c r="Q581" s="154">
        <v>4.2999999999999997E-2</v>
      </c>
      <c r="R581" s="154">
        <f>Q581*H581</f>
        <v>1.7930999999999999</v>
      </c>
      <c r="S581" s="154">
        <v>0</v>
      </c>
      <c r="T581" s="155">
        <f>S581*H581</f>
        <v>0</v>
      </c>
      <c r="AR581" s="18" t="s">
        <v>540</v>
      </c>
      <c r="AT581" s="18" t="s">
        <v>130</v>
      </c>
      <c r="AU581" s="18" t="s">
        <v>81</v>
      </c>
      <c r="AY581" s="18" t="s">
        <v>128</v>
      </c>
      <c r="BE581" s="156">
        <f>IF(N581="základní",J581,0)</f>
        <v>0</v>
      </c>
      <c r="BF581" s="156">
        <f>IF(N581="snížená",J581,0)</f>
        <v>0</v>
      </c>
      <c r="BG581" s="156">
        <f>IF(N581="zákl. přenesená",J581,0)</f>
        <v>0</v>
      </c>
      <c r="BH581" s="156">
        <f>IF(N581="sníž. přenesená",J581,0)</f>
        <v>0</v>
      </c>
      <c r="BI581" s="156">
        <f>IF(N581="nulová",J581,0)</f>
        <v>0</v>
      </c>
      <c r="BJ581" s="18" t="s">
        <v>19</v>
      </c>
      <c r="BK581" s="156">
        <f>ROUND(I581*H581,2)</f>
        <v>0</v>
      </c>
      <c r="BL581" s="18" t="s">
        <v>540</v>
      </c>
      <c r="BM581" s="18" t="s">
        <v>735</v>
      </c>
    </row>
    <row r="582" spans="2:65" s="11" customFormat="1" x14ac:dyDescent="0.3">
      <c r="B582" s="157"/>
      <c r="D582" s="158" t="s">
        <v>137</v>
      </c>
      <c r="E582" s="159" t="s">
        <v>3</v>
      </c>
      <c r="F582" s="160" t="s">
        <v>736</v>
      </c>
      <c r="H582" s="161" t="s">
        <v>3</v>
      </c>
      <c r="L582" s="157"/>
      <c r="M582" s="162"/>
      <c r="N582" s="163"/>
      <c r="O582" s="163"/>
      <c r="P582" s="163"/>
      <c r="Q582" s="163"/>
      <c r="R582" s="163"/>
      <c r="S582" s="163"/>
      <c r="T582" s="164"/>
      <c r="AT582" s="161" t="s">
        <v>137</v>
      </c>
      <c r="AU582" s="161" t="s">
        <v>81</v>
      </c>
      <c r="AV582" s="11" t="s">
        <v>19</v>
      </c>
      <c r="AW582" s="11" t="s">
        <v>36</v>
      </c>
      <c r="AX582" s="11" t="s">
        <v>73</v>
      </c>
      <c r="AY582" s="161" t="s">
        <v>128</v>
      </c>
    </row>
    <row r="583" spans="2:65" s="12" customFormat="1" x14ac:dyDescent="0.3">
      <c r="B583" s="165"/>
      <c r="D583" s="158" t="s">
        <v>137</v>
      </c>
      <c r="E583" s="173" t="s">
        <v>3</v>
      </c>
      <c r="F583" s="174" t="s">
        <v>737</v>
      </c>
      <c r="H583" s="175">
        <v>41.7</v>
      </c>
      <c r="L583" s="165"/>
      <c r="M583" s="170"/>
      <c r="N583" s="171"/>
      <c r="O583" s="171"/>
      <c r="P583" s="171"/>
      <c r="Q583" s="171"/>
      <c r="R583" s="171"/>
      <c r="S583" s="171"/>
      <c r="T583" s="172"/>
      <c r="AT583" s="173" t="s">
        <v>137</v>
      </c>
      <c r="AU583" s="173" t="s">
        <v>81</v>
      </c>
      <c r="AV583" s="12" t="s">
        <v>81</v>
      </c>
      <c r="AW583" s="12" t="s">
        <v>36</v>
      </c>
      <c r="AX583" s="12" t="s">
        <v>19</v>
      </c>
      <c r="AY583" s="173" t="s">
        <v>128</v>
      </c>
    </row>
    <row r="584" spans="2:65" s="10" customFormat="1" ht="37.35" customHeight="1" x14ac:dyDescent="0.35">
      <c r="B584" s="132"/>
      <c r="D584" s="133" t="s">
        <v>72</v>
      </c>
      <c r="E584" s="134" t="s">
        <v>738</v>
      </c>
      <c r="F584" s="134" t="s">
        <v>739</v>
      </c>
      <c r="J584" s="135">
        <f>BK584</f>
        <v>0</v>
      </c>
      <c r="L584" s="132"/>
      <c r="M584" s="136"/>
      <c r="N584" s="137"/>
      <c r="O584" s="137"/>
      <c r="P584" s="138">
        <f>P585</f>
        <v>0</v>
      </c>
      <c r="Q584" s="137"/>
      <c r="R584" s="138">
        <f>R585</f>
        <v>0</v>
      </c>
      <c r="S584" s="137"/>
      <c r="T584" s="139">
        <f>T585</f>
        <v>0</v>
      </c>
      <c r="AR584" s="133" t="s">
        <v>135</v>
      </c>
      <c r="AT584" s="140" t="s">
        <v>72</v>
      </c>
      <c r="AU584" s="140" t="s">
        <v>73</v>
      </c>
      <c r="AY584" s="133" t="s">
        <v>128</v>
      </c>
      <c r="BK584" s="141">
        <f>BK585</f>
        <v>0</v>
      </c>
    </row>
    <row r="585" spans="2:65" s="10" customFormat="1" ht="19.95" customHeight="1" x14ac:dyDescent="0.35">
      <c r="B585" s="132"/>
      <c r="D585" s="142" t="s">
        <v>72</v>
      </c>
      <c r="E585" s="143" t="s">
        <v>740</v>
      </c>
      <c r="F585" s="143" t="s">
        <v>739</v>
      </c>
      <c r="J585" s="144">
        <f>BK585</f>
        <v>0</v>
      </c>
      <c r="L585" s="132"/>
      <c r="M585" s="136"/>
      <c r="N585" s="137"/>
      <c r="O585" s="137"/>
      <c r="P585" s="138">
        <f>SUM(P586:P598)</f>
        <v>0</v>
      </c>
      <c r="Q585" s="137"/>
      <c r="R585" s="138">
        <f>SUM(R586:R598)</f>
        <v>0</v>
      </c>
      <c r="S585" s="137"/>
      <c r="T585" s="139">
        <f>SUM(T586:T598)</f>
        <v>0</v>
      </c>
      <c r="AR585" s="133" t="s">
        <v>135</v>
      </c>
      <c r="AT585" s="140" t="s">
        <v>72</v>
      </c>
      <c r="AU585" s="140" t="s">
        <v>19</v>
      </c>
      <c r="AY585" s="133" t="s">
        <v>128</v>
      </c>
      <c r="BK585" s="141">
        <f>SUM(BK586:BK598)</f>
        <v>0</v>
      </c>
    </row>
    <row r="586" spans="2:65" s="1" customFormat="1" ht="22.5" customHeight="1" x14ac:dyDescent="0.3">
      <c r="B586" s="145"/>
      <c r="C586" s="146" t="s">
        <v>25</v>
      </c>
      <c r="D586" s="146" t="s">
        <v>130</v>
      </c>
      <c r="E586" s="147" t="s">
        <v>741</v>
      </c>
      <c r="F586" s="148" t="s">
        <v>742</v>
      </c>
      <c r="G586" s="149" t="s">
        <v>311</v>
      </c>
      <c r="H586" s="150">
        <v>550</v>
      </c>
      <c r="I586" s="151"/>
      <c r="J586" s="151">
        <f>ROUND(I586*H586,2)</f>
        <v>0</v>
      </c>
      <c r="K586" s="148" t="s">
        <v>796</v>
      </c>
      <c r="L586" s="32"/>
      <c r="M586" s="152" t="s">
        <v>3</v>
      </c>
      <c r="N586" s="153" t="s">
        <v>44</v>
      </c>
      <c r="O586" s="154">
        <v>0</v>
      </c>
      <c r="P586" s="154">
        <f>O586*H586</f>
        <v>0</v>
      </c>
      <c r="Q586" s="154">
        <v>0</v>
      </c>
      <c r="R586" s="154">
        <f>Q586*H586</f>
        <v>0</v>
      </c>
      <c r="S586" s="154">
        <v>0</v>
      </c>
      <c r="T586" s="155">
        <f>S586*H586</f>
        <v>0</v>
      </c>
      <c r="AR586" s="18" t="s">
        <v>743</v>
      </c>
      <c r="AT586" s="18" t="s">
        <v>130</v>
      </c>
      <c r="AU586" s="18" t="s">
        <v>81</v>
      </c>
      <c r="AY586" s="18" t="s">
        <v>128</v>
      </c>
      <c r="BE586" s="156">
        <f>IF(N586="základní",J586,0)</f>
        <v>0</v>
      </c>
      <c r="BF586" s="156">
        <f>IF(N586="snížená",J586,0)</f>
        <v>0</v>
      </c>
      <c r="BG586" s="156">
        <f>IF(N586="zákl. přenesená",J586,0)</f>
        <v>0</v>
      </c>
      <c r="BH586" s="156">
        <f>IF(N586="sníž. přenesená",J586,0)</f>
        <v>0</v>
      </c>
      <c r="BI586" s="156">
        <f>IF(N586="nulová",J586,0)</f>
        <v>0</v>
      </c>
      <c r="BJ586" s="18" t="s">
        <v>19</v>
      </c>
      <c r="BK586" s="156">
        <f>ROUND(I586*H586,2)</f>
        <v>0</v>
      </c>
      <c r="BL586" s="18" t="s">
        <v>743</v>
      </c>
      <c r="BM586" s="18" t="s">
        <v>744</v>
      </c>
    </row>
    <row r="587" spans="2:65" s="11" customFormat="1" x14ac:dyDescent="0.3">
      <c r="B587" s="157"/>
      <c r="D587" s="158" t="s">
        <v>137</v>
      </c>
      <c r="E587" s="159" t="s">
        <v>3</v>
      </c>
      <c r="F587" s="160" t="s">
        <v>745</v>
      </c>
      <c r="H587" s="161" t="s">
        <v>3</v>
      </c>
      <c r="L587" s="157"/>
      <c r="M587" s="162"/>
      <c r="N587" s="163"/>
      <c r="O587" s="163"/>
      <c r="P587" s="163"/>
      <c r="Q587" s="163"/>
      <c r="R587" s="163"/>
      <c r="S587" s="163"/>
      <c r="T587" s="164"/>
      <c r="AT587" s="161" t="s">
        <v>137</v>
      </c>
      <c r="AU587" s="161" t="s">
        <v>81</v>
      </c>
      <c r="AV587" s="11" t="s">
        <v>19</v>
      </c>
      <c r="AW587" s="11" t="s">
        <v>36</v>
      </c>
      <c r="AX587" s="11" t="s">
        <v>73</v>
      </c>
      <c r="AY587" s="161" t="s">
        <v>128</v>
      </c>
    </row>
    <row r="588" spans="2:65" s="12" customFormat="1" x14ac:dyDescent="0.3">
      <c r="B588" s="165"/>
      <c r="D588" s="166" t="s">
        <v>137</v>
      </c>
      <c r="E588" s="167" t="s">
        <v>3</v>
      </c>
      <c r="F588" s="168" t="s">
        <v>746</v>
      </c>
      <c r="H588" s="169">
        <v>550</v>
      </c>
      <c r="L588" s="165"/>
      <c r="M588" s="170"/>
      <c r="N588" s="171"/>
      <c r="O588" s="171"/>
      <c r="P588" s="171"/>
      <c r="Q588" s="171"/>
      <c r="R588" s="171"/>
      <c r="S588" s="171"/>
      <c r="T588" s="172"/>
      <c r="AT588" s="173" t="s">
        <v>137</v>
      </c>
      <c r="AU588" s="173" t="s">
        <v>81</v>
      </c>
      <c r="AV588" s="12" t="s">
        <v>81</v>
      </c>
      <c r="AW588" s="12" t="s">
        <v>36</v>
      </c>
      <c r="AX588" s="12" t="s">
        <v>19</v>
      </c>
      <c r="AY588" s="173" t="s">
        <v>128</v>
      </c>
    </row>
    <row r="589" spans="2:65" s="1" customFormat="1" ht="22.5" customHeight="1" x14ac:dyDescent="0.3">
      <c r="B589" s="145"/>
      <c r="C589" s="146" t="s">
        <v>747</v>
      </c>
      <c r="D589" s="146" t="s">
        <v>130</v>
      </c>
      <c r="E589" s="147" t="s">
        <v>748</v>
      </c>
      <c r="F589" s="148" t="s">
        <v>749</v>
      </c>
      <c r="G589" s="149" t="s">
        <v>311</v>
      </c>
      <c r="H589" s="150">
        <v>500</v>
      </c>
      <c r="I589" s="151"/>
      <c r="J589" s="151">
        <f>ROUND(I589*H589,2)</f>
        <v>0</v>
      </c>
      <c r="K589" s="148" t="s">
        <v>796</v>
      </c>
      <c r="L589" s="32"/>
      <c r="M589" s="152" t="s">
        <v>3</v>
      </c>
      <c r="N589" s="153" t="s">
        <v>44</v>
      </c>
      <c r="O589" s="154">
        <v>0</v>
      </c>
      <c r="P589" s="154">
        <f>O589*H589</f>
        <v>0</v>
      </c>
      <c r="Q589" s="154">
        <v>0</v>
      </c>
      <c r="R589" s="154">
        <f>Q589*H589</f>
        <v>0</v>
      </c>
      <c r="S589" s="154">
        <v>0</v>
      </c>
      <c r="T589" s="155">
        <f>S589*H589</f>
        <v>0</v>
      </c>
      <c r="AR589" s="18" t="s">
        <v>743</v>
      </c>
      <c r="AT589" s="18" t="s">
        <v>130</v>
      </c>
      <c r="AU589" s="18" t="s">
        <v>81</v>
      </c>
      <c r="AY589" s="18" t="s">
        <v>128</v>
      </c>
      <c r="BE589" s="156">
        <f>IF(N589="základní",J589,0)</f>
        <v>0</v>
      </c>
      <c r="BF589" s="156">
        <f>IF(N589="snížená",J589,0)</f>
        <v>0</v>
      </c>
      <c r="BG589" s="156">
        <f>IF(N589="zákl. přenesená",J589,0)</f>
        <v>0</v>
      </c>
      <c r="BH589" s="156">
        <f>IF(N589="sníž. přenesená",J589,0)</f>
        <v>0</v>
      </c>
      <c r="BI589" s="156">
        <f>IF(N589="nulová",J589,0)</f>
        <v>0</v>
      </c>
      <c r="BJ589" s="18" t="s">
        <v>19</v>
      </c>
      <c r="BK589" s="156">
        <f>ROUND(I589*H589,2)</f>
        <v>0</v>
      </c>
      <c r="BL589" s="18" t="s">
        <v>743</v>
      </c>
      <c r="BM589" s="18" t="s">
        <v>750</v>
      </c>
    </row>
    <row r="590" spans="2:65" s="1" customFormat="1" ht="24" x14ac:dyDescent="0.3">
      <c r="B590" s="32"/>
      <c r="D590" s="158" t="s">
        <v>313</v>
      </c>
      <c r="F590" s="200" t="s">
        <v>751</v>
      </c>
      <c r="L590" s="32"/>
      <c r="M590" s="61"/>
      <c r="N590" s="33"/>
      <c r="O590" s="33"/>
      <c r="P590" s="33"/>
      <c r="Q590" s="33"/>
      <c r="R590" s="33"/>
      <c r="S590" s="33"/>
      <c r="T590" s="62"/>
      <c r="AT590" s="18" t="s">
        <v>313</v>
      </c>
      <c r="AU590" s="18" t="s">
        <v>81</v>
      </c>
    </row>
    <row r="591" spans="2:65" s="11" customFormat="1" x14ac:dyDescent="0.3">
      <c r="B591" s="157"/>
      <c r="D591" s="158" t="s">
        <v>137</v>
      </c>
      <c r="E591" s="159" t="s">
        <v>3</v>
      </c>
      <c r="F591" s="160" t="s">
        <v>752</v>
      </c>
      <c r="H591" s="161" t="s">
        <v>3</v>
      </c>
      <c r="L591" s="157"/>
      <c r="M591" s="162"/>
      <c r="N591" s="163"/>
      <c r="O591" s="163"/>
      <c r="P591" s="163"/>
      <c r="Q591" s="163"/>
      <c r="R591" s="163"/>
      <c r="S591" s="163"/>
      <c r="T591" s="164"/>
      <c r="AT591" s="161" t="s">
        <v>137</v>
      </c>
      <c r="AU591" s="161" t="s">
        <v>81</v>
      </c>
      <c r="AV591" s="11" t="s">
        <v>19</v>
      </c>
      <c r="AW591" s="11" t="s">
        <v>36</v>
      </c>
      <c r="AX591" s="11" t="s">
        <v>73</v>
      </c>
      <c r="AY591" s="161" t="s">
        <v>128</v>
      </c>
    </row>
    <row r="592" spans="2:65" s="12" customFormat="1" x14ac:dyDescent="0.3">
      <c r="B592" s="165"/>
      <c r="D592" s="166" t="s">
        <v>137</v>
      </c>
      <c r="E592" s="167" t="s">
        <v>3</v>
      </c>
      <c r="F592" s="168" t="s">
        <v>593</v>
      </c>
      <c r="H592" s="169">
        <v>500</v>
      </c>
      <c r="L592" s="165"/>
      <c r="M592" s="170"/>
      <c r="N592" s="171"/>
      <c r="O592" s="171"/>
      <c r="P592" s="171"/>
      <c r="Q592" s="171"/>
      <c r="R592" s="171"/>
      <c r="S592" s="171"/>
      <c r="T592" s="172"/>
      <c r="AT592" s="173" t="s">
        <v>137</v>
      </c>
      <c r="AU592" s="173" t="s">
        <v>81</v>
      </c>
      <c r="AV592" s="12" t="s">
        <v>81</v>
      </c>
      <c r="AW592" s="12" t="s">
        <v>36</v>
      </c>
      <c r="AX592" s="12" t="s">
        <v>19</v>
      </c>
      <c r="AY592" s="173" t="s">
        <v>128</v>
      </c>
    </row>
    <row r="593" spans="2:65" s="1" customFormat="1" ht="22.5" customHeight="1" x14ac:dyDescent="0.3">
      <c r="B593" s="145"/>
      <c r="C593" s="146" t="s">
        <v>753</v>
      </c>
      <c r="D593" s="146" t="s">
        <v>130</v>
      </c>
      <c r="E593" s="147" t="s">
        <v>754</v>
      </c>
      <c r="F593" s="148" t="s">
        <v>755</v>
      </c>
      <c r="G593" s="149" t="s">
        <v>311</v>
      </c>
      <c r="H593" s="150">
        <v>378.8</v>
      </c>
      <c r="I593" s="151"/>
      <c r="J593" s="151">
        <f>ROUND(I593*H593,2)</f>
        <v>0</v>
      </c>
      <c r="K593" s="148" t="s">
        <v>796</v>
      </c>
      <c r="L593" s="32"/>
      <c r="M593" s="152" t="s">
        <v>3</v>
      </c>
      <c r="N593" s="153" t="s">
        <v>44</v>
      </c>
      <c r="O593" s="154">
        <v>0</v>
      </c>
      <c r="P593" s="154">
        <f>O593*H593</f>
        <v>0</v>
      </c>
      <c r="Q593" s="154">
        <v>0</v>
      </c>
      <c r="R593" s="154">
        <f>Q593*H593</f>
        <v>0</v>
      </c>
      <c r="S593" s="154">
        <v>0</v>
      </c>
      <c r="T593" s="155">
        <f>S593*H593</f>
        <v>0</v>
      </c>
      <c r="AR593" s="18" t="s">
        <v>743</v>
      </c>
      <c r="AT593" s="18" t="s">
        <v>130</v>
      </c>
      <c r="AU593" s="18" t="s">
        <v>81</v>
      </c>
      <c r="AY593" s="18" t="s">
        <v>128</v>
      </c>
      <c r="BE593" s="156">
        <f>IF(N593="základní",J593,0)</f>
        <v>0</v>
      </c>
      <c r="BF593" s="156">
        <f>IF(N593="snížená",J593,0)</f>
        <v>0</v>
      </c>
      <c r="BG593" s="156">
        <f>IF(N593="zákl. přenesená",J593,0)</f>
        <v>0</v>
      </c>
      <c r="BH593" s="156">
        <f>IF(N593="sníž. přenesená",J593,0)</f>
        <v>0</v>
      </c>
      <c r="BI593" s="156">
        <f>IF(N593="nulová",J593,0)</f>
        <v>0</v>
      </c>
      <c r="BJ593" s="18" t="s">
        <v>19</v>
      </c>
      <c r="BK593" s="156">
        <f>ROUND(I593*H593,2)</f>
        <v>0</v>
      </c>
      <c r="BL593" s="18" t="s">
        <v>743</v>
      </c>
      <c r="BM593" s="18" t="s">
        <v>756</v>
      </c>
    </row>
    <row r="594" spans="2:65" s="1" customFormat="1" ht="36" x14ac:dyDescent="0.3">
      <c r="B594" s="32"/>
      <c r="D594" s="158" t="s">
        <v>313</v>
      </c>
      <c r="F594" s="200" t="s">
        <v>757</v>
      </c>
      <c r="L594" s="32"/>
      <c r="M594" s="61"/>
      <c r="N594" s="33"/>
      <c r="O594" s="33"/>
      <c r="P594" s="33"/>
      <c r="Q594" s="33"/>
      <c r="R594" s="33"/>
      <c r="S594" s="33"/>
      <c r="T594" s="62"/>
      <c r="AT594" s="18" t="s">
        <v>313</v>
      </c>
      <c r="AU594" s="18" t="s">
        <v>81</v>
      </c>
    </row>
    <row r="595" spans="2:65" s="11" customFormat="1" x14ac:dyDescent="0.3">
      <c r="B595" s="157"/>
      <c r="D595" s="158" t="s">
        <v>137</v>
      </c>
      <c r="E595" s="159" t="s">
        <v>3</v>
      </c>
      <c r="F595" s="160" t="s">
        <v>758</v>
      </c>
      <c r="H595" s="161" t="s">
        <v>3</v>
      </c>
      <c r="L595" s="157"/>
      <c r="M595" s="162"/>
      <c r="N595" s="163"/>
      <c r="O595" s="163"/>
      <c r="P595" s="163"/>
      <c r="Q595" s="163"/>
      <c r="R595" s="163"/>
      <c r="S595" s="163"/>
      <c r="T595" s="164"/>
      <c r="AT595" s="161" t="s">
        <v>137</v>
      </c>
      <c r="AU595" s="161" t="s">
        <v>81</v>
      </c>
      <c r="AV595" s="11" t="s">
        <v>19</v>
      </c>
      <c r="AW595" s="11" t="s">
        <v>36</v>
      </c>
      <c r="AX595" s="11" t="s">
        <v>73</v>
      </c>
      <c r="AY595" s="161" t="s">
        <v>128</v>
      </c>
    </row>
    <row r="596" spans="2:65" s="12" customFormat="1" x14ac:dyDescent="0.3">
      <c r="B596" s="165"/>
      <c r="D596" s="158" t="s">
        <v>137</v>
      </c>
      <c r="E596" s="173" t="s">
        <v>3</v>
      </c>
      <c r="F596" s="174" t="s">
        <v>759</v>
      </c>
      <c r="H596" s="175">
        <v>60.3</v>
      </c>
      <c r="L596" s="165"/>
      <c r="M596" s="170"/>
      <c r="N596" s="171"/>
      <c r="O596" s="171"/>
      <c r="P596" s="171"/>
      <c r="Q596" s="171"/>
      <c r="R596" s="171"/>
      <c r="S596" s="171"/>
      <c r="T596" s="172"/>
      <c r="AT596" s="173" t="s">
        <v>137</v>
      </c>
      <c r="AU596" s="173" t="s">
        <v>81</v>
      </c>
      <c r="AV596" s="12" t="s">
        <v>81</v>
      </c>
      <c r="AW596" s="12" t="s">
        <v>36</v>
      </c>
      <c r="AX596" s="12" t="s">
        <v>73</v>
      </c>
      <c r="AY596" s="173" t="s">
        <v>128</v>
      </c>
    </row>
    <row r="597" spans="2:65" s="12" customFormat="1" x14ac:dyDescent="0.3">
      <c r="B597" s="165"/>
      <c r="D597" s="158" t="s">
        <v>137</v>
      </c>
      <c r="E597" s="173" t="s">
        <v>3</v>
      </c>
      <c r="F597" s="174" t="s">
        <v>760</v>
      </c>
      <c r="H597" s="175">
        <v>318.5</v>
      </c>
      <c r="L597" s="165"/>
      <c r="M597" s="170"/>
      <c r="N597" s="171"/>
      <c r="O597" s="171"/>
      <c r="P597" s="171"/>
      <c r="Q597" s="171"/>
      <c r="R597" s="171"/>
      <c r="S597" s="171"/>
      <c r="T597" s="172"/>
      <c r="AT597" s="173" t="s">
        <v>137</v>
      </c>
      <c r="AU597" s="173" t="s">
        <v>81</v>
      </c>
      <c r="AV597" s="12" t="s">
        <v>81</v>
      </c>
      <c r="AW597" s="12" t="s">
        <v>36</v>
      </c>
      <c r="AX597" s="12" t="s">
        <v>73</v>
      </c>
      <c r="AY597" s="173" t="s">
        <v>128</v>
      </c>
    </row>
    <row r="598" spans="2:65" s="14" customFormat="1" x14ac:dyDescent="0.3">
      <c r="B598" s="183"/>
      <c r="D598" s="158" t="s">
        <v>137</v>
      </c>
      <c r="E598" s="201" t="s">
        <v>3</v>
      </c>
      <c r="F598" s="202" t="s">
        <v>162</v>
      </c>
      <c r="H598" s="203">
        <v>378.8</v>
      </c>
      <c r="L598" s="183"/>
      <c r="M598" s="205"/>
      <c r="N598" s="206"/>
      <c r="O598" s="206"/>
      <c r="P598" s="206"/>
      <c r="Q598" s="206"/>
      <c r="R598" s="206"/>
      <c r="S598" s="206"/>
      <c r="T598" s="207"/>
      <c r="AT598" s="190" t="s">
        <v>137</v>
      </c>
      <c r="AU598" s="190" t="s">
        <v>81</v>
      </c>
      <c r="AV598" s="14" t="s">
        <v>135</v>
      </c>
      <c r="AW598" s="14" t="s">
        <v>36</v>
      </c>
      <c r="AX598" s="14" t="s">
        <v>19</v>
      </c>
      <c r="AY598" s="190" t="s">
        <v>128</v>
      </c>
    </row>
    <row r="599" spans="2:65" s="1" customFormat="1" ht="6.9" customHeight="1" x14ac:dyDescent="0.3">
      <c r="B599" s="47"/>
      <c r="C599" s="48"/>
      <c r="D599" s="48"/>
      <c r="E599" s="48"/>
      <c r="F599" s="48"/>
      <c r="G599" s="48"/>
      <c r="H599" s="48"/>
      <c r="I599" s="48"/>
      <c r="J599" s="48"/>
      <c r="K599" s="48"/>
      <c r="L599" s="32"/>
    </row>
  </sheetData>
  <autoFilter ref="C92:K92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0"/>
  <sheetViews>
    <sheetView showGridLines="0" workbookViewId="0">
      <pane ySplit="1" topLeftCell="A65" activePane="bottomLeft" state="frozen"/>
      <selection pane="bottomLeft" activeCell="I65" sqref="I65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customWidth="1"/>
    <col min="10" max="10" width="23.42578125" customWidth="1"/>
    <col min="11" max="11" width="15.42578125" customWidth="1"/>
    <col min="19" max="19" width="8.140625" customWidth="1"/>
    <col min="20" max="20" width="29.7109375" customWidth="1"/>
    <col min="21" max="21" width="16.28515625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219"/>
      <c r="B1" s="216"/>
      <c r="C1" s="216"/>
      <c r="D1" s="217" t="s">
        <v>1</v>
      </c>
      <c r="E1" s="216"/>
      <c r="F1" s="218" t="s">
        <v>814</v>
      </c>
      <c r="G1" s="338" t="s">
        <v>815</v>
      </c>
      <c r="H1" s="338"/>
      <c r="I1" s="216"/>
      <c r="J1" s="218" t="s">
        <v>816</v>
      </c>
      <c r="K1" s="217" t="s">
        <v>86</v>
      </c>
      <c r="L1" s="218" t="s">
        <v>817</v>
      </c>
      <c r="M1" s="218"/>
      <c r="N1" s="218"/>
      <c r="O1" s="218"/>
      <c r="P1" s="218"/>
      <c r="Q1" s="218"/>
      <c r="R1" s="218"/>
      <c r="S1" s="218"/>
      <c r="T1" s="218"/>
      <c r="U1" s="220"/>
      <c r="V1" s="2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8" t="s">
        <v>85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81</v>
      </c>
    </row>
    <row r="4" spans="1:70" ht="36.9" customHeight="1" x14ac:dyDescent="0.3">
      <c r="B4" s="22"/>
      <c r="C4" s="23"/>
      <c r="D4" s="24" t="s">
        <v>87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1:70" ht="13.2" x14ac:dyDescent="0.3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1:70" ht="22.5" customHeight="1" x14ac:dyDescent="0.3">
      <c r="B7" s="22"/>
      <c r="C7" s="23"/>
      <c r="D7" s="23"/>
      <c r="E7" s="339" t="str">
        <f>'Rekapitulace stavby'!K6</f>
        <v>Lžín - Autobusové zastávky a chodník</v>
      </c>
      <c r="F7" s="301"/>
      <c r="G7" s="301"/>
      <c r="H7" s="301"/>
      <c r="I7" s="23"/>
      <c r="J7" s="23"/>
      <c r="K7" s="25"/>
    </row>
    <row r="8" spans="1:70" s="1" customFormat="1" ht="13.2" x14ac:dyDescent="0.3">
      <c r="B8" s="32"/>
      <c r="C8" s="33"/>
      <c r="D8" s="30" t="s">
        <v>88</v>
      </c>
      <c r="E8" s="33"/>
      <c r="F8" s="33"/>
      <c r="G8" s="33"/>
      <c r="H8" s="33"/>
      <c r="I8" s="33"/>
      <c r="J8" s="33"/>
      <c r="K8" s="36"/>
    </row>
    <row r="9" spans="1:70" s="1" customFormat="1" ht="36.9" customHeight="1" x14ac:dyDescent="0.3">
      <c r="B9" s="32"/>
      <c r="C9" s="33"/>
      <c r="D9" s="33"/>
      <c r="E9" s="340" t="s">
        <v>761</v>
      </c>
      <c r="F9" s="306"/>
      <c r="G9" s="306"/>
      <c r="H9" s="306"/>
      <c r="I9" s="33"/>
      <c r="J9" s="33"/>
      <c r="K9" s="36"/>
    </row>
    <row r="10" spans="1:70" s="1" customFormat="1" x14ac:dyDescent="0.3">
      <c r="B10" s="32"/>
      <c r="C10" s="33"/>
      <c r="D10" s="33"/>
      <c r="E10" s="33"/>
      <c r="F10" s="33"/>
      <c r="G10" s="33"/>
      <c r="H10" s="33"/>
      <c r="I10" s="33"/>
      <c r="J10" s="33"/>
      <c r="K10" s="36"/>
    </row>
    <row r="11" spans="1:70" s="1" customFormat="1" ht="14.4" customHeight="1" x14ac:dyDescent="0.3">
      <c r="B11" s="32"/>
      <c r="C11" s="33"/>
      <c r="D11" s="30" t="s">
        <v>17</v>
      </c>
      <c r="E11" s="33"/>
      <c r="F11" s="28" t="s">
        <v>3</v>
      </c>
      <c r="G11" s="33"/>
      <c r="H11" s="33"/>
      <c r="I11" s="30" t="s">
        <v>18</v>
      </c>
      <c r="J11" s="28" t="s">
        <v>3</v>
      </c>
      <c r="K11" s="36"/>
    </row>
    <row r="12" spans="1:70" s="1" customFormat="1" ht="14.4" customHeight="1" x14ac:dyDescent="0.3">
      <c r="B12" s="32"/>
      <c r="C12" s="33"/>
      <c r="D12" s="30" t="s">
        <v>20</v>
      </c>
      <c r="E12" s="33"/>
      <c r="F12" s="28" t="s">
        <v>21</v>
      </c>
      <c r="G12" s="33"/>
      <c r="H12" s="33"/>
      <c r="I12" s="30" t="s">
        <v>22</v>
      </c>
      <c r="J12" s="90" t="str">
        <f>'Rekapitulace stavby'!AN8</f>
        <v>24.10.2016</v>
      </c>
      <c r="K12" s="36"/>
    </row>
    <row r="13" spans="1:70" s="1" customFormat="1" ht="10.95" customHeight="1" x14ac:dyDescent="0.3">
      <c r="B13" s="32"/>
      <c r="C13" s="33"/>
      <c r="D13" s="33"/>
      <c r="E13" s="33"/>
      <c r="F13" s="33"/>
      <c r="G13" s="33"/>
      <c r="H13" s="33"/>
      <c r="I13" s="33"/>
      <c r="J13" s="33"/>
      <c r="K13" s="36"/>
    </row>
    <row r="14" spans="1:70" s="1" customFormat="1" ht="14.4" customHeight="1" x14ac:dyDescent="0.3">
      <c r="B14" s="32"/>
      <c r="C14" s="33"/>
      <c r="D14" s="30" t="s">
        <v>26</v>
      </c>
      <c r="E14" s="33"/>
      <c r="F14" s="33"/>
      <c r="G14" s="33"/>
      <c r="H14" s="33"/>
      <c r="I14" s="30" t="s">
        <v>27</v>
      </c>
      <c r="J14" s="28" t="s">
        <v>28</v>
      </c>
      <c r="K14" s="36"/>
    </row>
    <row r="15" spans="1:70" s="1" customFormat="1" ht="18" customHeight="1" x14ac:dyDescent="0.3">
      <c r="B15" s="32"/>
      <c r="C15" s="33"/>
      <c r="D15" s="33"/>
      <c r="E15" s="28" t="s">
        <v>29</v>
      </c>
      <c r="F15" s="33"/>
      <c r="G15" s="33"/>
      <c r="H15" s="33"/>
      <c r="I15" s="30" t="s">
        <v>30</v>
      </c>
      <c r="J15" s="28" t="s">
        <v>3</v>
      </c>
      <c r="K15" s="36"/>
    </row>
    <row r="16" spans="1:70" s="1" customFormat="1" ht="6.9" customHeigh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6"/>
    </row>
    <row r="17" spans="2:11" s="1" customFormat="1" ht="14.4" customHeight="1" x14ac:dyDescent="0.3">
      <c r="B17" s="32"/>
      <c r="C17" s="33"/>
      <c r="D17" s="30" t="s">
        <v>31</v>
      </c>
      <c r="E17" s="33"/>
      <c r="F17" s="33"/>
      <c r="G17" s="33"/>
      <c r="H17" s="33"/>
      <c r="I17" s="30" t="s">
        <v>27</v>
      </c>
      <c r="J17" s="28" t="str">
        <f>IF('Rekapitulace stavby'!AN13="Vyplň údaj","",IF('Rekapitulace stavby'!AN13="","",'Rekapitulace stavby'!AN13))</f>
        <v/>
      </c>
      <c r="K17" s="36"/>
    </row>
    <row r="18" spans="2:11" s="1" customFormat="1" ht="18" customHeight="1" x14ac:dyDescent="0.3">
      <c r="B18" s="32"/>
      <c r="C18" s="33"/>
      <c r="D18" s="33"/>
      <c r="E18" s="28" t="str">
        <f>IF('Rekapitulace stavby'!E14="Vyplň údaj","",IF('Rekapitulace stavby'!E14="","",'Rekapitulace stavby'!E14))</f>
        <v xml:space="preserve"> </v>
      </c>
      <c r="F18" s="33"/>
      <c r="G18" s="33"/>
      <c r="H18" s="33"/>
      <c r="I18" s="30" t="s">
        <v>30</v>
      </c>
      <c r="J18" s="28" t="str">
        <f>IF('Rekapitulace stavby'!AN14="Vyplň údaj","",IF('Rekapitulace stavby'!AN14="","",'Rekapitulace stavby'!AN14))</f>
        <v/>
      </c>
      <c r="K18" s="36"/>
    </row>
    <row r="19" spans="2:11" s="1" customFormat="1" ht="6.9" customHeigh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6"/>
    </row>
    <row r="20" spans="2:11" s="1" customFormat="1" ht="14.4" customHeight="1" x14ac:dyDescent="0.3">
      <c r="B20" s="32"/>
      <c r="C20" s="33"/>
      <c r="D20" s="30" t="s">
        <v>33</v>
      </c>
      <c r="E20" s="33"/>
      <c r="F20" s="33"/>
      <c r="G20" s="33"/>
      <c r="H20" s="33"/>
      <c r="I20" s="30" t="s">
        <v>27</v>
      </c>
      <c r="J20" s="28" t="s">
        <v>34</v>
      </c>
      <c r="K20" s="36"/>
    </row>
    <row r="21" spans="2:11" s="1" customFormat="1" ht="18" customHeight="1" x14ac:dyDescent="0.3">
      <c r="B21" s="32"/>
      <c r="C21" s="33"/>
      <c r="D21" s="33"/>
      <c r="E21" s="28" t="s">
        <v>35</v>
      </c>
      <c r="F21" s="33"/>
      <c r="G21" s="33"/>
      <c r="H21" s="33"/>
      <c r="I21" s="30" t="s">
        <v>30</v>
      </c>
      <c r="J21" s="28" t="s">
        <v>3</v>
      </c>
      <c r="K21" s="36"/>
    </row>
    <row r="22" spans="2:11" s="1" customFormat="1" ht="6.9" customHeight="1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6"/>
    </row>
    <row r="23" spans="2:11" s="1" customFormat="1" ht="14.4" customHeight="1" x14ac:dyDescent="0.3">
      <c r="B23" s="32"/>
      <c r="C23" s="33"/>
      <c r="D23" s="30" t="s">
        <v>37</v>
      </c>
      <c r="E23" s="33"/>
      <c r="F23" s="33"/>
      <c r="G23" s="33"/>
      <c r="H23" s="33"/>
      <c r="I23" s="33"/>
      <c r="J23" s="33"/>
      <c r="K23" s="36"/>
    </row>
    <row r="24" spans="2:11" s="6" customFormat="1" ht="22.5" customHeight="1" x14ac:dyDescent="0.3">
      <c r="B24" s="91"/>
      <c r="C24" s="92"/>
      <c r="D24" s="92"/>
      <c r="E24" s="309" t="s">
        <v>3</v>
      </c>
      <c r="F24" s="341"/>
      <c r="G24" s="341"/>
      <c r="H24" s="341"/>
      <c r="I24" s="92"/>
      <c r="J24" s="92"/>
      <c r="K24" s="93"/>
    </row>
    <row r="25" spans="2:11" s="1" customFormat="1" ht="6.9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6"/>
    </row>
    <row r="26" spans="2:11" s="1" customFormat="1" ht="6.9" customHeight="1" x14ac:dyDescent="0.3">
      <c r="B26" s="32"/>
      <c r="C26" s="33"/>
      <c r="D26" s="59"/>
      <c r="E26" s="59"/>
      <c r="F26" s="59"/>
      <c r="G26" s="59"/>
      <c r="H26" s="59"/>
      <c r="I26" s="59"/>
      <c r="J26" s="59"/>
      <c r="K26" s="94"/>
    </row>
    <row r="27" spans="2:11" s="1" customFormat="1" ht="25.35" customHeight="1" x14ac:dyDescent="0.3">
      <c r="B27" s="32"/>
      <c r="C27" s="33"/>
      <c r="D27" s="95" t="s">
        <v>39</v>
      </c>
      <c r="E27" s="33"/>
      <c r="F27" s="33"/>
      <c r="G27" s="33"/>
      <c r="H27" s="33"/>
      <c r="I27" s="33"/>
      <c r="J27" s="96">
        <f>ROUND(J81,2)</f>
        <v>0</v>
      </c>
      <c r="K27" s="36"/>
    </row>
    <row r="28" spans="2:11" s="1" customFormat="1" ht="6.9" customHeight="1" x14ac:dyDescent="0.3">
      <c r="B28" s="32"/>
      <c r="C28" s="33"/>
      <c r="D28" s="59"/>
      <c r="E28" s="59"/>
      <c r="F28" s="59"/>
      <c r="G28" s="59"/>
      <c r="H28" s="59"/>
      <c r="I28" s="59"/>
      <c r="J28" s="59"/>
      <c r="K28" s="94"/>
    </row>
    <row r="29" spans="2:11" s="1" customFormat="1" ht="14.4" customHeight="1" x14ac:dyDescent="0.3">
      <c r="B29" s="32"/>
      <c r="C29" s="33"/>
      <c r="D29" s="33"/>
      <c r="E29" s="33"/>
      <c r="F29" s="37" t="s">
        <v>41</v>
      </c>
      <c r="G29" s="33"/>
      <c r="H29" s="33"/>
      <c r="I29" s="37" t="s">
        <v>40</v>
      </c>
      <c r="J29" s="37" t="s">
        <v>42</v>
      </c>
      <c r="K29" s="36"/>
    </row>
    <row r="30" spans="2:11" s="1" customFormat="1" ht="14.4" customHeight="1" x14ac:dyDescent="0.3">
      <c r="B30" s="32"/>
      <c r="C30" s="33"/>
      <c r="D30" s="40" t="s">
        <v>43</v>
      </c>
      <c r="E30" s="40" t="s">
        <v>44</v>
      </c>
      <c r="F30" s="97">
        <f>ROUND(SUM(BE81:BE99), 2)</f>
        <v>0</v>
      </c>
      <c r="G30" s="33"/>
      <c r="H30" s="33"/>
      <c r="I30" s="98">
        <v>0.21</v>
      </c>
      <c r="J30" s="97">
        <f>ROUND(ROUND((SUM(BE81:BE99)), 2)*I30, 2)</f>
        <v>0</v>
      </c>
      <c r="K30" s="36"/>
    </row>
    <row r="31" spans="2:11" s="1" customFormat="1" ht="14.4" customHeight="1" x14ac:dyDescent="0.3">
      <c r="B31" s="32"/>
      <c r="C31" s="33"/>
      <c r="D31" s="33"/>
      <c r="E31" s="40" t="s">
        <v>45</v>
      </c>
      <c r="F31" s="97">
        <f>ROUND(SUM(BF81:BF99), 2)</f>
        <v>0</v>
      </c>
      <c r="G31" s="33"/>
      <c r="H31" s="33"/>
      <c r="I31" s="98">
        <v>0.15</v>
      </c>
      <c r="J31" s="97">
        <f>ROUND(ROUND((SUM(BF81:BF99)), 2)*I31, 2)</f>
        <v>0</v>
      </c>
      <c r="K31" s="36"/>
    </row>
    <row r="32" spans="2:11" s="1" customFormat="1" ht="14.4" hidden="1" customHeight="1" x14ac:dyDescent="0.3">
      <c r="B32" s="32"/>
      <c r="C32" s="33"/>
      <c r="D32" s="33"/>
      <c r="E32" s="40" t="s">
        <v>46</v>
      </c>
      <c r="F32" s="97">
        <f>ROUND(SUM(BG81:BG99), 2)</f>
        <v>0</v>
      </c>
      <c r="G32" s="33"/>
      <c r="H32" s="33"/>
      <c r="I32" s="98">
        <v>0.21</v>
      </c>
      <c r="J32" s="97">
        <v>0</v>
      </c>
      <c r="K32" s="36"/>
    </row>
    <row r="33" spans="2:11" s="1" customFormat="1" ht="14.4" hidden="1" customHeight="1" x14ac:dyDescent="0.3">
      <c r="B33" s="32"/>
      <c r="C33" s="33"/>
      <c r="D33" s="33"/>
      <c r="E33" s="40" t="s">
        <v>47</v>
      </c>
      <c r="F33" s="97">
        <f>ROUND(SUM(BH81:BH99), 2)</f>
        <v>0</v>
      </c>
      <c r="G33" s="33"/>
      <c r="H33" s="33"/>
      <c r="I33" s="98">
        <v>0.15</v>
      </c>
      <c r="J33" s="97">
        <v>0</v>
      </c>
      <c r="K33" s="36"/>
    </row>
    <row r="34" spans="2:11" s="1" customFormat="1" ht="14.4" hidden="1" customHeight="1" x14ac:dyDescent="0.3">
      <c r="B34" s="32"/>
      <c r="C34" s="33"/>
      <c r="D34" s="33"/>
      <c r="E34" s="40" t="s">
        <v>48</v>
      </c>
      <c r="F34" s="97">
        <f>ROUND(SUM(BI81:BI99), 2)</f>
        <v>0</v>
      </c>
      <c r="G34" s="33"/>
      <c r="H34" s="33"/>
      <c r="I34" s="98">
        <v>0</v>
      </c>
      <c r="J34" s="97">
        <v>0</v>
      </c>
      <c r="K34" s="36"/>
    </row>
    <row r="35" spans="2:11" s="1" customFormat="1" ht="6.9" customHeight="1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6"/>
    </row>
    <row r="36" spans="2:11" s="1" customFormat="1" ht="25.35" customHeight="1" x14ac:dyDescent="0.3">
      <c r="B36" s="32"/>
      <c r="C36" s="99"/>
      <c r="D36" s="100" t="s">
        <v>49</v>
      </c>
      <c r="E36" s="63"/>
      <c r="F36" s="63"/>
      <c r="G36" s="101" t="s">
        <v>50</v>
      </c>
      <c r="H36" s="102" t="s">
        <v>51</v>
      </c>
      <c r="I36" s="63"/>
      <c r="J36" s="103">
        <f>SUM(J27:J34)</f>
        <v>0</v>
      </c>
      <c r="K36" s="104"/>
    </row>
    <row r="37" spans="2:11" s="1" customFormat="1" ht="14.4" customHeight="1" x14ac:dyDescent="0.3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1" customFormat="1" ht="6.9" customHeight="1" x14ac:dyDescent="0.3">
      <c r="B41" s="50"/>
      <c r="C41" s="51"/>
      <c r="D41" s="51"/>
      <c r="E41" s="51"/>
      <c r="F41" s="51"/>
      <c r="G41" s="51"/>
      <c r="H41" s="51"/>
      <c r="I41" s="51"/>
      <c r="J41" s="51"/>
      <c r="K41" s="105"/>
    </row>
    <row r="42" spans="2:11" s="1" customFormat="1" ht="36.9" customHeight="1" x14ac:dyDescent="0.3">
      <c r="B42" s="32"/>
      <c r="C42" s="24" t="s">
        <v>90</v>
      </c>
      <c r="D42" s="33"/>
      <c r="E42" s="33"/>
      <c r="F42" s="33"/>
      <c r="G42" s="33"/>
      <c r="H42" s="33"/>
      <c r="I42" s="33"/>
      <c r="J42" s="33"/>
      <c r="K42" s="36"/>
    </row>
    <row r="43" spans="2:11" s="1" customFormat="1" ht="6.9" customHeight="1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6"/>
    </row>
    <row r="44" spans="2:11" s="1" customFormat="1" ht="14.4" customHeight="1" x14ac:dyDescent="0.3">
      <c r="B44" s="32"/>
      <c r="C44" s="30" t="s">
        <v>15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22.5" customHeight="1" x14ac:dyDescent="0.3">
      <c r="B45" s="32"/>
      <c r="C45" s="33"/>
      <c r="D45" s="33"/>
      <c r="E45" s="339" t="str">
        <f>E7</f>
        <v>Lžín - Autobusové zastávky a chodník</v>
      </c>
      <c r="F45" s="306"/>
      <c r="G45" s="306"/>
      <c r="H45" s="306"/>
      <c r="I45" s="33"/>
      <c r="J45" s="33"/>
      <c r="K45" s="36"/>
    </row>
    <row r="46" spans="2:11" s="1" customFormat="1" ht="14.4" customHeight="1" x14ac:dyDescent="0.3">
      <c r="B46" s="32"/>
      <c r="C46" s="30" t="s">
        <v>88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3.25" customHeight="1" x14ac:dyDescent="0.3">
      <c r="B47" s="32"/>
      <c r="C47" s="33"/>
      <c r="D47" s="33"/>
      <c r="E47" s="340" t="str">
        <f>E9</f>
        <v>002 - Vedlejší náklady</v>
      </c>
      <c r="F47" s="306"/>
      <c r="G47" s="306"/>
      <c r="H47" s="306"/>
      <c r="I47" s="33"/>
      <c r="J47" s="33"/>
      <c r="K47" s="36"/>
    </row>
    <row r="48" spans="2:11" s="1" customFormat="1" ht="6.9" customHeight="1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6"/>
    </row>
    <row r="49" spans="2:47" s="1" customFormat="1" ht="18" customHeight="1" x14ac:dyDescent="0.3">
      <c r="B49" s="32"/>
      <c r="C49" s="30" t="s">
        <v>20</v>
      </c>
      <c r="D49" s="33"/>
      <c r="E49" s="33"/>
      <c r="F49" s="28" t="str">
        <f>F12</f>
        <v>k.ú. Lžín</v>
      </c>
      <c r="G49" s="33"/>
      <c r="H49" s="33"/>
      <c r="I49" s="30" t="s">
        <v>22</v>
      </c>
      <c r="J49" s="90" t="str">
        <f>IF(J12="","",J12)</f>
        <v>24.10.2016</v>
      </c>
      <c r="K49" s="36"/>
    </row>
    <row r="50" spans="2:47" s="1" customFormat="1" ht="6.9" customHeight="1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6"/>
    </row>
    <row r="51" spans="2:47" s="1" customFormat="1" ht="13.2" x14ac:dyDescent="0.3">
      <c r="B51" s="32"/>
      <c r="C51" s="30" t="s">
        <v>26</v>
      </c>
      <c r="D51" s="33"/>
      <c r="E51" s="33"/>
      <c r="F51" s="28" t="str">
        <f>E15</f>
        <v>Obec Dírná</v>
      </c>
      <c r="G51" s="33"/>
      <c r="H51" s="33"/>
      <c r="I51" s="30" t="s">
        <v>33</v>
      </c>
      <c r="J51" s="28" t="str">
        <f>E21</f>
        <v>Ing. Pavel Douša</v>
      </c>
      <c r="K51" s="36"/>
    </row>
    <row r="52" spans="2:47" s="1" customFormat="1" ht="14.4" customHeight="1" x14ac:dyDescent="0.3">
      <c r="B52" s="32"/>
      <c r="C52" s="30" t="s">
        <v>31</v>
      </c>
      <c r="D52" s="33"/>
      <c r="E52" s="33"/>
      <c r="F52" s="28" t="str">
        <f>IF(E18="","",E18)</f>
        <v xml:space="preserve"> </v>
      </c>
      <c r="G52" s="33"/>
      <c r="H52" s="33"/>
      <c r="I52" s="33"/>
      <c r="J52" s="33"/>
      <c r="K52" s="36"/>
    </row>
    <row r="53" spans="2:47" s="1" customFormat="1" ht="10.35" customHeight="1" x14ac:dyDescent="0.3">
      <c r="B53" s="32"/>
      <c r="C53" s="33"/>
      <c r="D53" s="33"/>
      <c r="E53" s="33"/>
      <c r="F53" s="33"/>
      <c r="G53" s="33"/>
      <c r="H53" s="33"/>
      <c r="I53" s="33"/>
      <c r="J53" s="33"/>
      <c r="K53" s="36"/>
    </row>
    <row r="54" spans="2:47" s="1" customFormat="1" ht="29.25" customHeight="1" x14ac:dyDescent="0.3">
      <c r="B54" s="32"/>
      <c r="C54" s="106" t="s">
        <v>91</v>
      </c>
      <c r="D54" s="99"/>
      <c r="E54" s="99"/>
      <c r="F54" s="99"/>
      <c r="G54" s="99"/>
      <c r="H54" s="99"/>
      <c r="I54" s="99"/>
      <c r="J54" s="107" t="s">
        <v>92</v>
      </c>
      <c r="K54" s="108"/>
    </row>
    <row r="55" spans="2:47" s="1" customFormat="1" ht="10.35" customHeight="1" x14ac:dyDescent="0.3">
      <c r="B55" s="32"/>
      <c r="C55" s="33"/>
      <c r="D55" s="33"/>
      <c r="E55" s="33"/>
      <c r="F55" s="33"/>
      <c r="G55" s="33"/>
      <c r="H55" s="33"/>
      <c r="I55" s="33"/>
      <c r="J55" s="33"/>
      <c r="K55" s="36"/>
    </row>
    <row r="56" spans="2:47" s="1" customFormat="1" ht="29.25" customHeight="1" x14ac:dyDescent="0.3">
      <c r="B56" s="32"/>
      <c r="C56" s="109" t="s">
        <v>93</v>
      </c>
      <c r="D56" s="33"/>
      <c r="E56" s="33"/>
      <c r="F56" s="33"/>
      <c r="G56" s="33"/>
      <c r="H56" s="33"/>
      <c r="I56" s="33"/>
      <c r="J56" s="96">
        <f>J81</f>
        <v>0</v>
      </c>
      <c r="K56" s="36"/>
      <c r="AU56" s="18" t="s">
        <v>94</v>
      </c>
    </row>
    <row r="57" spans="2:47" s="7" customFormat="1" ht="24.9" customHeight="1" x14ac:dyDescent="0.3">
      <c r="B57" s="110"/>
      <c r="C57" s="111"/>
      <c r="D57" s="112" t="s">
        <v>762</v>
      </c>
      <c r="E57" s="113"/>
      <c r="F57" s="113"/>
      <c r="G57" s="113"/>
      <c r="H57" s="113"/>
      <c r="I57" s="113"/>
      <c r="J57" s="114">
        <f>J82</f>
        <v>0</v>
      </c>
      <c r="K57" s="115"/>
    </row>
    <row r="58" spans="2:47" s="8" customFormat="1" ht="19.95" customHeight="1" x14ac:dyDescent="0.3">
      <c r="B58" s="116"/>
      <c r="C58" s="117"/>
      <c r="D58" s="118" t="s">
        <v>763</v>
      </c>
      <c r="E58" s="119"/>
      <c r="F58" s="119"/>
      <c r="G58" s="119"/>
      <c r="H58" s="119"/>
      <c r="I58" s="119"/>
      <c r="J58" s="120">
        <f>J83</f>
        <v>0</v>
      </c>
      <c r="K58" s="121"/>
    </row>
    <row r="59" spans="2:47" s="8" customFormat="1" ht="19.95" customHeight="1" x14ac:dyDescent="0.3">
      <c r="B59" s="116"/>
      <c r="C59" s="117"/>
      <c r="D59" s="118" t="s">
        <v>764</v>
      </c>
      <c r="E59" s="119"/>
      <c r="F59" s="119"/>
      <c r="G59" s="119"/>
      <c r="H59" s="119"/>
      <c r="I59" s="119"/>
      <c r="J59" s="120">
        <f>J85</f>
        <v>0</v>
      </c>
      <c r="K59" s="121"/>
    </row>
    <row r="60" spans="2:47" s="8" customFormat="1" ht="19.95" customHeight="1" x14ac:dyDescent="0.3">
      <c r="B60" s="116"/>
      <c r="C60" s="117"/>
      <c r="D60" s="118" t="s">
        <v>765</v>
      </c>
      <c r="E60" s="119"/>
      <c r="F60" s="119"/>
      <c r="G60" s="119"/>
      <c r="H60" s="119"/>
      <c r="I60" s="119"/>
      <c r="J60" s="120">
        <f>J89</f>
        <v>0</v>
      </c>
      <c r="K60" s="121"/>
    </row>
    <row r="61" spans="2:47" s="8" customFormat="1" ht="19.95" customHeight="1" x14ac:dyDescent="0.3">
      <c r="B61" s="116"/>
      <c r="C61" s="117"/>
      <c r="D61" s="118" t="s">
        <v>766</v>
      </c>
      <c r="E61" s="119"/>
      <c r="F61" s="119"/>
      <c r="G61" s="119"/>
      <c r="H61" s="119"/>
      <c r="I61" s="119"/>
      <c r="J61" s="120">
        <f>J98</f>
        <v>0</v>
      </c>
      <c r="K61" s="121"/>
    </row>
    <row r="62" spans="2:47" s="1" customFormat="1" ht="21.75" customHeight="1" x14ac:dyDescent="0.3">
      <c r="B62" s="32"/>
      <c r="C62" s="33"/>
      <c r="D62" s="33"/>
      <c r="E62" s="33"/>
      <c r="F62" s="33"/>
      <c r="G62" s="33"/>
      <c r="H62" s="33"/>
      <c r="I62" s="33"/>
      <c r="J62" s="33"/>
      <c r="K62" s="36"/>
    </row>
    <row r="63" spans="2:47" s="1" customFormat="1" ht="6.9" customHeight="1" x14ac:dyDescent="0.3">
      <c r="B63" s="47"/>
      <c r="C63" s="48"/>
      <c r="D63" s="48"/>
      <c r="E63" s="48"/>
      <c r="F63" s="48"/>
      <c r="G63" s="48"/>
      <c r="H63" s="48"/>
      <c r="I63" s="48"/>
      <c r="J63" s="48"/>
      <c r="K63" s="49"/>
    </row>
    <row r="67" spans="2:20" s="1" customFormat="1" ht="6.9" customHeight="1" x14ac:dyDescent="0.3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32"/>
    </row>
    <row r="68" spans="2:20" s="1" customFormat="1" ht="36.9" customHeight="1" x14ac:dyDescent="0.3">
      <c r="B68" s="32"/>
      <c r="C68" s="52" t="s">
        <v>112</v>
      </c>
      <c r="L68" s="32"/>
    </row>
    <row r="69" spans="2:20" s="1" customFormat="1" ht="6.9" customHeight="1" x14ac:dyDescent="0.3">
      <c r="B69" s="32"/>
      <c r="L69" s="32"/>
    </row>
    <row r="70" spans="2:20" s="1" customFormat="1" ht="14.4" customHeight="1" x14ac:dyDescent="0.3">
      <c r="B70" s="32"/>
      <c r="C70" s="54" t="s">
        <v>15</v>
      </c>
      <c r="L70" s="32"/>
    </row>
    <row r="71" spans="2:20" s="1" customFormat="1" ht="22.5" customHeight="1" x14ac:dyDescent="0.3">
      <c r="B71" s="32"/>
      <c r="E71" s="337" t="str">
        <f>E7</f>
        <v>Lžín - Autobusové zastávky a chodník</v>
      </c>
      <c r="F71" s="332"/>
      <c r="G71" s="332"/>
      <c r="H71" s="332"/>
      <c r="L71" s="32"/>
    </row>
    <row r="72" spans="2:20" s="1" customFormat="1" ht="14.4" customHeight="1" x14ac:dyDescent="0.3">
      <c r="B72" s="32"/>
      <c r="C72" s="54" t="s">
        <v>88</v>
      </c>
      <c r="L72" s="32"/>
    </row>
    <row r="73" spans="2:20" s="1" customFormat="1" ht="23.25" customHeight="1" x14ac:dyDescent="0.3">
      <c r="B73" s="32"/>
      <c r="E73" s="329" t="str">
        <f>E9</f>
        <v>002 - Vedlejší náklady</v>
      </c>
      <c r="F73" s="332"/>
      <c r="G73" s="332"/>
      <c r="H73" s="332"/>
      <c r="L73" s="32"/>
    </row>
    <row r="74" spans="2:20" s="1" customFormat="1" ht="6.9" customHeight="1" x14ac:dyDescent="0.3">
      <c r="B74" s="32"/>
      <c r="L74" s="32"/>
    </row>
    <row r="75" spans="2:20" s="1" customFormat="1" ht="18" customHeight="1" x14ac:dyDescent="0.3">
      <c r="B75" s="32"/>
      <c r="C75" s="54" t="s">
        <v>20</v>
      </c>
      <c r="F75" s="122" t="str">
        <f>F12</f>
        <v>k.ú. Lžín</v>
      </c>
      <c r="I75" s="54" t="s">
        <v>22</v>
      </c>
      <c r="J75" s="58" t="str">
        <f>IF(J12="","",J12)</f>
        <v>24.10.2016</v>
      </c>
      <c r="L75" s="32"/>
    </row>
    <row r="76" spans="2:20" s="1" customFormat="1" ht="6.9" customHeight="1" x14ac:dyDescent="0.3">
      <c r="B76" s="32"/>
      <c r="L76" s="32"/>
    </row>
    <row r="77" spans="2:20" s="1" customFormat="1" ht="13.2" x14ac:dyDescent="0.3">
      <c r="B77" s="32"/>
      <c r="C77" s="54" t="s">
        <v>26</v>
      </c>
      <c r="F77" s="122" t="str">
        <f>E15</f>
        <v>Obec Dírná</v>
      </c>
      <c r="I77" s="54" t="s">
        <v>33</v>
      </c>
      <c r="J77" s="122" t="str">
        <f>E21</f>
        <v>Ing. Pavel Douša</v>
      </c>
      <c r="L77" s="32"/>
    </row>
    <row r="78" spans="2:20" s="1" customFormat="1" ht="14.4" customHeight="1" x14ac:dyDescent="0.3">
      <c r="B78" s="32"/>
      <c r="C78" s="54" t="s">
        <v>31</v>
      </c>
      <c r="F78" s="122" t="str">
        <f>IF(E18="","",E18)</f>
        <v xml:space="preserve"> </v>
      </c>
      <c r="L78" s="32"/>
    </row>
    <row r="79" spans="2:20" s="1" customFormat="1" ht="10.35" customHeight="1" x14ac:dyDescent="0.3">
      <c r="B79" s="32"/>
      <c r="L79" s="32"/>
    </row>
    <row r="80" spans="2:20" s="9" customFormat="1" ht="29.25" customHeight="1" x14ac:dyDescent="0.3">
      <c r="B80" s="123"/>
      <c r="C80" s="124" t="s">
        <v>113</v>
      </c>
      <c r="D80" s="125" t="s">
        <v>58</v>
      </c>
      <c r="E80" s="125" t="s">
        <v>54</v>
      </c>
      <c r="F80" s="125" t="s">
        <v>114</v>
      </c>
      <c r="G80" s="125" t="s">
        <v>115</v>
      </c>
      <c r="H80" s="125" t="s">
        <v>116</v>
      </c>
      <c r="I80" s="126" t="s">
        <v>117</v>
      </c>
      <c r="J80" s="125" t="s">
        <v>92</v>
      </c>
      <c r="K80" s="127" t="s">
        <v>118</v>
      </c>
      <c r="L80" s="123"/>
      <c r="M80" s="65" t="s">
        <v>119</v>
      </c>
      <c r="N80" s="66" t="s">
        <v>43</v>
      </c>
      <c r="O80" s="66" t="s">
        <v>120</v>
      </c>
      <c r="P80" s="66" t="s">
        <v>121</v>
      </c>
      <c r="Q80" s="66" t="s">
        <v>122</v>
      </c>
      <c r="R80" s="66" t="s">
        <v>123</v>
      </c>
      <c r="S80" s="66" t="s">
        <v>124</v>
      </c>
      <c r="T80" s="67" t="s">
        <v>125</v>
      </c>
    </row>
    <row r="81" spans="2:65" s="1" customFormat="1" ht="29.25" customHeight="1" x14ac:dyDescent="0.35">
      <c r="B81" s="32"/>
      <c r="C81" s="69" t="s">
        <v>93</v>
      </c>
      <c r="J81" s="128">
        <f>BK81</f>
        <v>0</v>
      </c>
      <c r="L81" s="32"/>
      <c r="M81" s="68"/>
      <c r="N81" s="59"/>
      <c r="O81" s="59"/>
      <c r="P81" s="129">
        <f>P82</f>
        <v>0</v>
      </c>
      <c r="Q81" s="59"/>
      <c r="R81" s="129">
        <f>R82</f>
        <v>0</v>
      </c>
      <c r="S81" s="59"/>
      <c r="T81" s="130">
        <f>T82</f>
        <v>0</v>
      </c>
      <c r="AT81" s="18" t="s">
        <v>72</v>
      </c>
      <c r="AU81" s="18" t="s">
        <v>94</v>
      </c>
      <c r="BK81" s="131">
        <f>BK82</f>
        <v>0</v>
      </c>
    </row>
    <row r="82" spans="2:65" s="10" customFormat="1" ht="37.35" customHeight="1" x14ac:dyDescent="0.35">
      <c r="B82" s="132"/>
      <c r="D82" s="133" t="s">
        <v>72</v>
      </c>
      <c r="E82" s="134" t="s">
        <v>767</v>
      </c>
      <c r="F82" s="134" t="s">
        <v>768</v>
      </c>
      <c r="J82" s="135">
        <f>BK82</f>
        <v>0</v>
      </c>
      <c r="L82" s="132"/>
      <c r="M82" s="136"/>
      <c r="N82" s="137"/>
      <c r="O82" s="137"/>
      <c r="P82" s="138">
        <f>P83+P85+P89+P98</f>
        <v>0</v>
      </c>
      <c r="Q82" s="137"/>
      <c r="R82" s="138">
        <f>R83+R85+R89+R98</f>
        <v>0</v>
      </c>
      <c r="S82" s="137"/>
      <c r="T82" s="139">
        <f>T83+T85+T89+T98</f>
        <v>0</v>
      </c>
      <c r="AR82" s="133" t="s">
        <v>168</v>
      </c>
      <c r="AT82" s="140" t="s">
        <v>72</v>
      </c>
      <c r="AU82" s="140" t="s">
        <v>73</v>
      </c>
      <c r="AY82" s="133" t="s">
        <v>128</v>
      </c>
      <c r="BK82" s="141">
        <f>BK83+BK85+BK89+BK98</f>
        <v>0</v>
      </c>
    </row>
    <row r="83" spans="2:65" s="10" customFormat="1" ht="19.95" customHeight="1" x14ac:dyDescent="0.35">
      <c r="B83" s="132"/>
      <c r="D83" s="142" t="s">
        <v>72</v>
      </c>
      <c r="E83" s="143" t="s">
        <v>769</v>
      </c>
      <c r="F83" s="143" t="s">
        <v>770</v>
      </c>
      <c r="J83" s="144">
        <f>BK83</f>
        <v>0</v>
      </c>
      <c r="L83" s="132"/>
      <c r="M83" s="136"/>
      <c r="N83" s="137"/>
      <c r="O83" s="137"/>
      <c r="P83" s="138">
        <f>P84</f>
        <v>0</v>
      </c>
      <c r="Q83" s="137"/>
      <c r="R83" s="138">
        <f>R84</f>
        <v>0</v>
      </c>
      <c r="S83" s="137"/>
      <c r="T83" s="139">
        <f>T84</f>
        <v>0</v>
      </c>
      <c r="AR83" s="133" t="s">
        <v>168</v>
      </c>
      <c r="AT83" s="140" t="s">
        <v>72</v>
      </c>
      <c r="AU83" s="140" t="s">
        <v>19</v>
      </c>
      <c r="AY83" s="133" t="s">
        <v>128</v>
      </c>
      <c r="BK83" s="141">
        <f>BK84</f>
        <v>0</v>
      </c>
    </row>
    <row r="84" spans="2:65" s="1" customFormat="1" ht="31.5" customHeight="1" x14ac:dyDescent="0.3">
      <c r="B84" s="145"/>
      <c r="C84" s="146" t="s">
        <v>19</v>
      </c>
      <c r="D84" s="146" t="s">
        <v>130</v>
      </c>
      <c r="E84" s="147" t="s">
        <v>771</v>
      </c>
      <c r="F84" s="148" t="s">
        <v>772</v>
      </c>
      <c r="G84" s="149" t="s">
        <v>773</v>
      </c>
      <c r="H84" s="150">
        <v>1</v>
      </c>
      <c r="I84" s="151"/>
      <c r="J84" s="151">
        <f>ROUND(I84*H84,2)</f>
        <v>0</v>
      </c>
      <c r="K84" s="148" t="s">
        <v>134</v>
      </c>
      <c r="L84" s="32"/>
      <c r="M84" s="152" t="s">
        <v>3</v>
      </c>
      <c r="N84" s="153" t="s">
        <v>44</v>
      </c>
      <c r="O84" s="154">
        <v>0</v>
      </c>
      <c r="P84" s="154">
        <f>O84*H84</f>
        <v>0</v>
      </c>
      <c r="Q84" s="154">
        <v>0</v>
      </c>
      <c r="R84" s="154">
        <f>Q84*H84</f>
        <v>0</v>
      </c>
      <c r="S84" s="154">
        <v>0</v>
      </c>
      <c r="T84" s="155">
        <f>S84*H84</f>
        <v>0</v>
      </c>
      <c r="AR84" s="18" t="s">
        <v>774</v>
      </c>
      <c r="AT84" s="18" t="s">
        <v>130</v>
      </c>
      <c r="AU84" s="18" t="s">
        <v>81</v>
      </c>
      <c r="AY84" s="18" t="s">
        <v>128</v>
      </c>
      <c r="BE84" s="156">
        <f>IF(N84="základní",J84,0)</f>
        <v>0</v>
      </c>
      <c r="BF84" s="156">
        <f>IF(N84="snížená",J84,0)</f>
        <v>0</v>
      </c>
      <c r="BG84" s="156">
        <f>IF(N84="zákl. přenesená",J84,0)</f>
        <v>0</v>
      </c>
      <c r="BH84" s="156">
        <f>IF(N84="sníž. přenesená",J84,0)</f>
        <v>0</v>
      </c>
      <c r="BI84" s="156">
        <f>IF(N84="nulová",J84,0)</f>
        <v>0</v>
      </c>
      <c r="BJ84" s="18" t="s">
        <v>19</v>
      </c>
      <c r="BK84" s="156">
        <f>ROUND(I84*H84,2)</f>
        <v>0</v>
      </c>
      <c r="BL84" s="18" t="s">
        <v>774</v>
      </c>
      <c r="BM84" s="18" t="s">
        <v>775</v>
      </c>
    </row>
    <row r="85" spans="2:65" s="10" customFormat="1" ht="29.85" customHeight="1" x14ac:dyDescent="0.35">
      <c r="B85" s="132"/>
      <c r="D85" s="142" t="s">
        <v>72</v>
      </c>
      <c r="E85" s="143" t="s">
        <v>776</v>
      </c>
      <c r="F85" s="143" t="s">
        <v>777</v>
      </c>
      <c r="J85" s="144">
        <f>BK85</f>
        <v>0</v>
      </c>
      <c r="L85" s="132"/>
      <c r="M85" s="136"/>
      <c r="N85" s="137"/>
      <c r="O85" s="137"/>
      <c r="P85" s="138">
        <f>SUM(P86:P88)</f>
        <v>0</v>
      </c>
      <c r="Q85" s="137"/>
      <c r="R85" s="138">
        <f>SUM(R86:R88)</f>
        <v>0</v>
      </c>
      <c r="S85" s="137"/>
      <c r="T85" s="139">
        <f>SUM(T86:T88)</f>
        <v>0</v>
      </c>
      <c r="AR85" s="133" t="s">
        <v>168</v>
      </c>
      <c r="AT85" s="140" t="s">
        <v>72</v>
      </c>
      <c r="AU85" s="140" t="s">
        <v>19</v>
      </c>
      <c r="AY85" s="133" t="s">
        <v>128</v>
      </c>
      <c r="BK85" s="141">
        <f>SUM(BK86:BK88)</f>
        <v>0</v>
      </c>
    </row>
    <row r="86" spans="2:65" s="1" customFormat="1" ht="22.5" customHeight="1" x14ac:dyDescent="0.3">
      <c r="B86" s="145"/>
      <c r="C86" s="146" t="s">
        <v>81</v>
      </c>
      <c r="D86" s="146" t="s">
        <v>130</v>
      </c>
      <c r="E86" s="147" t="s">
        <v>778</v>
      </c>
      <c r="F86" s="148" t="s">
        <v>779</v>
      </c>
      <c r="G86" s="149" t="s">
        <v>773</v>
      </c>
      <c r="H86" s="150">
        <v>1</v>
      </c>
      <c r="I86" s="151"/>
      <c r="J86" s="151">
        <f>ROUND(I86*H86,2)</f>
        <v>0</v>
      </c>
      <c r="K86" s="148" t="s">
        <v>134</v>
      </c>
      <c r="L86" s="32"/>
      <c r="M86" s="152" t="s">
        <v>3</v>
      </c>
      <c r="N86" s="153" t="s">
        <v>44</v>
      </c>
      <c r="O86" s="154">
        <v>0</v>
      </c>
      <c r="P86" s="154">
        <f>O86*H86</f>
        <v>0</v>
      </c>
      <c r="Q86" s="154">
        <v>0</v>
      </c>
      <c r="R86" s="154">
        <f>Q86*H86</f>
        <v>0</v>
      </c>
      <c r="S86" s="154">
        <v>0</v>
      </c>
      <c r="T86" s="155">
        <f>S86*H86</f>
        <v>0</v>
      </c>
      <c r="AR86" s="18" t="s">
        <v>774</v>
      </c>
      <c r="AT86" s="18" t="s">
        <v>130</v>
      </c>
      <c r="AU86" s="18" t="s">
        <v>81</v>
      </c>
      <c r="AY86" s="18" t="s">
        <v>128</v>
      </c>
      <c r="BE86" s="156">
        <f>IF(N86="základní",J86,0)</f>
        <v>0</v>
      </c>
      <c r="BF86" s="156">
        <f>IF(N86="snížená",J86,0)</f>
        <v>0</v>
      </c>
      <c r="BG86" s="156">
        <f>IF(N86="zákl. přenesená",J86,0)</f>
        <v>0</v>
      </c>
      <c r="BH86" s="156">
        <f>IF(N86="sníž. přenesená",J86,0)</f>
        <v>0</v>
      </c>
      <c r="BI86" s="156">
        <f>IF(N86="nulová",J86,0)</f>
        <v>0</v>
      </c>
      <c r="BJ86" s="18" t="s">
        <v>19</v>
      </c>
      <c r="BK86" s="156">
        <f>ROUND(I86*H86,2)</f>
        <v>0</v>
      </c>
      <c r="BL86" s="18" t="s">
        <v>774</v>
      </c>
      <c r="BM86" s="18" t="s">
        <v>780</v>
      </c>
    </row>
    <row r="87" spans="2:65" s="1" customFormat="1" ht="22.5" customHeight="1" x14ac:dyDescent="0.3">
      <c r="B87" s="145"/>
      <c r="C87" s="146" t="s">
        <v>145</v>
      </c>
      <c r="D87" s="146" t="s">
        <v>130</v>
      </c>
      <c r="E87" s="147" t="s">
        <v>781</v>
      </c>
      <c r="F87" s="148" t="s">
        <v>782</v>
      </c>
      <c r="G87" s="149" t="s">
        <v>773</v>
      </c>
      <c r="H87" s="150">
        <v>1</v>
      </c>
      <c r="I87" s="151"/>
      <c r="J87" s="151">
        <f>ROUND(I87*H87,2)</f>
        <v>0</v>
      </c>
      <c r="K87" s="148" t="s">
        <v>134</v>
      </c>
      <c r="L87" s="32"/>
      <c r="M87" s="152" t="s">
        <v>3</v>
      </c>
      <c r="N87" s="153" t="s">
        <v>44</v>
      </c>
      <c r="O87" s="154">
        <v>0</v>
      </c>
      <c r="P87" s="154">
        <f>O87*H87</f>
        <v>0</v>
      </c>
      <c r="Q87" s="154">
        <v>0</v>
      </c>
      <c r="R87" s="154">
        <f>Q87*H87</f>
        <v>0</v>
      </c>
      <c r="S87" s="154">
        <v>0</v>
      </c>
      <c r="T87" s="155">
        <f>S87*H87</f>
        <v>0</v>
      </c>
      <c r="AR87" s="18" t="s">
        <v>774</v>
      </c>
      <c r="AT87" s="18" t="s">
        <v>130</v>
      </c>
      <c r="AU87" s="18" t="s">
        <v>81</v>
      </c>
      <c r="AY87" s="18" t="s">
        <v>128</v>
      </c>
      <c r="BE87" s="156">
        <f>IF(N87="základní",J87,0)</f>
        <v>0</v>
      </c>
      <c r="BF87" s="156">
        <f>IF(N87="snížená",J87,0)</f>
        <v>0</v>
      </c>
      <c r="BG87" s="156">
        <f>IF(N87="zákl. přenesená",J87,0)</f>
        <v>0</v>
      </c>
      <c r="BH87" s="156">
        <f>IF(N87="sníž. přenesená",J87,0)</f>
        <v>0</v>
      </c>
      <c r="BI87" s="156">
        <f>IF(N87="nulová",J87,0)</f>
        <v>0</v>
      </c>
      <c r="BJ87" s="18" t="s">
        <v>19</v>
      </c>
      <c r="BK87" s="156">
        <f>ROUND(I87*H87,2)</f>
        <v>0</v>
      </c>
      <c r="BL87" s="18" t="s">
        <v>774</v>
      </c>
      <c r="BM87" s="18" t="s">
        <v>783</v>
      </c>
    </row>
    <row r="88" spans="2:65" s="1" customFormat="1" ht="24" x14ac:dyDescent="0.3">
      <c r="B88" s="32"/>
      <c r="D88" s="158" t="s">
        <v>313</v>
      </c>
      <c r="F88" s="200" t="s">
        <v>784</v>
      </c>
      <c r="L88" s="32"/>
      <c r="M88" s="61"/>
      <c r="N88" s="33"/>
      <c r="O88" s="33"/>
      <c r="P88" s="33"/>
      <c r="Q88" s="33"/>
      <c r="R88" s="33"/>
      <c r="S88" s="33"/>
      <c r="T88" s="62"/>
      <c r="AT88" s="18" t="s">
        <v>313</v>
      </c>
      <c r="AU88" s="18" t="s">
        <v>81</v>
      </c>
    </row>
    <row r="89" spans="2:65" s="10" customFormat="1" ht="29.85" customHeight="1" x14ac:dyDescent="0.35">
      <c r="B89" s="132"/>
      <c r="D89" s="142" t="s">
        <v>72</v>
      </c>
      <c r="E89" s="143" t="s">
        <v>785</v>
      </c>
      <c r="F89" s="143" t="s">
        <v>786</v>
      </c>
      <c r="J89" s="144">
        <f>BK89</f>
        <v>0</v>
      </c>
      <c r="L89" s="132"/>
      <c r="M89" s="136"/>
      <c r="N89" s="137"/>
      <c r="O89" s="137"/>
      <c r="P89" s="138">
        <f>SUM(P90:P97)</f>
        <v>0</v>
      </c>
      <c r="Q89" s="137"/>
      <c r="R89" s="138">
        <f>SUM(R90:R97)</f>
        <v>0</v>
      </c>
      <c r="S89" s="137"/>
      <c r="T89" s="139">
        <f>SUM(T90:T97)</f>
        <v>0</v>
      </c>
      <c r="AR89" s="133" t="s">
        <v>168</v>
      </c>
      <c r="AT89" s="140" t="s">
        <v>72</v>
      </c>
      <c r="AU89" s="140" t="s">
        <v>19</v>
      </c>
      <c r="AY89" s="133" t="s">
        <v>128</v>
      </c>
      <c r="BK89" s="141">
        <f>SUM(BK90:BK97)</f>
        <v>0</v>
      </c>
    </row>
    <row r="90" spans="2:65" s="1" customFormat="1" ht="22.5" customHeight="1" x14ac:dyDescent="0.3">
      <c r="B90" s="145"/>
      <c r="C90" s="146" t="s">
        <v>135</v>
      </c>
      <c r="D90" s="146" t="s">
        <v>130</v>
      </c>
      <c r="E90" s="147" t="s">
        <v>787</v>
      </c>
      <c r="F90" s="148" t="s">
        <v>788</v>
      </c>
      <c r="G90" s="149" t="s">
        <v>773</v>
      </c>
      <c r="H90" s="150">
        <v>1</v>
      </c>
      <c r="I90" s="151"/>
      <c r="J90" s="151">
        <f>ROUND(I90*H90,2)</f>
        <v>0</v>
      </c>
      <c r="K90" s="148" t="s">
        <v>134</v>
      </c>
      <c r="L90" s="32"/>
      <c r="M90" s="152" t="s">
        <v>3</v>
      </c>
      <c r="N90" s="153" t="s">
        <v>44</v>
      </c>
      <c r="O90" s="154">
        <v>0</v>
      </c>
      <c r="P90" s="154">
        <f>O90*H90</f>
        <v>0</v>
      </c>
      <c r="Q90" s="154">
        <v>0</v>
      </c>
      <c r="R90" s="154">
        <f>Q90*H90</f>
        <v>0</v>
      </c>
      <c r="S90" s="154">
        <v>0</v>
      </c>
      <c r="T90" s="155">
        <f>S90*H90</f>
        <v>0</v>
      </c>
      <c r="AR90" s="18" t="s">
        <v>774</v>
      </c>
      <c r="AT90" s="18" t="s">
        <v>130</v>
      </c>
      <c r="AU90" s="18" t="s">
        <v>81</v>
      </c>
      <c r="AY90" s="18" t="s">
        <v>128</v>
      </c>
      <c r="BE90" s="156">
        <f>IF(N90="základní",J90,0)</f>
        <v>0</v>
      </c>
      <c r="BF90" s="156">
        <f>IF(N90="snížená",J90,0)</f>
        <v>0</v>
      </c>
      <c r="BG90" s="156">
        <f>IF(N90="zákl. přenesená",J90,0)</f>
        <v>0</v>
      </c>
      <c r="BH90" s="156">
        <f>IF(N90="sníž. přenesená",J90,0)</f>
        <v>0</v>
      </c>
      <c r="BI90" s="156">
        <f>IF(N90="nulová",J90,0)</f>
        <v>0</v>
      </c>
      <c r="BJ90" s="18" t="s">
        <v>19</v>
      </c>
      <c r="BK90" s="156">
        <f>ROUND(I90*H90,2)</f>
        <v>0</v>
      </c>
      <c r="BL90" s="18" t="s">
        <v>774</v>
      </c>
      <c r="BM90" s="18" t="s">
        <v>789</v>
      </c>
    </row>
    <row r="91" spans="2:65" s="1" customFormat="1" ht="120" x14ac:dyDescent="0.3">
      <c r="B91" s="32"/>
      <c r="D91" s="166" t="s">
        <v>313</v>
      </c>
      <c r="F91" s="204" t="s">
        <v>790</v>
      </c>
      <c r="L91" s="32"/>
      <c r="M91" s="61"/>
      <c r="N91" s="33"/>
      <c r="O91" s="33"/>
      <c r="P91" s="33"/>
      <c r="Q91" s="33"/>
      <c r="R91" s="33"/>
      <c r="S91" s="33"/>
      <c r="T91" s="62"/>
      <c r="AT91" s="18" t="s">
        <v>313</v>
      </c>
      <c r="AU91" s="18" t="s">
        <v>81</v>
      </c>
    </row>
    <row r="92" spans="2:65" s="1" customFormat="1" ht="31.5" customHeight="1" x14ac:dyDescent="0.3">
      <c r="B92" s="145"/>
      <c r="C92" s="146" t="s">
        <v>168</v>
      </c>
      <c r="D92" s="146" t="s">
        <v>130</v>
      </c>
      <c r="E92" s="147" t="s">
        <v>791</v>
      </c>
      <c r="F92" s="148" t="s">
        <v>792</v>
      </c>
      <c r="G92" s="149" t="s">
        <v>773</v>
      </c>
      <c r="H92" s="150">
        <v>1</v>
      </c>
      <c r="I92" s="151"/>
      <c r="J92" s="151">
        <f>ROUND(I92*H92,2)</f>
        <v>0</v>
      </c>
      <c r="K92" s="148" t="s">
        <v>134</v>
      </c>
      <c r="L92" s="32"/>
      <c r="M92" s="152" t="s">
        <v>3</v>
      </c>
      <c r="N92" s="153" t="s">
        <v>44</v>
      </c>
      <c r="O92" s="154">
        <v>0</v>
      </c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AR92" s="18" t="s">
        <v>774</v>
      </c>
      <c r="AT92" s="18" t="s">
        <v>130</v>
      </c>
      <c r="AU92" s="18" t="s">
        <v>81</v>
      </c>
      <c r="AY92" s="18" t="s">
        <v>128</v>
      </c>
      <c r="BE92" s="156">
        <f>IF(N92="základní",J92,0)</f>
        <v>0</v>
      </c>
      <c r="BF92" s="156">
        <f>IF(N92="snížená",J92,0)</f>
        <v>0</v>
      </c>
      <c r="BG92" s="156">
        <f>IF(N92="zákl. přenesená",J92,0)</f>
        <v>0</v>
      </c>
      <c r="BH92" s="156">
        <f>IF(N92="sníž. přenesená",J92,0)</f>
        <v>0</v>
      </c>
      <c r="BI92" s="156">
        <f>IF(N92="nulová",J92,0)</f>
        <v>0</v>
      </c>
      <c r="BJ92" s="18" t="s">
        <v>19</v>
      </c>
      <c r="BK92" s="156">
        <f>ROUND(I92*H92,2)</f>
        <v>0</v>
      </c>
      <c r="BL92" s="18" t="s">
        <v>774</v>
      </c>
      <c r="BM92" s="18" t="s">
        <v>793</v>
      </c>
    </row>
    <row r="93" spans="2:65" s="1" customFormat="1" ht="22.5" customHeight="1" x14ac:dyDescent="0.3">
      <c r="B93" s="145"/>
      <c r="C93" s="146" t="s">
        <v>177</v>
      </c>
      <c r="D93" s="146" t="s">
        <v>130</v>
      </c>
      <c r="E93" s="147" t="s">
        <v>794</v>
      </c>
      <c r="F93" s="148" t="s">
        <v>795</v>
      </c>
      <c r="G93" s="149" t="s">
        <v>773</v>
      </c>
      <c r="H93" s="150">
        <v>1</v>
      </c>
      <c r="I93" s="151"/>
      <c r="J93" s="151">
        <f>ROUND(I93*H93,2)</f>
        <v>0</v>
      </c>
      <c r="K93" s="148" t="s">
        <v>796</v>
      </c>
      <c r="L93" s="32"/>
      <c r="M93" s="152" t="s">
        <v>3</v>
      </c>
      <c r="N93" s="153" t="s">
        <v>44</v>
      </c>
      <c r="O93" s="154">
        <v>0</v>
      </c>
      <c r="P93" s="154">
        <f>O93*H93</f>
        <v>0</v>
      </c>
      <c r="Q93" s="154">
        <v>0</v>
      </c>
      <c r="R93" s="154">
        <f>Q93*H93</f>
        <v>0</v>
      </c>
      <c r="S93" s="154">
        <v>0</v>
      </c>
      <c r="T93" s="155">
        <f>S93*H93</f>
        <v>0</v>
      </c>
      <c r="AR93" s="18" t="s">
        <v>774</v>
      </c>
      <c r="AT93" s="18" t="s">
        <v>130</v>
      </c>
      <c r="AU93" s="18" t="s">
        <v>81</v>
      </c>
      <c r="AY93" s="18" t="s">
        <v>128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8" t="s">
        <v>19</v>
      </c>
      <c r="BK93" s="156">
        <f>ROUND(I93*H93,2)</f>
        <v>0</v>
      </c>
      <c r="BL93" s="18" t="s">
        <v>774</v>
      </c>
      <c r="BM93" s="18" t="s">
        <v>797</v>
      </c>
    </row>
    <row r="94" spans="2:65" s="1" customFormat="1" ht="48" x14ac:dyDescent="0.3">
      <c r="B94" s="32"/>
      <c r="D94" s="166" t="s">
        <v>313</v>
      </c>
      <c r="F94" s="204" t="s">
        <v>798</v>
      </c>
      <c r="L94" s="32"/>
      <c r="M94" s="61"/>
      <c r="N94" s="33"/>
      <c r="O94" s="33"/>
      <c r="P94" s="33"/>
      <c r="Q94" s="33"/>
      <c r="R94" s="33"/>
      <c r="S94" s="33"/>
      <c r="T94" s="62"/>
      <c r="AT94" s="18" t="s">
        <v>313</v>
      </c>
      <c r="AU94" s="18" t="s">
        <v>81</v>
      </c>
    </row>
    <row r="95" spans="2:65" s="1" customFormat="1" ht="22.5" customHeight="1" x14ac:dyDescent="0.3">
      <c r="B95" s="145"/>
      <c r="C95" s="146" t="s">
        <v>185</v>
      </c>
      <c r="D95" s="146" t="s">
        <v>130</v>
      </c>
      <c r="E95" s="147" t="s">
        <v>799</v>
      </c>
      <c r="F95" s="148" t="s">
        <v>800</v>
      </c>
      <c r="G95" s="149" t="s">
        <v>773</v>
      </c>
      <c r="H95" s="150">
        <v>1</v>
      </c>
      <c r="I95" s="151"/>
      <c r="J95" s="151">
        <f>ROUND(I95*H95,2)</f>
        <v>0</v>
      </c>
      <c r="K95" s="148" t="s">
        <v>796</v>
      </c>
      <c r="L95" s="32"/>
      <c r="M95" s="152" t="s">
        <v>3</v>
      </c>
      <c r="N95" s="153" t="s">
        <v>44</v>
      </c>
      <c r="O95" s="154">
        <v>0</v>
      </c>
      <c r="P95" s="154">
        <f>O95*H95</f>
        <v>0</v>
      </c>
      <c r="Q95" s="154">
        <v>0</v>
      </c>
      <c r="R95" s="154">
        <f>Q95*H95</f>
        <v>0</v>
      </c>
      <c r="S95" s="154">
        <v>0</v>
      </c>
      <c r="T95" s="155">
        <f>S95*H95</f>
        <v>0</v>
      </c>
      <c r="AR95" s="18" t="s">
        <v>774</v>
      </c>
      <c r="AT95" s="18" t="s">
        <v>130</v>
      </c>
      <c r="AU95" s="18" t="s">
        <v>81</v>
      </c>
      <c r="AY95" s="18" t="s">
        <v>128</v>
      </c>
      <c r="BE95" s="156">
        <f>IF(N95="základní",J95,0)</f>
        <v>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8" t="s">
        <v>19</v>
      </c>
      <c r="BK95" s="156">
        <f>ROUND(I95*H95,2)</f>
        <v>0</v>
      </c>
      <c r="BL95" s="18" t="s">
        <v>774</v>
      </c>
      <c r="BM95" s="18" t="s">
        <v>801</v>
      </c>
    </row>
    <row r="96" spans="2:65" s="1" customFormat="1" ht="22.5" customHeight="1" x14ac:dyDescent="0.3">
      <c r="B96" s="145"/>
      <c r="C96" s="146" t="s">
        <v>191</v>
      </c>
      <c r="D96" s="146" t="s">
        <v>130</v>
      </c>
      <c r="E96" s="147" t="s">
        <v>802</v>
      </c>
      <c r="F96" s="148" t="s">
        <v>803</v>
      </c>
      <c r="G96" s="149" t="s">
        <v>773</v>
      </c>
      <c r="H96" s="150">
        <v>1</v>
      </c>
      <c r="I96" s="151"/>
      <c r="J96" s="151">
        <f>ROUND(I96*H96,2)</f>
        <v>0</v>
      </c>
      <c r="K96" s="148" t="s">
        <v>796</v>
      </c>
      <c r="L96" s="32"/>
      <c r="M96" s="152" t="s">
        <v>3</v>
      </c>
      <c r="N96" s="153" t="s">
        <v>44</v>
      </c>
      <c r="O96" s="154">
        <v>0</v>
      </c>
      <c r="P96" s="154">
        <f>O96*H96</f>
        <v>0</v>
      </c>
      <c r="Q96" s="154">
        <v>0</v>
      </c>
      <c r="R96" s="154">
        <f>Q96*H96</f>
        <v>0</v>
      </c>
      <c r="S96" s="154">
        <v>0</v>
      </c>
      <c r="T96" s="155">
        <f>S96*H96</f>
        <v>0</v>
      </c>
      <c r="AR96" s="18" t="s">
        <v>774</v>
      </c>
      <c r="AT96" s="18" t="s">
        <v>130</v>
      </c>
      <c r="AU96" s="18" t="s">
        <v>81</v>
      </c>
      <c r="AY96" s="18" t="s">
        <v>128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8" t="s">
        <v>19</v>
      </c>
      <c r="BK96" s="156">
        <f>ROUND(I96*H96,2)</f>
        <v>0</v>
      </c>
      <c r="BL96" s="18" t="s">
        <v>774</v>
      </c>
      <c r="BM96" s="18" t="s">
        <v>804</v>
      </c>
    </row>
    <row r="97" spans="2:65" s="1" customFormat="1" ht="72" x14ac:dyDescent="0.3">
      <c r="B97" s="32"/>
      <c r="D97" s="158" t="s">
        <v>313</v>
      </c>
      <c r="F97" s="200" t="s">
        <v>805</v>
      </c>
      <c r="L97" s="32"/>
      <c r="M97" s="61"/>
      <c r="N97" s="33"/>
      <c r="O97" s="33"/>
      <c r="P97" s="33"/>
      <c r="Q97" s="33"/>
      <c r="R97" s="33"/>
      <c r="S97" s="33"/>
      <c r="T97" s="62"/>
      <c r="AT97" s="18" t="s">
        <v>313</v>
      </c>
      <c r="AU97" s="18" t="s">
        <v>81</v>
      </c>
    </row>
    <row r="98" spans="2:65" s="10" customFormat="1" ht="29.85" customHeight="1" x14ac:dyDescent="0.35">
      <c r="B98" s="132"/>
      <c r="D98" s="142" t="s">
        <v>72</v>
      </c>
      <c r="E98" s="143" t="s">
        <v>806</v>
      </c>
      <c r="F98" s="143" t="s">
        <v>807</v>
      </c>
      <c r="J98" s="144">
        <f>BK98</f>
        <v>0</v>
      </c>
      <c r="L98" s="132"/>
      <c r="M98" s="136"/>
      <c r="N98" s="137"/>
      <c r="O98" s="137"/>
      <c r="P98" s="138">
        <f>P99</f>
        <v>0</v>
      </c>
      <c r="Q98" s="137"/>
      <c r="R98" s="138">
        <f>R99</f>
        <v>0</v>
      </c>
      <c r="S98" s="137"/>
      <c r="T98" s="139">
        <f>T99</f>
        <v>0</v>
      </c>
      <c r="AR98" s="133" t="s">
        <v>168</v>
      </c>
      <c r="AT98" s="140" t="s">
        <v>72</v>
      </c>
      <c r="AU98" s="140" t="s">
        <v>19</v>
      </c>
      <c r="AY98" s="133" t="s">
        <v>128</v>
      </c>
      <c r="BK98" s="141">
        <f>BK99</f>
        <v>0</v>
      </c>
    </row>
    <row r="99" spans="2:65" s="1" customFormat="1" ht="22.5" customHeight="1" x14ac:dyDescent="0.3">
      <c r="B99" s="145"/>
      <c r="C99" s="146" t="s">
        <v>198</v>
      </c>
      <c r="D99" s="146" t="s">
        <v>130</v>
      </c>
      <c r="E99" s="147" t="s">
        <v>808</v>
      </c>
      <c r="F99" s="148" t="s">
        <v>809</v>
      </c>
      <c r="G99" s="149" t="s">
        <v>773</v>
      </c>
      <c r="H99" s="150">
        <v>1</v>
      </c>
      <c r="I99" s="151"/>
      <c r="J99" s="151">
        <f>ROUND(I99*H99,2)</f>
        <v>0</v>
      </c>
      <c r="K99" s="148" t="s">
        <v>134</v>
      </c>
      <c r="L99" s="32"/>
      <c r="M99" s="152" t="s">
        <v>3</v>
      </c>
      <c r="N99" s="208" t="s">
        <v>44</v>
      </c>
      <c r="O99" s="209">
        <v>0</v>
      </c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18" t="s">
        <v>774</v>
      </c>
      <c r="AT99" s="18" t="s">
        <v>130</v>
      </c>
      <c r="AU99" s="18" t="s">
        <v>81</v>
      </c>
      <c r="AY99" s="18" t="s">
        <v>128</v>
      </c>
      <c r="BE99" s="156">
        <f>IF(N99="základní",J99,0)</f>
        <v>0</v>
      </c>
      <c r="BF99" s="156">
        <f>IF(N99="snížená",J99,0)</f>
        <v>0</v>
      </c>
      <c r="BG99" s="156">
        <f>IF(N99="zákl. přenesená",J99,0)</f>
        <v>0</v>
      </c>
      <c r="BH99" s="156">
        <f>IF(N99="sníž. přenesená",J99,0)</f>
        <v>0</v>
      </c>
      <c r="BI99" s="156">
        <f>IF(N99="nulová",J99,0)</f>
        <v>0</v>
      </c>
      <c r="BJ99" s="18" t="s">
        <v>19</v>
      </c>
      <c r="BK99" s="156">
        <f>ROUND(I99*H99,2)</f>
        <v>0</v>
      </c>
      <c r="BL99" s="18" t="s">
        <v>774</v>
      </c>
      <c r="BM99" s="18" t="s">
        <v>810</v>
      </c>
    </row>
    <row r="100" spans="2:65" s="1" customFormat="1" ht="6.9" customHeight="1" x14ac:dyDescent="0.3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2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2" x14ac:dyDescent="0.3"/>
  <cols>
    <col min="1" max="1" width="8.28515625" style="221" customWidth="1"/>
    <col min="2" max="2" width="1.7109375" style="221" customWidth="1"/>
    <col min="3" max="4" width="5" style="221" customWidth="1"/>
    <col min="5" max="5" width="11.7109375" style="221" customWidth="1"/>
    <col min="6" max="6" width="9.140625" style="221" customWidth="1"/>
    <col min="7" max="7" width="5" style="221" customWidth="1"/>
    <col min="8" max="8" width="77.85546875" style="221" customWidth="1"/>
    <col min="9" max="10" width="20" style="221" customWidth="1"/>
    <col min="11" max="11" width="1.7109375" style="221" customWidth="1"/>
    <col min="12" max="256" width="9.28515625" style="221"/>
    <col min="257" max="257" width="8.28515625" style="221" customWidth="1"/>
    <col min="258" max="258" width="1.7109375" style="221" customWidth="1"/>
    <col min="259" max="260" width="5" style="221" customWidth="1"/>
    <col min="261" max="261" width="11.7109375" style="221" customWidth="1"/>
    <col min="262" max="262" width="9.140625" style="221" customWidth="1"/>
    <col min="263" max="263" width="5" style="221" customWidth="1"/>
    <col min="264" max="264" width="77.85546875" style="221" customWidth="1"/>
    <col min="265" max="266" width="20" style="221" customWidth="1"/>
    <col min="267" max="267" width="1.7109375" style="221" customWidth="1"/>
    <col min="268" max="512" width="9.28515625" style="221"/>
    <col min="513" max="513" width="8.28515625" style="221" customWidth="1"/>
    <col min="514" max="514" width="1.7109375" style="221" customWidth="1"/>
    <col min="515" max="516" width="5" style="221" customWidth="1"/>
    <col min="517" max="517" width="11.7109375" style="221" customWidth="1"/>
    <col min="518" max="518" width="9.140625" style="221" customWidth="1"/>
    <col min="519" max="519" width="5" style="221" customWidth="1"/>
    <col min="520" max="520" width="77.85546875" style="221" customWidth="1"/>
    <col min="521" max="522" width="20" style="221" customWidth="1"/>
    <col min="523" max="523" width="1.7109375" style="221" customWidth="1"/>
    <col min="524" max="768" width="9.28515625" style="221"/>
    <col min="769" max="769" width="8.28515625" style="221" customWidth="1"/>
    <col min="770" max="770" width="1.7109375" style="221" customWidth="1"/>
    <col min="771" max="772" width="5" style="221" customWidth="1"/>
    <col min="773" max="773" width="11.7109375" style="221" customWidth="1"/>
    <col min="774" max="774" width="9.140625" style="221" customWidth="1"/>
    <col min="775" max="775" width="5" style="221" customWidth="1"/>
    <col min="776" max="776" width="77.85546875" style="221" customWidth="1"/>
    <col min="777" max="778" width="20" style="221" customWidth="1"/>
    <col min="779" max="779" width="1.7109375" style="221" customWidth="1"/>
    <col min="780" max="1024" width="9.28515625" style="221"/>
    <col min="1025" max="1025" width="8.28515625" style="221" customWidth="1"/>
    <col min="1026" max="1026" width="1.7109375" style="221" customWidth="1"/>
    <col min="1027" max="1028" width="5" style="221" customWidth="1"/>
    <col min="1029" max="1029" width="11.7109375" style="221" customWidth="1"/>
    <col min="1030" max="1030" width="9.140625" style="221" customWidth="1"/>
    <col min="1031" max="1031" width="5" style="221" customWidth="1"/>
    <col min="1032" max="1032" width="77.85546875" style="221" customWidth="1"/>
    <col min="1033" max="1034" width="20" style="221" customWidth="1"/>
    <col min="1035" max="1035" width="1.7109375" style="221" customWidth="1"/>
    <col min="1036" max="1280" width="9.28515625" style="221"/>
    <col min="1281" max="1281" width="8.28515625" style="221" customWidth="1"/>
    <col min="1282" max="1282" width="1.7109375" style="221" customWidth="1"/>
    <col min="1283" max="1284" width="5" style="221" customWidth="1"/>
    <col min="1285" max="1285" width="11.7109375" style="221" customWidth="1"/>
    <col min="1286" max="1286" width="9.140625" style="221" customWidth="1"/>
    <col min="1287" max="1287" width="5" style="221" customWidth="1"/>
    <col min="1288" max="1288" width="77.85546875" style="221" customWidth="1"/>
    <col min="1289" max="1290" width="20" style="221" customWidth="1"/>
    <col min="1291" max="1291" width="1.7109375" style="221" customWidth="1"/>
    <col min="1292" max="1536" width="9.28515625" style="221"/>
    <col min="1537" max="1537" width="8.28515625" style="221" customWidth="1"/>
    <col min="1538" max="1538" width="1.7109375" style="221" customWidth="1"/>
    <col min="1539" max="1540" width="5" style="221" customWidth="1"/>
    <col min="1541" max="1541" width="11.7109375" style="221" customWidth="1"/>
    <col min="1542" max="1542" width="9.140625" style="221" customWidth="1"/>
    <col min="1543" max="1543" width="5" style="221" customWidth="1"/>
    <col min="1544" max="1544" width="77.85546875" style="221" customWidth="1"/>
    <col min="1545" max="1546" width="20" style="221" customWidth="1"/>
    <col min="1547" max="1547" width="1.7109375" style="221" customWidth="1"/>
    <col min="1548" max="1792" width="9.28515625" style="221"/>
    <col min="1793" max="1793" width="8.28515625" style="221" customWidth="1"/>
    <col min="1794" max="1794" width="1.7109375" style="221" customWidth="1"/>
    <col min="1795" max="1796" width="5" style="221" customWidth="1"/>
    <col min="1797" max="1797" width="11.7109375" style="221" customWidth="1"/>
    <col min="1798" max="1798" width="9.140625" style="221" customWidth="1"/>
    <col min="1799" max="1799" width="5" style="221" customWidth="1"/>
    <col min="1800" max="1800" width="77.85546875" style="221" customWidth="1"/>
    <col min="1801" max="1802" width="20" style="221" customWidth="1"/>
    <col min="1803" max="1803" width="1.7109375" style="221" customWidth="1"/>
    <col min="1804" max="2048" width="9.28515625" style="221"/>
    <col min="2049" max="2049" width="8.28515625" style="221" customWidth="1"/>
    <col min="2050" max="2050" width="1.7109375" style="221" customWidth="1"/>
    <col min="2051" max="2052" width="5" style="221" customWidth="1"/>
    <col min="2053" max="2053" width="11.7109375" style="221" customWidth="1"/>
    <col min="2054" max="2054" width="9.140625" style="221" customWidth="1"/>
    <col min="2055" max="2055" width="5" style="221" customWidth="1"/>
    <col min="2056" max="2056" width="77.85546875" style="221" customWidth="1"/>
    <col min="2057" max="2058" width="20" style="221" customWidth="1"/>
    <col min="2059" max="2059" width="1.7109375" style="221" customWidth="1"/>
    <col min="2060" max="2304" width="9.28515625" style="221"/>
    <col min="2305" max="2305" width="8.28515625" style="221" customWidth="1"/>
    <col min="2306" max="2306" width="1.7109375" style="221" customWidth="1"/>
    <col min="2307" max="2308" width="5" style="221" customWidth="1"/>
    <col min="2309" max="2309" width="11.7109375" style="221" customWidth="1"/>
    <col min="2310" max="2310" width="9.140625" style="221" customWidth="1"/>
    <col min="2311" max="2311" width="5" style="221" customWidth="1"/>
    <col min="2312" max="2312" width="77.85546875" style="221" customWidth="1"/>
    <col min="2313" max="2314" width="20" style="221" customWidth="1"/>
    <col min="2315" max="2315" width="1.7109375" style="221" customWidth="1"/>
    <col min="2316" max="2560" width="9.28515625" style="221"/>
    <col min="2561" max="2561" width="8.28515625" style="221" customWidth="1"/>
    <col min="2562" max="2562" width="1.7109375" style="221" customWidth="1"/>
    <col min="2563" max="2564" width="5" style="221" customWidth="1"/>
    <col min="2565" max="2565" width="11.7109375" style="221" customWidth="1"/>
    <col min="2566" max="2566" width="9.140625" style="221" customWidth="1"/>
    <col min="2567" max="2567" width="5" style="221" customWidth="1"/>
    <col min="2568" max="2568" width="77.85546875" style="221" customWidth="1"/>
    <col min="2569" max="2570" width="20" style="221" customWidth="1"/>
    <col min="2571" max="2571" width="1.7109375" style="221" customWidth="1"/>
    <col min="2572" max="2816" width="9.28515625" style="221"/>
    <col min="2817" max="2817" width="8.28515625" style="221" customWidth="1"/>
    <col min="2818" max="2818" width="1.7109375" style="221" customWidth="1"/>
    <col min="2819" max="2820" width="5" style="221" customWidth="1"/>
    <col min="2821" max="2821" width="11.7109375" style="221" customWidth="1"/>
    <col min="2822" max="2822" width="9.140625" style="221" customWidth="1"/>
    <col min="2823" max="2823" width="5" style="221" customWidth="1"/>
    <col min="2824" max="2824" width="77.85546875" style="221" customWidth="1"/>
    <col min="2825" max="2826" width="20" style="221" customWidth="1"/>
    <col min="2827" max="2827" width="1.7109375" style="221" customWidth="1"/>
    <col min="2828" max="3072" width="9.28515625" style="221"/>
    <col min="3073" max="3073" width="8.28515625" style="221" customWidth="1"/>
    <col min="3074" max="3074" width="1.7109375" style="221" customWidth="1"/>
    <col min="3075" max="3076" width="5" style="221" customWidth="1"/>
    <col min="3077" max="3077" width="11.7109375" style="221" customWidth="1"/>
    <col min="3078" max="3078" width="9.140625" style="221" customWidth="1"/>
    <col min="3079" max="3079" width="5" style="221" customWidth="1"/>
    <col min="3080" max="3080" width="77.85546875" style="221" customWidth="1"/>
    <col min="3081" max="3082" width="20" style="221" customWidth="1"/>
    <col min="3083" max="3083" width="1.7109375" style="221" customWidth="1"/>
    <col min="3084" max="3328" width="9.28515625" style="221"/>
    <col min="3329" max="3329" width="8.28515625" style="221" customWidth="1"/>
    <col min="3330" max="3330" width="1.7109375" style="221" customWidth="1"/>
    <col min="3331" max="3332" width="5" style="221" customWidth="1"/>
    <col min="3333" max="3333" width="11.7109375" style="221" customWidth="1"/>
    <col min="3334" max="3334" width="9.140625" style="221" customWidth="1"/>
    <col min="3335" max="3335" width="5" style="221" customWidth="1"/>
    <col min="3336" max="3336" width="77.85546875" style="221" customWidth="1"/>
    <col min="3337" max="3338" width="20" style="221" customWidth="1"/>
    <col min="3339" max="3339" width="1.7109375" style="221" customWidth="1"/>
    <col min="3340" max="3584" width="9.28515625" style="221"/>
    <col min="3585" max="3585" width="8.28515625" style="221" customWidth="1"/>
    <col min="3586" max="3586" width="1.7109375" style="221" customWidth="1"/>
    <col min="3587" max="3588" width="5" style="221" customWidth="1"/>
    <col min="3589" max="3589" width="11.7109375" style="221" customWidth="1"/>
    <col min="3590" max="3590" width="9.140625" style="221" customWidth="1"/>
    <col min="3591" max="3591" width="5" style="221" customWidth="1"/>
    <col min="3592" max="3592" width="77.85546875" style="221" customWidth="1"/>
    <col min="3593" max="3594" width="20" style="221" customWidth="1"/>
    <col min="3595" max="3595" width="1.7109375" style="221" customWidth="1"/>
    <col min="3596" max="3840" width="9.28515625" style="221"/>
    <col min="3841" max="3841" width="8.28515625" style="221" customWidth="1"/>
    <col min="3842" max="3842" width="1.7109375" style="221" customWidth="1"/>
    <col min="3843" max="3844" width="5" style="221" customWidth="1"/>
    <col min="3845" max="3845" width="11.7109375" style="221" customWidth="1"/>
    <col min="3846" max="3846" width="9.140625" style="221" customWidth="1"/>
    <col min="3847" max="3847" width="5" style="221" customWidth="1"/>
    <col min="3848" max="3848" width="77.85546875" style="221" customWidth="1"/>
    <col min="3849" max="3850" width="20" style="221" customWidth="1"/>
    <col min="3851" max="3851" width="1.7109375" style="221" customWidth="1"/>
    <col min="3852" max="4096" width="9.28515625" style="221"/>
    <col min="4097" max="4097" width="8.28515625" style="221" customWidth="1"/>
    <col min="4098" max="4098" width="1.7109375" style="221" customWidth="1"/>
    <col min="4099" max="4100" width="5" style="221" customWidth="1"/>
    <col min="4101" max="4101" width="11.7109375" style="221" customWidth="1"/>
    <col min="4102" max="4102" width="9.140625" style="221" customWidth="1"/>
    <col min="4103" max="4103" width="5" style="221" customWidth="1"/>
    <col min="4104" max="4104" width="77.85546875" style="221" customWidth="1"/>
    <col min="4105" max="4106" width="20" style="221" customWidth="1"/>
    <col min="4107" max="4107" width="1.7109375" style="221" customWidth="1"/>
    <col min="4108" max="4352" width="9.28515625" style="221"/>
    <col min="4353" max="4353" width="8.28515625" style="221" customWidth="1"/>
    <col min="4354" max="4354" width="1.7109375" style="221" customWidth="1"/>
    <col min="4355" max="4356" width="5" style="221" customWidth="1"/>
    <col min="4357" max="4357" width="11.7109375" style="221" customWidth="1"/>
    <col min="4358" max="4358" width="9.140625" style="221" customWidth="1"/>
    <col min="4359" max="4359" width="5" style="221" customWidth="1"/>
    <col min="4360" max="4360" width="77.85546875" style="221" customWidth="1"/>
    <col min="4361" max="4362" width="20" style="221" customWidth="1"/>
    <col min="4363" max="4363" width="1.7109375" style="221" customWidth="1"/>
    <col min="4364" max="4608" width="9.28515625" style="221"/>
    <col min="4609" max="4609" width="8.28515625" style="221" customWidth="1"/>
    <col min="4610" max="4610" width="1.7109375" style="221" customWidth="1"/>
    <col min="4611" max="4612" width="5" style="221" customWidth="1"/>
    <col min="4613" max="4613" width="11.7109375" style="221" customWidth="1"/>
    <col min="4614" max="4614" width="9.140625" style="221" customWidth="1"/>
    <col min="4615" max="4615" width="5" style="221" customWidth="1"/>
    <col min="4616" max="4616" width="77.85546875" style="221" customWidth="1"/>
    <col min="4617" max="4618" width="20" style="221" customWidth="1"/>
    <col min="4619" max="4619" width="1.7109375" style="221" customWidth="1"/>
    <col min="4620" max="4864" width="9.28515625" style="221"/>
    <col min="4865" max="4865" width="8.28515625" style="221" customWidth="1"/>
    <col min="4866" max="4866" width="1.7109375" style="221" customWidth="1"/>
    <col min="4867" max="4868" width="5" style="221" customWidth="1"/>
    <col min="4869" max="4869" width="11.7109375" style="221" customWidth="1"/>
    <col min="4870" max="4870" width="9.140625" style="221" customWidth="1"/>
    <col min="4871" max="4871" width="5" style="221" customWidth="1"/>
    <col min="4872" max="4872" width="77.85546875" style="221" customWidth="1"/>
    <col min="4873" max="4874" width="20" style="221" customWidth="1"/>
    <col min="4875" max="4875" width="1.7109375" style="221" customWidth="1"/>
    <col min="4876" max="5120" width="9.28515625" style="221"/>
    <col min="5121" max="5121" width="8.28515625" style="221" customWidth="1"/>
    <col min="5122" max="5122" width="1.7109375" style="221" customWidth="1"/>
    <col min="5123" max="5124" width="5" style="221" customWidth="1"/>
    <col min="5125" max="5125" width="11.7109375" style="221" customWidth="1"/>
    <col min="5126" max="5126" width="9.140625" style="221" customWidth="1"/>
    <col min="5127" max="5127" width="5" style="221" customWidth="1"/>
    <col min="5128" max="5128" width="77.85546875" style="221" customWidth="1"/>
    <col min="5129" max="5130" width="20" style="221" customWidth="1"/>
    <col min="5131" max="5131" width="1.7109375" style="221" customWidth="1"/>
    <col min="5132" max="5376" width="9.28515625" style="221"/>
    <col min="5377" max="5377" width="8.28515625" style="221" customWidth="1"/>
    <col min="5378" max="5378" width="1.7109375" style="221" customWidth="1"/>
    <col min="5379" max="5380" width="5" style="221" customWidth="1"/>
    <col min="5381" max="5381" width="11.7109375" style="221" customWidth="1"/>
    <col min="5382" max="5382" width="9.140625" style="221" customWidth="1"/>
    <col min="5383" max="5383" width="5" style="221" customWidth="1"/>
    <col min="5384" max="5384" width="77.85546875" style="221" customWidth="1"/>
    <col min="5385" max="5386" width="20" style="221" customWidth="1"/>
    <col min="5387" max="5387" width="1.7109375" style="221" customWidth="1"/>
    <col min="5388" max="5632" width="9.28515625" style="221"/>
    <col min="5633" max="5633" width="8.28515625" style="221" customWidth="1"/>
    <col min="5634" max="5634" width="1.7109375" style="221" customWidth="1"/>
    <col min="5635" max="5636" width="5" style="221" customWidth="1"/>
    <col min="5637" max="5637" width="11.7109375" style="221" customWidth="1"/>
    <col min="5638" max="5638" width="9.140625" style="221" customWidth="1"/>
    <col min="5639" max="5639" width="5" style="221" customWidth="1"/>
    <col min="5640" max="5640" width="77.85546875" style="221" customWidth="1"/>
    <col min="5641" max="5642" width="20" style="221" customWidth="1"/>
    <col min="5643" max="5643" width="1.7109375" style="221" customWidth="1"/>
    <col min="5644" max="5888" width="9.28515625" style="221"/>
    <col min="5889" max="5889" width="8.28515625" style="221" customWidth="1"/>
    <col min="5890" max="5890" width="1.7109375" style="221" customWidth="1"/>
    <col min="5891" max="5892" width="5" style="221" customWidth="1"/>
    <col min="5893" max="5893" width="11.7109375" style="221" customWidth="1"/>
    <col min="5894" max="5894" width="9.140625" style="221" customWidth="1"/>
    <col min="5895" max="5895" width="5" style="221" customWidth="1"/>
    <col min="5896" max="5896" width="77.85546875" style="221" customWidth="1"/>
    <col min="5897" max="5898" width="20" style="221" customWidth="1"/>
    <col min="5899" max="5899" width="1.7109375" style="221" customWidth="1"/>
    <col min="5900" max="6144" width="9.28515625" style="221"/>
    <col min="6145" max="6145" width="8.28515625" style="221" customWidth="1"/>
    <col min="6146" max="6146" width="1.7109375" style="221" customWidth="1"/>
    <col min="6147" max="6148" width="5" style="221" customWidth="1"/>
    <col min="6149" max="6149" width="11.7109375" style="221" customWidth="1"/>
    <col min="6150" max="6150" width="9.140625" style="221" customWidth="1"/>
    <col min="6151" max="6151" width="5" style="221" customWidth="1"/>
    <col min="6152" max="6152" width="77.85546875" style="221" customWidth="1"/>
    <col min="6153" max="6154" width="20" style="221" customWidth="1"/>
    <col min="6155" max="6155" width="1.7109375" style="221" customWidth="1"/>
    <col min="6156" max="6400" width="9.28515625" style="221"/>
    <col min="6401" max="6401" width="8.28515625" style="221" customWidth="1"/>
    <col min="6402" max="6402" width="1.7109375" style="221" customWidth="1"/>
    <col min="6403" max="6404" width="5" style="221" customWidth="1"/>
    <col min="6405" max="6405" width="11.7109375" style="221" customWidth="1"/>
    <col min="6406" max="6406" width="9.140625" style="221" customWidth="1"/>
    <col min="6407" max="6407" width="5" style="221" customWidth="1"/>
    <col min="6408" max="6408" width="77.85546875" style="221" customWidth="1"/>
    <col min="6409" max="6410" width="20" style="221" customWidth="1"/>
    <col min="6411" max="6411" width="1.7109375" style="221" customWidth="1"/>
    <col min="6412" max="6656" width="9.28515625" style="221"/>
    <col min="6657" max="6657" width="8.28515625" style="221" customWidth="1"/>
    <col min="6658" max="6658" width="1.7109375" style="221" customWidth="1"/>
    <col min="6659" max="6660" width="5" style="221" customWidth="1"/>
    <col min="6661" max="6661" width="11.7109375" style="221" customWidth="1"/>
    <col min="6662" max="6662" width="9.140625" style="221" customWidth="1"/>
    <col min="6663" max="6663" width="5" style="221" customWidth="1"/>
    <col min="6664" max="6664" width="77.85546875" style="221" customWidth="1"/>
    <col min="6665" max="6666" width="20" style="221" customWidth="1"/>
    <col min="6667" max="6667" width="1.7109375" style="221" customWidth="1"/>
    <col min="6668" max="6912" width="9.28515625" style="221"/>
    <col min="6913" max="6913" width="8.28515625" style="221" customWidth="1"/>
    <col min="6914" max="6914" width="1.7109375" style="221" customWidth="1"/>
    <col min="6915" max="6916" width="5" style="221" customWidth="1"/>
    <col min="6917" max="6917" width="11.7109375" style="221" customWidth="1"/>
    <col min="6918" max="6918" width="9.140625" style="221" customWidth="1"/>
    <col min="6919" max="6919" width="5" style="221" customWidth="1"/>
    <col min="6920" max="6920" width="77.85546875" style="221" customWidth="1"/>
    <col min="6921" max="6922" width="20" style="221" customWidth="1"/>
    <col min="6923" max="6923" width="1.7109375" style="221" customWidth="1"/>
    <col min="6924" max="7168" width="9.28515625" style="221"/>
    <col min="7169" max="7169" width="8.28515625" style="221" customWidth="1"/>
    <col min="7170" max="7170" width="1.7109375" style="221" customWidth="1"/>
    <col min="7171" max="7172" width="5" style="221" customWidth="1"/>
    <col min="7173" max="7173" width="11.7109375" style="221" customWidth="1"/>
    <col min="7174" max="7174" width="9.140625" style="221" customWidth="1"/>
    <col min="7175" max="7175" width="5" style="221" customWidth="1"/>
    <col min="7176" max="7176" width="77.85546875" style="221" customWidth="1"/>
    <col min="7177" max="7178" width="20" style="221" customWidth="1"/>
    <col min="7179" max="7179" width="1.7109375" style="221" customWidth="1"/>
    <col min="7180" max="7424" width="9.28515625" style="221"/>
    <col min="7425" max="7425" width="8.28515625" style="221" customWidth="1"/>
    <col min="7426" max="7426" width="1.7109375" style="221" customWidth="1"/>
    <col min="7427" max="7428" width="5" style="221" customWidth="1"/>
    <col min="7429" max="7429" width="11.7109375" style="221" customWidth="1"/>
    <col min="7430" max="7430" width="9.140625" style="221" customWidth="1"/>
    <col min="7431" max="7431" width="5" style="221" customWidth="1"/>
    <col min="7432" max="7432" width="77.85546875" style="221" customWidth="1"/>
    <col min="7433" max="7434" width="20" style="221" customWidth="1"/>
    <col min="7435" max="7435" width="1.7109375" style="221" customWidth="1"/>
    <col min="7436" max="7680" width="9.28515625" style="221"/>
    <col min="7681" max="7681" width="8.28515625" style="221" customWidth="1"/>
    <col min="7682" max="7682" width="1.7109375" style="221" customWidth="1"/>
    <col min="7683" max="7684" width="5" style="221" customWidth="1"/>
    <col min="7685" max="7685" width="11.7109375" style="221" customWidth="1"/>
    <col min="7686" max="7686" width="9.140625" style="221" customWidth="1"/>
    <col min="7687" max="7687" width="5" style="221" customWidth="1"/>
    <col min="7688" max="7688" width="77.85546875" style="221" customWidth="1"/>
    <col min="7689" max="7690" width="20" style="221" customWidth="1"/>
    <col min="7691" max="7691" width="1.7109375" style="221" customWidth="1"/>
    <col min="7692" max="7936" width="9.28515625" style="221"/>
    <col min="7937" max="7937" width="8.28515625" style="221" customWidth="1"/>
    <col min="7938" max="7938" width="1.7109375" style="221" customWidth="1"/>
    <col min="7939" max="7940" width="5" style="221" customWidth="1"/>
    <col min="7941" max="7941" width="11.7109375" style="221" customWidth="1"/>
    <col min="7942" max="7942" width="9.140625" style="221" customWidth="1"/>
    <col min="7943" max="7943" width="5" style="221" customWidth="1"/>
    <col min="7944" max="7944" width="77.85546875" style="221" customWidth="1"/>
    <col min="7945" max="7946" width="20" style="221" customWidth="1"/>
    <col min="7947" max="7947" width="1.7109375" style="221" customWidth="1"/>
    <col min="7948" max="8192" width="9.28515625" style="221"/>
    <col min="8193" max="8193" width="8.28515625" style="221" customWidth="1"/>
    <col min="8194" max="8194" width="1.7109375" style="221" customWidth="1"/>
    <col min="8195" max="8196" width="5" style="221" customWidth="1"/>
    <col min="8197" max="8197" width="11.7109375" style="221" customWidth="1"/>
    <col min="8198" max="8198" width="9.140625" style="221" customWidth="1"/>
    <col min="8199" max="8199" width="5" style="221" customWidth="1"/>
    <col min="8200" max="8200" width="77.85546875" style="221" customWidth="1"/>
    <col min="8201" max="8202" width="20" style="221" customWidth="1"/>
    <col min="8203" max="8203" width="1.7109375" style="221" customWidth="1"/>
    <col min="8204" max="8448" width="9.28515625" style="221"/>
    <col min="8449" max="8449" width="8.28515625" style="221" customWidth="1"/>
    <col min="8450" max="8450" width="1.7109375" style="221" customWidth="1"/>
    <col min="8451" max="8452" width="5" style="221" customWidth="1"/>
    <col min="8453" max="8453" width="11.7109375" style="221" customWidth="1"/>
    <col min="8454" max="8454" width="9.140625" style="221" customWidth="1"/>
    <col min="8455" max="8455" width="5" style="221" customWidth="1"/>
    <col min="8456" max="8456" width="77.85546875" style="221" customWidth="1"/>
    <col min="8457" max="8458" width="20" style="221" customWidth="1"/>
    <col min="8459" max="8459" width="1.7109375" style="221" customWidth="1"/>
    <col min="8460" max="8704" width="9.28515625" style="221"/>
    <col min="8705" max="8705" width="8.28515625" style="221" customWidth="1"/>
    <col min="8706" max="8706" width="1.7109375" style="221" customWidth="1"/>
    <col min="8707" max="8708" width="5" style="221" customWidth="1"/>
    <col min="8709" max="8709" width="11.7109375" style="221" customWidth="1"/>
    <col min="8710" max="8710" width="9.140625" style="221" customWidth="1"/>
    <col min="8711" max="8711" width="5" style="221" customWidth="1"/>
    <col min="8712" max="8712" width="77.85546875" style="221" customWidth="1"/>
    <col min="8713" max="8714" width="20" style="221" customWidth="1"/>
    <col min="8715" max="8715" width="1.7109375" style="221" customWidth="1"/>
    <col min="8716" max="8960" width="9.28515625" style="221"/>
    <col min="8961" max="8961" width="8.28515625" style="221" customWidth="1"/>
    <col min="8962" max="8962" width="1.7109375" style="221" customWidth="1"/>
    <col min="8963" max="8964" width="5" style="221" customWidth="1"/>
    <col min="8965" max="8965" width="11.7109375" style="221" customWidth="1"/>
    <col min="8966" max="8966" width="9.140625" style="221" customWidth="1"/>
    <col min="8967" max="8967" width="5" style="221" customWidth="1"/>
    <col min="8968" max="8968" width="77.85546875" style="221" customWidth="1"/>
    <col min="8969" max="8970" width="20" style="221" customWidth="1"/>
    <col min="8971" max="8971" width="1.7109375" style="221" customWidth="1"/>
    <col min="8972" max="9216" width="9.28515625" style="221"/>
    <col min="9217" max="9217" width="8.28515625" style="221" customWidth="1"/>
    <col min="9218" max="9218" width="1.7109375" style="221" customWidth="1"/>
    <col min="9219" max="9220" width="5" style="221" customWidth="1"/>
    <col min="9221" max="9221" width="11.7109375" style="221" customWidth="1"/>
    <col min="9222" max="9222" width="9.140625" style="221" customWidth="1"/>
    <col min="9223" max="9223" width="5" style="221" customWidth="1"/>
    <col min="9224" max="9224" width="77.85546875" style="221" customWidth="1"/>
    <col min="9225" max="9226" width="20" style="221" customWidth="1"/>
    <col min="9227" max="9227" width="1.7109375" style="221" customWidth="1"/>
    <col min="9228" max="9472" width="9.28515625" style="221"/>
    <col min="9473" max="9473" width="8.28515625" style="221" customWidth="1"/>
    <col min="9474" max="9474" width="1.7109375" style="221" customWidth="1"/>
    <col min="9475" max="9476" width="5" style="221" customWidth="1"/>
    <col min="9477" max="9477" width="11.7109375" style="221" customWidth="1"/>
    <col min="9478" max="9478" width="9.140625" style="221" customWidth="1"/>
    <col min="9479" max="9479" width="5" style="221" customWidth="1"/>
    <col min="9480" max="9480" width="77.85546875" style="221" customWidth="1"/>
    <col min="9481" max="9482" width="20" style="221" customWidth="1"/>
    <col min="9483" max="9483" width="1.7109375" style="221" customWidth="1"/>
    <col min="9484" max="9728" width="9.28515625" style="221"/>
    <col min="9729" max="9729" width="8.28515625" style="221" customWidth="1"/>
    <col min="9730" max="9730" width="1.7109375" style="221" customWidth="1"/>
    <col min="9731" max="9732" width="5" style="221" customWidth="1"/>
    <col min="9733" max="9733" width="11.7109375" style="221" customWidth="1"/>
    <col min="9734" max="9734" width="9.140625" style="221" customWidth="1"/>
    <col min="9735" max="9735" width="5" style="221" customWidth="1"/>
    <col min="9736" max="9736" width="77.85546875" style="221" customWidth="1"/>
    <col min="9737" max="9738" width="20" style="221" customWidth="1"/>
    <col min="9739" max="9739" width="1.7109375" style="221" customWidth="1"/>
    <col min="9740" max="9984" width="9.28515625" style="221"/>
    <col min="9985" max="9985" width="8.28515625" style="221" customWidth="1"/>
    <col min="9986" max="9986" width="1.7109375" style="221" customWidth="1"/>
    <col min="9987" max="9988" width="5" style="221" customWidth="1"/>
    <col min="9989" max="9989" width="11.7109375" style="221" customWidth="1"/>
    <col min="9990" max="9990" width="9.140625" style="221" customWidth="1"/>
    <col min="9991" max="9991" width="5" style="221" customWidth="1"/>
    <col min="9992" max="9992" width="77.85546875" style="221" customWidth="1"/>
    <col min="9993" max="9994" width="20" style="221" customWidth="1"/>
    <col min="9995" max="9995" width="1.7109375" style="221" customWidth="1"/>
    <col min="9996" max="10240" width="9.28515625" style="221"/>
    <col min="10241" max="10241" width="8.28515625" style="221" customWidth="1"/>
    <col min="10242" max="10242" width="1.7109375" style="221" customWidth="1"/>
    <col min="10243" max="10244" width="5" style="221" customWidth="1"/>
    <col min="10245" max="10245" width="11.7109375" style="221" customWidth="1"/>
    <col min="10246" max="10246" width="9.140625" style="221" customWidth="1"/>
    <col min="10247" max="10247" width="5" style="221" customWidth="1"/>
    <col min="10248" max="10248" width="77.85546875" style="221" customWidth="1"/>
    <col min="10249" max="10250" width="20" style="221" customWidth="1"/>
    <col min="10251" max="10251" width="1.7109375" style="221" customWidth="1"/>
    <col min="10252" max="10496" width="9.28515625" style="221"/>
    <col min="10497" max="10497" width="8.28515625" style="221" customWidth="1"/>
    <col min="10498" max="10498" width="1.7109375" style="221" customWidth="1"/>
    <col min="10499" max="10500" width="5" style="221" customWidth="1"/>
    <col min="10501" max="10501" width="11.7109375" style="221" customWidth="1"/>
    <col min="10502" max="10502" width="9.140625" style="221" customWidth="1"/>
    <col min="10503" max="10503" width="5" style="221" customWidth="1"/>
    <col min="10504" max="10504" width="77.85546875" style="221" customWidth="1"/>
    <col min="10505" max="10506" width="20" style="221" customWidth="1"/>
    <col min="10507" max="10507" width="1.7109375" style="221" customWidth="1"/>
    <col min="10508" max="10752" width="9.28515625" style="221"/>
    <col min="10753" max="10753" width="8.28515625" style="221" customWidth="1"/>
    <col min="10754" max="10754" width="1.7109375" style="221" customWidth="1"/>
    <col min="10755" max="10756" width="5" style="221" customWidth="1"/>
    <col min="10757" max="10757" width="11.7109375" style="221" customWidth="1"/>
    <col min="10758" max="10758" width="9.140625" style="221" customWidth="1"/>
    <col min="10759" max="10759" width="5" style="221" customWidth="1"/>
    <col min="10760" max="10760" width="77.85546875" style="221" customWidth="1"/>
    <col min="10761" max="10762" width="20" style="221" customWidth="1"/>
    <col min="10763" max="10763" width="1.7109375" style="221" customWidth="1"/>
    <col min="10764" max="11008" width="9.28515625" style="221"/>
    <col min="11009" max="11009" width="8.28515625" style="221" customWidth="1"/>
    <col min="11010" max="11010" width="1.7109375" style="221" customWidth="1"/>
    <col min="11011" max="11012" width="5" style="221" customWidth="1"/>
    <col min="11013" max="11013" width="11.7109375" style="221" customWidth="1"/>
    <col min="11014" max="11014" width="9.140625" style="221" customWidth="1"/>
    <col min="11015" max="11015" width="5" style="221" customWidth="1"/>
    <col min="11016" max="11016" width="77.85546875" style="221" customWidth="1"/>
    <col min="11017" max="11018" width="20" style="221" customWidth="1"/>
    <col min="11019" max="11019" width="1.7109375" style="221" customWidth="1"/>
    <col min="11020" max="11264" width="9.28515625" style="221"/>
    <col min="11265" max="11265" width="8.28515625" style="221" customWidth="1"/>
    <col min="11266" max="11266" width="1.7109375" style="221" customWidth="1"/>
    <col min="11267" max="11268" width="5" style="221" customWidth="1"/>
    <col min="11269" max="11269" width="11.7109375" style="221" customWidth="1"/>
    <col min="11270" max="11270" width="9.140625" style="221" customWidth="1"/>
    <col min="11271" max="11271" width="5" style="221" customWidth="1"/>
    <col min="11272" max="11272" width="77.85546875" style="221" customWidth="1"/>
    <col min="11273" max="11274" width="20" style="221" customWidth="1"/>
    <col min="11275" max="11275" width="1.7109375" style="221" customWidth="1"/>
    <col min="11276" max="11520" width="9.28515625" style="221"/>
    <col min="11521" max="11521" width="8.28515625" style="221" customWidth="1"/>
    <col min="11522" max="11522" width="1.7109375" style="221" customWidth="1"/>
    <col min="11523" max="11524" width="5" style="221" customWidth="1"/>
    <col min="11525" max="11525" width="11.7109375" style="221" customWidth="1"/>
    <col min="11526" max="11526" width="9.140625" style="221" customWidth="1"/>
    <col min="11527" max="11527" width="5" style="221" customWidth="1"/>
    <col min="11528" max="11528" width="77.85546875" style="221" customWidth="1"/>
    <col min="11529" max="11530" width="20" style="221" customWidth="1"/>
    <col min="11531" max="11531" width="1.7109375" style="221" customWidth="1"/>
    <col min="11532" max="11776" width="9.28515625" style="221"/>
    <col min="11777" max="11777" width="8.28515625" style="221" customWidth="1"/>
    <col min="11778" max="11778" width="1.7109375" style="221" customWidth="1"/>
    <col min="11779" max="11780" width="5" style="221" customWidth="1"/>
    <col min="11781" max="11781" width="11.7109375" style="221" customWidth="1"/>
    <col min="11782" max="11782" width="9.140625" style="221" customWidth="1"/>
    <col min="11783" max="11783" width="5" style="221" customWidth="1"/>
    <col min="11784" max="11784" width="77.85546875" style="221" customWidth="1"/>
    <col min="11785" max="11786" width="20" style="221" customWidth="1"/>
    <col min="11787" max="11787" width="1.7109375" style="221" customWidth="1"/>
    <col min="11788" max="12032" width="9.28515625" style="221"/>
    <col min="12033" max="12033" width="8.28515625" style="221" customWidth="1"/>
    <col min="12034" max="12034" width="1.7109375" style="221" customWidth="1"/>
    <col min="12035" max="12036" width="5" style="221" customWidth="1"/>
    <col min="12037" max="12037" width="11.7109375" style="221" customWidth="1"/>
    <col min="12038" max="12038" width="9.140625" style="221" customWidth="1"/>
    <col min="12039" max="12039" width="5" style="221" customWidth="1"/>
    <col min="12040" max="12040" width="77.85546875" style="221" customWidth="1"/>
    <col min="12041" max="12042" width="20" style="221" customWidth="1"/>
    <col min="12043" max="12043" width="1.7109375" style="221" customWidth="1"/>
    <col min="12044" max="12288" width="9.28515625" style="221"/>
    <col min="12289" max="12289" width="8.28515625" style="221" customWidth="1"/>
    <col min="12290" max="12290" width="1.7109375" style="221" customWidth="1"/>
    <col min="12291" max="12292" width="5" style="221" customWidth="1"/>
    <col min="12293" max="12293" width="11.7109375" style="221" customWidth="1"/>
    <col min="12294" max="12294" width="9.140625" style="221" customWidth="1"/>
    <col min="12295" max="12295" width="5" style="221" customWidth="1"/>
    <col min="12296" max="12296" width="77.85546875" style="221" customWidth="1"/>
    <col min="12297" max="12298" width="20" style="221" customWidth="1"/>
    <col min="12299" max="12299" width="1.7109375" style="221" customWidth="1"/>
    <col min="12300" max="12544" width="9.28515625" style="221"/>
    <col min="12545" max="12545" width="8.28515625" style="221" customWidth="1"/>
    <col min="12546" max="12546" width="1.7109375" style="221" customWidth="1"/>
    <col min="12547" max="12548" width="5" style="221" customWidth="1"/>
    <col min="12549" max="12549" width="11.7109375" style="221" customWidth="1"/>
    <col min="12550" max="12550" width="9.140625" style="221" customWidth="1"/>
    <col min="12551" max="12551" width="5" style="221" customWidth="1"/>
    <col min="12552" max="12552" width="77.85546875" style="221" customWidth="1"/>
    <col min="12553" max="12554" width="20" style="221" customWidth="1"/>
    <col min="12555" max="12555" width="1.7109375" style="221" customWidth="1"/>
    <col min="12556" max="12800" width="9.28515625" style="221"/>
    <col min="12801" max="12801" width="8.28515625" style="221" customWidth="1"/>
    <col min="12802" max="12802" width="1.7109375" style="221" customWidth="1"/>
    <col min="12803" max="12804" width="5" style="221" customWidth="1"/>
    <col min="12805" max="12805" width="11.7109375" style="221" customWidth="1"/>
    <col min="12806" max="12806" width="9.140625" style="221" customWidth="1"/>
    <col min="12807" max="12807" width="5" style="221" customWidth="1"/>
    <col min="12808" max="12808" width="77.85546875" style="221" customWidth="1"/>
    <col min="12809" max="12810" width="20" style="221" customWidth="1"/>
    <col min="12811" max="12811" width="1.7109375" style="221" customWidth="1"/>
    <col min="12812" max="13056" width="9.28515625" style="221"/>
    <col min="13057" max="13057" width="8.28515625" style="221" customWidth="1"/>
    <col min="13058" max="13058" width="1.7109375" style="221" customWidth="1"/>
    <col min="13059" max="13060" width="5" style="221" customWidth="1"/>
    <col min="13061" max="13061" width="11.7109375" style="221" customWidth="1"/>
    <col min="13062" max="13062" width="9.140625" style="221" customWidth="1"/>
    <col min="13063" max="13063" width="5" style="221" customWidth="1"/>
    <col min="13064" max="13064" width="77.85546875" style="221" customWidth="1"/>
    <col min="13065" max="13066" width="20" style="221" customWidth="1"/>
    <col min="13067" max="13067" width="1.7109375" style="221" customWidth="1"/>
    <col min="13068" max="13312" width="9.28515625" style="221"/>
    <col min="13313" max="13313" width="8.28515625" style="221" customWidth="1"/>
    <col min="13314" max="13314" width="1.7109375" style="221" customWidth="1"/>
    <col min="13315" max="13316" width="5" style="221" customWidth="1"/>
    <col min="13317" max="13317" width="11.7109375" style="221" customWidth="1"/>
    <col min="13318" max="13318" width="9.140625" style="221" customWidth="1"/>
    <col min="13319" max="13319" width="5" style="221" customWidth="1"/>
    <col min="13320" max="13320" width="77.85546875" style="221" customWidth="1"/>
    <col min="13321" max="13322" width="20" style="221" customWidth="1"/>
    <col min="13323" max="13323" width="1.7109375" style="221" customWidth="1"/>
    <col min="13324" max="13568" width="9.28515625" style="221"/>
    <col min="13569" max="13569" width="8.28515625" style="221" customWidth="1"/>
    <col min="13570" max="13570" width="1.7109375" style="221" customWidth="1"/>
    <col min="13571" max="13572" width="5" style="221" customWidth="1"/>
    <col min="13573" max="13573" width="11.7109375" style="221" customWidth="1"/>
    <col min="13574" max="13574" width="9.140625" style="221" customWidth="1"/>
    <col min="13575" max="13575" width="5" style="221" customWidth="1"/>
    <col min="13576" max="13576" width="77.85546875" style="221" customWidth="1"/>
    <col min="13577" max="13578" width="20" style="221" customWidth="1"/>
    <col min="13579" max="13579" width="1.7109375" style="221" customWidth="1"/>
    <col min="13580" max="13824" width="9.28515625" style="221"/>
    <col min="13825" max="13825" width="8.28515625" style="221" customWidth="1"/>
    <col min="13826" max="13826" width="1.7109375" style="221" customWidth="1"/>
    <col min="13827" max="13828" width="5" style="221" customWidth="1"/>
    <col min="13829" max="13829" width="11.7109375" style="221" customWidth="1"/>
    <col min="13830" max="13830" width="9.140625" style="221" customWidth="1"/>
    <col min="13831" max="13831" width="5" style="221" customWidth="1"/>
    <col min="13832" max="13832" width="77.85546875" style="221" customWidth="1"/>
    <col min="13833" max="13834" width="20" style="221" customWidth="1"/>
    <col min="13835" max="13835" width="1.7109375" style="221" customWidth="1"/>
    <col min="13836" max="14080" width="9.28515625" style="221"/>
    <col min="14081" max="14081" width="8.28515625" style="221" customWidth="1"/>
    <col min="14082" max="14082" width="1.7109375" style="221" customWidth="1"/>
    <col min="14083" max="14084" width="5" style="221" customWidth="1"/>
    <col min="14085" max="14085" width="11.7109375" style="221" customWidth="1"/>
    <col min="14086" max="14086" width="9.140625" style="221" customWidth="1"/>
    <col min="14087" max="14087" width="5" style="221" customWidth="1"/>
    <col min="14088" max="14088" width="77.85546875" style="221" customWidth="1"/>
    <col min="14089" max="14090" width="20" style="221" customWidth="1"/>
    <col min="14091" max="14091" width="1.7109375" style="221" customWidth="1"/>
    <col min="14092" max="14336" width="9.28515625" style="221"/>
    <col min="14337" max="14337" width="8.28515625" style="221" customWidth="1"/>
    <col min="14338" max="14338" width="1.7109375" style="221" customWidth="1"/>
    <col min="14339" max="14340" width="5" style="221" customWidth="1"/>
    <col min="14341" max="14341" width="11.7109375" style="221" customWidth="1"/>
    <col min="14342" max="14342" width="9.140625" style="221" customWidth="1"/>
    <col min="14343" max="14343" width="5" style="221" customWidth="1"/>
    <col min="14344" max="14344" width="77.85546875" style="221" customWidth="1"/>
    <col min="14345" max="14346" width="20" style="221" customWidth="1"/>
    <col min="14347" max="14347" width="1.7109375" style="221" customWidth="1"/>
    <col min="14348" max="14592" width="9.28515625" style="221"/>
    <col min="14593" max="14593" width="8.28515625" style="221" customWidth="1"/>
    <col min="14594" max="14594" width="1.7109375" style="221" customWidth="1"/>
    <col min="14595" max="14596" width="5" style="221" customWidth="1"/>
    <col min="14597" max="14597" width="11.7109375" style="221" customWidth="1"/>
    <col min="14598" max="14598" width="9.140625" style="221" customWidth="1"/>
    <col min="14599" max="14599" width="5" style="221" customWidth="1"/>
    <col min="14600" max="14600" width="77.85546875" style="221" customWidth="1"/>
    <col min="14601" max="14602" width="20" style="221" customWidth="1"/>
    <col min="14603" max="14603" width="1.7109375" style="221" customWidth="1"/>
    <col min="14604" max="14848" width="9.28515625" style="221"/>
    <col min="14849" max="14849" width="8.28515625" style="221" customWidth="1"/>
    <col min="14850" max="14850" width="1.7109375" style="221" customWidth="1"/>
    <col min="14851" max="14852" width="5" style="221" customWidth="1"/>
    <col min="14853" max="14853" width="11.7109375" style="221" customWidth="1"/>
    <col min="14854" max="14854" width="9.140625" style="221" customWidth="1"/>
    <col min="14855" max="14855" width="5" style="221" customWidth="1"/>
    <col min="14856" max="14856" width="77.85546875" style="221" customWidth="1"/>
    <col min="14857" max="14858" width="20" style="221" customWidth="1"/>
    <col min="14859" max="14859" width="1.7109375" style="221" customWidth="1"/>
    <col min="14860" max="15104" width="9.28515625" style="221"/>
    <col min="15105" max="15105" width="8.28515625" style="221" customWidth="1"/>
    <col min="15106" max="15106" width="1.7109375" style="221" customWidth="1"/>
    <col min="15107" max="15108" width="5" style="221" customWidth="1"/>
    <col min="15109" max="15109" width="11.7109375" style="221" customWidth="1"/>
    <col min="15110" max="15110" width="9.140625" style="221" customWidth="1"/>
    <col min="15111" max="15111" width="5" style="221" customWidth="1"/>
    <col min="15112" max="15112" width="77.85546875" style="221" customWidth="1"/>
    <col min="15113" max="15114" width="20" style="221" customWidth="1"/>
    <col min="15115" max="15115" width="1.7109375" style="221" customWidth="1"/>
    <col min="15116" max="15360" width="9.28515625" style="221"/>
    <col min="15361" max="15361" width="8.28515625" style="221" customWidth="1"/>
    <col min="15362" max="15362" width="1.7109375" style="221" customWidth="1"/>
    <col min="15363" max="15364" width="5" style="221" customWidth="1"/>
    <col min="15365" max="15365" width="11.7109375" style="221" customWidth="1"/>
    <col min="15366" max="15366" width="9.140625" style="221" customWidth="1"/>
    <col min="15367" max="15367" width="5" style="221" customWidth="1"/>
    <col min="15368" max="15368" width="77.85546875" style="221" customWidth="1"/>
    <col min="15369" max="15370" width="20" style="221" customWidth="1"/>
    <col min="15371" max="15371" width="1.7109375" style="221" customWidth="1"/>
    <col min="15372" max="15616" width="9.28515625" style="221"/>
    <col min="15617" max="15617" width="8.28515625" style="221" customWidth="1"/>
    <col min="15618" max="15618" width="1.7109375" style="221" customWidth="1"/>
    <col min="15619" max="15620" width="5" style="221" customWidth="1"/>
    <col min="15621" max="15621" width="11.7109375" style="221" customWidth="1"/>
    <col min="15622" max="15622" width="9.140625" style="221" customWidth="1"/>
    <col min="15623" max="15623" width="5" style="221" customWidth="1"/>
    <col min="15624" max="15624" width="77.85546875" style="221" customWidth="1"/>
    <col min="15625" max="15626" width="20" style="221" customWidth="1"/>
    <col min="15627" max="15627" width="1.7109375" style="221" customWidth="1"/>
    <col min="15628" max="15872" width="9.28515625" style="221"/>
    <col min="15873" max="15873" width="8.28515625" style="221" customWidth="1"/>
    <col min="15874" max="15874" width="1.7109375" style="221" customWidth="1"/>
    <col min="15875" max="15876" width="5" style="221" customWidth="1"/>
    <col min="15877" max="15877" width="11.7109375" style="221" customWidth="1"/>
    <col min="15878" max="15878" width="9.140625" style="221" customWidth="1"/>
    <col min="15879" max="15879" width="5" style="221" customWidth="1"/>
    <col min="15880" max="15880" width="77.85546875" style="221" customWidth="1"/>
    <col min="15881" max="15882" width="20" style="221" customWidth="1"/>
    <col min="15883" max="15883" width="1.7109375" style="221" customWidth="1"/>
    <col min="15884" max="16128" width="9.28515625" style="221"/>
    <col min="16129" max="16129" width="8.28515625" style="221" customWidth="1"/>
    <col min="16130" max="16130" width="1.7109375" style="221" customWidth="1"/>
    <col min="16131" max="16132" width="5" style="221" customWidth="1"/>
    <col min="16133" max="16133" width="11.7109375" style="221" customWidth="1"/>
    <col min="16134" max="16134" width="9.140625" style="221" customWidth="1"/>
    <col min="16135" max="16135" width="5" style="221" customWidth="1"/>
    <col min="16136" max="16136" width="77.85546875" style="221" customWidth="1"/>
    <col min="16137" max="16138" width="20" style="221" customWidth="1"/>
    <col min="16139" max="16139" width="1.7109375" style="221" customWidth="1"/>
    <col min="16140" max="16384" width="9.28515625" style="221"/>
  </cols>
  <sheetData>
    <row r="1" spans="2:11" ht="37.5" customHeight="1" x14ac:dyDescent="0.3"/>
    <row r="2" spans="2:11" ht="7.5" customHeight="1" x14ac:dyDescent="0.3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227" customFormat="1" ht="45" customHeight="1" x14ac:dyDescent="0.3">
      <c r="B3" s="225"/>
      <c r="C3" s="343" t="s">
        <v>818</v>
      </c>
      <c r="D3" s="343"/>
      <c r="E3" s="343"/>
      <c r="F3" s="343"/>
      <c r="G3" s="343"/>
      <c r="H3" s="343"/>
      <c r="I3" s="343"/>
      <c r="J3" s="343"/>
      <c r="K3" s="226"/>
    </row>
    <row r="4" spans="2:11" ht="25.5" customHeight="1" x14ac:dyDescent="0.3">
      <c r="B4" s="228"/>
      <c r="C4" s="344" t="s">
        <v>819</v>
      </c>
      <c r="D4" s="344"/>
      <c r="E4" s="344"/>
      <c r="F4" s="344"/>
      <c r="G4" s="344"/>
      <c r="H4" s="344"/>
      <c r="I4" s="344"/>
      <c r="J4" s="344"/>
      <c r="K4" s="229"/>
    </row>
    <row r="5" spans="2:11" ht="5.25" customHeight="1" x14ac:dyDescent="0.3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ht="15" customHeight="1" x14ac:dyDescent="0.3">
      <c r="B6" s="228"/>
      <c r="C6" s="342" t="s">
        <v>820</v>
      </c>
      <c r="D6" s="342"/>
      <c r="E6" s="342"/>
      <c r="F6" s="342"/>
      <c r="G6" s="342"/>
      <c r="H6" s="342"/>
      <c r="I6" s="342"/>
      <c r="J6" s="342"/>
      <c r="K6" s="229"/>
    </row>
    <row r="7" spans="2:11" ht="15" customHeight="1" x14ac:dyDescent="0.3">
      <c r="B7" s="231"/>
      <c r="C7" s="342" t="s">
        <v>821</v>
      </c>
      <c r="D7" s="342"/>
      <c r="E7" s="342"/>
      <c r="F7" s="342"/>
      <c r="G7" s="342"/>
      <c r="H7" s="342"/>
      <c r="I7" s="342"/>
      <c r="J7" s="342"/>
      <c r="K7" s="229"/>
    </row>
    <row r="8" spans="2:11" ht="12.75" customHeight="1" x14ac:dyDescent="0.3">
      <c r="B8" s="231"/>
      <c r="C8" s="232"/>
      <c r="D8" s="232"/>
      <c r="E8" s="232"/>
      <c r="F8" s="232"/>
      <c r="G8" s="232"/>
      <c r="H8" s="232"/>
      <c r="I8" s="232"/>
      <c r="J8" s="232"/>
      <c r="K8" s="229"/>
    </row>
    <row r="9" spans="2:11" ht="15" customHeight="1" x14ac:dyDescent="0.3">
      <c r="B9" s="231"/>
      <c r="C9" s="342" t="s">
        <v>822</v>
      </c>
      <c r="D9" s="342"/>
      <c r="E9" s="342"/>
      <c r="F9" s="342"/>
      <c r="G9" s="342"/>
      <c r="H9" s="342"/>
      <c r="I9" s="342"/>
      <c r="J9" s="342"/>
      <c r="K9" s="229"/>
    </row>
    <row r="10" spans="2:11" ht="15" customHeight="1" x14ac:dyDescent="0.3">
      <c r="B10" s="231"/>
      <c r="C10" s="232"/>
      <c r="D10" s="342" t="s">
        <v>823</v>
      </c>
      <c r="E10" s="342"/>
      <c r="F10" s="342"/>
      <c r="G10" s="342"/>
      <c r="H10" s="342"/>
      <c r="I10" s="342"/>
      <c r="J10" s="342"/>
      <c r="K10" s="229"/>
    </row>
    <row r="11" spans="2:11" ht="15" customHeight="1" x14ac:dyDescent="0.3">
      <c r="B11" s="231"/>
      <c r="C11" s="233"/>
      <c r="D11" s="342" t="s">
        <v>824</v>
      </c>
      <c r="E11" s="342"/>
      <c r="F11" s="342"/>
      <c r="G11" s="342"/>
      <c r="H11" s="342"/>
      <c r="I11" s="342"/>
      <c r="J11" s="342"/>
      <c r="K11" s="229"/>
    </row>
    <row r="12" spans="2:11" ht="12.75" customHeight="1" x14ac:dyDescent="0.3">
      <c r="B12" s="231"/>
      <c r="C12" s="233"/>
      <c r="D12" s="233"/>
      <c r="E12" s="233"/>
      <c r="F12" s="233"/>
      <c r="G12" s="233"/>
      <c r="H12" s="233"/>
      <c r="I12" s="233"/>
      <c r="J12" s="233"/>
      <c r="K12" s="229"/>
    </row>
    <row r="13" spans="2:11" ht="15" customHeight="1" x14ac:dyDescent="0.3">
      <c r="B13" s="231"/>
      <c r="C13" s="233"/>
      <c r="D13" s="342" t="s">
        <v>825</v>
      </c>
      <c r="E13" s="342"/>
      <c r="F13" s="342"/>
      <c r="G13" s="342"/>
      <c r="H13" s="342"/>
      <c r="I13" s="342"/>
      <c r="J13" s="342"/>
      <c r="K13" s="229"/>
    </row>
    <row r="14" spans="2:11" ht="15" customHeight="1" x14ac:dyDescent="0.3">
      <c r="B14" s="231"/>
      <c r="C14" s="233"/>
      <c r="D14" s="342" t="s">
        <v>826</v>
      </c>
      <c r="E14" s="342"/>
      <c r="F14" s="342"/>
      <c r="G14" s="342"/>
      <c r="H14" s="342"/>
      <c r="I14" s="342"/>
      <c r="J14" s="342"/>
      <c r="K14" s="229"/>
    </row>
    <row r="15" spans="2:11" ht="15" customHeight="1" x14ac:dyDescent="0.3">
      <c r="B15" s="231"/>
      <c r="C15" s="233"/>
      <c r="D15" s="342" t="s">
        <v>827</v>
      </c>
      <c r="E15" s="342"/>
      <c r="F15" s="342"/>
      <c r="G15" s="342"/>
      <c r="H15" s="342"/>
      <c r="I15" s="342"/>
      <c r="J15" s="342"/>
      <c r="K15" s="229"/>
    </row>
    <row r="16" spans="2:11" ht="15" customHeight="1" x14ac:dyDescent="0.3">
      <c r="B16" s="231"/>
      <c r="C16" s="233"/>
      <c r="D16" s="233"/>
      <c r="E16" s="234" t="s">
        <v>79</v>
      </c>
      <c r="F16" s="342" t="s">
        <v>828</v>
      </c>
      <c r="G16" s="342"/>
      <c r="H16" s="342"/>
      <c r="I16" s="342"/>
      <c r="J16" s="342"/>
      <c r="K16" s="229"/>
    </row>
    <row r="17" spans="2:11" ht="15" customHeight="1" x14ac:dyDescent="0.3">
      <c r="B17" s="231"/>
      <c r="C17" s="233"/>
      <c r="D17" s="233"/>
      <c r="E17" s="234" t="s">
        <v>829</v>
      </c>
      <c r="F17" s="342" t="s">
        <v>830</v>
      </c>
      <c r="G17" s="342"/>
      <c r="H17" s="342"/>
      <c r="I17" s="342"/>
      <c r="J17" s="342"/>
      <c r="K17" s="229"/>
    </row>
    <row r="18" spans="2:11" ht="15" customHeight="1" x14ac:dyDescent="0.3">
      <c r="B18" s="231"/>
      <c r="C18" s="233"/>
      <c r="D18" s="233"/>
      <c r="E18" s="234" t="s">
        <v>831</v>
      </c>
      <c r="F18" s="342" t="s">
        <v>832</v>
      </c>
      <c r="G18" s="342"/>
      <c r="H18" s="342"/>
      <c r="I18" s="342"/>
      <c r="J18" s="342"/>
      <c r="K18" s="229"/>
    </row>
    <row r="19" spans="2:11" ht="15" customHeight="1" x14ac:dyDescent="0.3">
      <c r="B19" s="231"/>
      <c r="C19" s="233"/>
      <c r="D19" s="233"/>
      <c r="E19" s="234" t="s">
        <v>84</v>
      </c>
      <c r="F19" s="342" t="s">
        <v>833</v>
      </c>
      <c r="G19" s="342"/>
      <c r="H19" s="342"/>
      <c r="I19" s="342"/>
      <c r="J19" s="342"/>
      <c r="K19" s="229"/>
    </row>
    <row r="20" spans="2:11" ht="15" customHeight="1" x14ac:dyDescent="0.3">
      <c r="B20" s="231"/>
      <c r="C20" s="233"/>
      <c r="D20" s="233"/>
      <c r="E20" s="234" t="s">
        <v>738</v>
      </c>
      <c r="F20" s="342" t="s">
        <v>739</v>
      </c>
      <c r="G20" s="342"/>
      <c r="H20" s="342"/>
      <c r="I20" s="342"/>
      <c r="J20" s="342"/>
      <c r="K20" s="229"/>
    </row>
    <row r="21" spans="2:11" ht="15" customHeight="1" x14ac:dyDescent="0.3">
      <c r="B21" s="231"/>
      <c r="C21" s="233"/>
      <c r="D21" s="233"/>
      <c r="E21" s="234" t="s">
        <v>834</v>
      </c>
      <c r="F21" s="342" t="s">
        <v>835</v>
      </c>
      <c r="G21" s="342"/>
      <c r="H21" s="342"/>
      <c r="I21" s="342"/>
      <c r="J21" s="342"/>
      <c r="K21" s="229"/>
    </row>
    <row r="22" spans="2:11" ht="12.75" customHeight="1" x14ac:dyDescent="0.3">
      <c r="B22" s="231"/>
      <c r="C22" s="233"/>
      <c r="D22" s="233"/>
      <c r="E22" s="233"/>
      <c r="F22" s="233"/>
      <c r="G22" s="233"/>
      <c r="H22" s="233"/>
      <c r="I22" s="233"/>
      <c r="J22" s="233"/>
      <c r="K22" s="229"/>
    </row>
    <row r="23" spans="2:11" ht="15" customHeight="1" x14ac:dyDescent="0.3">
      <c r="B23" s="231"/>
      <c r="C23" s="342" t="s">
        <v>836</v>
      </c>
      <c r="D23" s="342"/>
      <c r="E23" s="342"/>
      <c r="F23" s="342"/>
      <c r="G23" s="342"/>
      <c r="H23" s="342"/>
      <c r="I23" s="342"/>
      <c r="J23" s="342"/>
      <c r="K23" s="229"/>
    </row>
    <row r="24" spans="2:11" ht="15" customHeight="1" x14ac:dyDescent="0.3">
      <c r="B24" s="231"/>
      <c r="C24" s="342" t="s">
        <v>837</v>
      </c>
      <c r="D24" s="342"/>
      <c r="E24" s="342"/>
      <c r="F24" s="342"/>
      <c r="G24" s="342"/>
      <c r="H24" s="342"/>
      <c r="I24" s="342"/>
      <c r="J24" s="342"/>
      <c r="K24" s="229"/>
    </row>
    <row r="25" spans="2:11" ht="15" customHeight="1" x14ac:dyDescent="0.3">
      <c r="B25" s="231"/>
      <c r="C25" s="232"/>
      <c r="D25" s="342" t="s">
        <v>838</v>
      </c>
      <c r="E25" s="342"/>
      <c r="F25" s="342"/>
      <c r="G25" s="342"/>
      <c r="H25" s="342"/>
      <c r="I25" s="342"/>
      <c r="J25" s="342"/>
      <c r="K25" s="229"/>
    </row>
    <row r="26" spans="2:11" ht="15" customHeight="1" x14ac:dyDescent="0.3">
      <c r="B26" s="231"/>
      <c r="C26" s="233"/>
      <c r="D26" s="342" t="s">
        <v>839</v>
      </c>
      <c r="E26" s="342"/>
      <c r="F26" s="342"/>
      <c r="G26" s="342"/>
      <c r="H26" s="342"/>
      <c r="I26" s="342"/>
      <c r="J26" s="342"/>
      <c r="K26" s="229"/>
    </row>
    <row r="27" spans="2:11" ht="12.75" customHeight="1" x14ac:dyDescent="0.3">
      <c r="B27" s="231"/>
      <c r="C27" s="233"/>
      <c r="D27" s="233"/>
      <c r="E27" s="233"/>
      <c r="F27" s="233"/>
      <c r="G27" s="233"/>
      <c r="H27" s="233"/>
      <c r="I27" s="233"/>
      <c r="J27" s="233"/>
      <c r="K27" s="229"/>
    </row>
    <row r="28" spans="2:11" ht="15" customHeight="1" x14ac:dyDescent="0.3">
      <c r="B28" s="231"/>
      <c r="C28" s="233"/>
      <c r="D28" s="342" t="s">
        <v>840</v>
      </c>
      <c r="E28" s="342"/>
      <c r="F28" s="342"/>
      <c r="G28" s="342"/>
      <c r="H28" s="342"/>
      <c r="I28" s="342"/>
      <c r="J28" s="342"/>
      <c r="K28" s="229"/>
    </row>
    <row r="29" spans="2:11" ht="15" customHeight="1" x14ac:dyDescent="0.3">
      <c r="B29" s="231"/>
      <c r="C29" s="233"/>
      <c r="D29" s="342" t="s">
        <v>841</v>
      </c>
      <c r="E29" s="342"/>
      <c r="F29" s="342"/>
      <c r="G29" s="342"/>
      <c r="H29" s="342"/>
      <c r="I29" s="342"/>
      <c r="J29" s="342"/>
      <c r="K29" s="229"/>
    </row>
    <row r="30" spans="2:11" ht="12.75" customHeight="1" x14ac:dyDescent="0.3">
      <c r="B30" s="231"/>
      <c r="C30" s="233"/>
      <c r="D30" s="233"/>
      <c r="E30" s="233"/>
      <c r="F30" s="233"/>
      <c r="G30" s="233"/>
      <c r="H30" s="233"/>
      <c r="I30" s="233"/>
      <c r="J30" s="233"/>
      <c r="K30" s="229"/>
    </row>
    <row r="31" spans="2:11" ht="15" customHeight="1" x14ac:dyDescent="0.3">
      <c r="B31" s="231"/>
      <c r="C31" s="233"/>
      <c r="D31" s="342" t="s">
        <v>842</v>
      </c>
      <c r="E31" s="342"/>
      <c r="F31" s="342"/>
      <c r="G31" s="342"/>
      <c r="H31" s="342"/>
      <c r="I31" s="342"/>
      <c r="J31" s="342"/>
      <c r="K31" s="229"/>
    </row>
    <row r="32" spans="2:11" ht="15" customHeight="1" x14ac:dyDescent="0.3">
      <c r="B32" s="231"/>
      <c r="C32" s="233"/>
      <c r="D32" s="342" t="s">
        <v>843</v>
      </c>
      <c r="E32" s="342"/>
      <c r="F32" s="342"/>
      <c r="G32" s="342"/>
      <c r="H32" s="342"/>
      <c r="I32" s="342"/>
      <c r="J32" s="342"/>
      <c r="K32" s="229"/>
    </row>
    <row r="33" spans="2:11" ht="15" customHeight="1" x14ac:dyDescent="0.3">
      <c r="B33" s="231"/>
      <c r="C33" s="233"/>
      <c r="D33" s="342" t="s">
        <v>844</v>
      </c>
      <c r="E33" s="342"/>
      <c r="F33" s="342"/>
      <c r="G33" s="342"/>
      <c r="H33" s="342"/>
      <c r="I33" s="342"/>
      <c r="J33" s="342"/>
      <c r="K33" s="229"/>
    </row>
    <row r="34" spans="2:11" ht="15" customHeight="1" x14ac:dyDescent="0.3">
      <c r="B34" s="231"/>
      <c r="C34" s="233"/>
      <c r="D34" s="232"/>
      <c r="E34" s="235" t="s">
        <v>113</v>
      </c>
      <c r="F34" s="232"/>
      <c r="G34" s="342" t="s">
        <v>845</v>
      </c>
      <c r="H34" s="342"/>
      <c r="I34" s="342"/>
      <c r="J34" s="342"/>
      <c r="K34" s="229"/>
    </row>
    <row r="35" spans="2:11" ht="30.75" customHeight="1" x14ac:dyDescent="0.3">
      <c r="B35" s="231"/>
      <c r="C35" s="233"/>
      <c r="D35" s="232"/>
      <c r="E35" s="235" t="s">
        <v>846</v>
      </c>
      <c r="F35" s="232"/>
      <c r="G35" s="342" t="s">
        <v>847</v>
      </c>
      <c r="H35" s="342"/>
      <c r="I35" s="342"/>
      <c r="J35" s="342"/>
      <c r="K35" s="229"/>
    </row>
    <row r="36" spans="2:11" ht="15" customHeight="1" x14ac:dyDescent="0.3">
      <c r="B36" s="231"/>
      <c r="C36" s="233"/>
      <c r="D36" s="232"/>
      <c r="E36" s="235" t="s">
        <v>54</v>
      </c>
      <c r="F36" s="232"/>
      <c r="G36" s="342" t="s">
        <v>848</v>
      </c>
      <c r="H36" s="342"/>
      <c r="I36" s="342"/>
      <c r="J36" s="342"/>
      <c r="K36" s="229"/>
    </row>
    <row r="37" spans="2:11" ht="15" customHeight="1" x14ac:dyDescent="0.3">
      <c r="B37" s="231"/>
      <c r="C37" s="233"/>
      <c r="D37" s="232"/>
      <c r="E37" s="235" t="s">
        <v>114</v>
      </c>
      <c r="F37" s="232"/>
      <c r="G37" s="342" t="s">
        <v>849</v>
      </c>
      <c r="H37" s="342"/>
      <c r="I37" s="342"/>
      <c r="J37" s="342"/>
      <c r="K37" s="229"/>
    </row>
    <row r="38" spans="2:11" ht="15" customHeight="1" x14ac:dyDescent="0.3">
      <c r="B38" s="231"/>
      <c r="C38" s="233"/>
      <c r="D38" s="232"/>
      <c r="E38" s="235" t="s">
        <v>115</v>
      </c>
      <c r="F38" s="232"/>
      <c r="G38" s="342" t="s">
        <v>850</v>
      </c>
      <c r="H38" s="342"/>
      <c r="I38" s="342"/>
      <c r="J38" s="342"/>
      <c r="K38" s="229"/>
    </row>
    <row r="39" spans="2:11" ht="15" customHeight="1" x14ac:dyDescent="0.3">
      <c r="B39" s="231"/>
      <c r="C39" s="233"/>
      <c r="D39" s="232"/>
      <c r="E39" s="235" t="s">
        <v>116</v>
      </c>
      <c r="F39" s="232"/>
      <c r="G39" s="342" t="s">
        <v>851</v>
      </c>
      <c r="H39" s="342"/>
      <c r="I39" s="342"/>
      <c r="J39" s="342"/>
      <c r="K39" s="229"/>
    </row>
    <row r="40" spans="2:11" ht="15" customHeight="1" x14ac:dyDescent="0.3">
      <c r="B40" s="231"/>
      <c r="C40" s="233"/>
      <c r="D40" s="232"/>
      <c r="E40" s="235" t="s">
        <v>852</v>
      </c>
      <c r="F40" s="232"/>
      <c r="G40" s="342" t="s">
        <v>853</v>
      </c>
      <c r="H40" s="342"/>
      <c r="I40" s="342"/>
      <c r="J40" s="342"/>
      <c r="K40" s="229"/>
    </row>
    <row r="41" spans="2:11" ht="15" customHeight="1" x14ac:dyDescent="0.3">
      <c r="B41" s="231"/>
      <c r="C41" s="233"/>
      <c r="D41" s="232"/>
      <c r="E41" s="235"/>
      <c r="F41" s="232"/>
      <c r="G41" s="342" t="s">
        <v>854</v>
      </c>
      <c r="H41" s="342"/>
      <c r="I41" s="342"/>
      <c r="J41" s="342"/>
      <c r="K41" s="229"/>
    </row>
    <row r="42" spans="2:11" ht="15" customHeight="1" x14ac:dyDescent="0.3">
      <c r="B42" s="231"/>
      <c r="C42" s="233"/>
      <c r="D42" s="232"/>
      <c r="E42" s="235" t="s">
        <v>855</v>
      </c>
      <c r="F42" s="232"/>
      <c r="G42" s="342" t="s">
        <v>856</v>
      </c>
      <c r="H42" s="342"/>
      <c r="I42" s="342"/>
      <c r="J42" s="342"/>
      <c r="K42" s="229"/>
    </row>
    <row r="43" spans="2:11" ht="15" customHeight="1" x14ac:dyDescent="0.3">
      <c r="B43" s="231"/>
      <c r="C43" s="233"/>
      <c r="D43" s="232"/>
      <c r="E43" s="235" t="s">
        <v>118</v>
      </c>
      <c r="F43" s="232"/>
      <c r="G43" s="342" t="s">
        <v>857</v>
      </c>
      <c r="H43" s="342"/>
      <c r="I43" s="342"/>
      <c r="J43" s="342"/>
      <c r="K43" s="229"/>
    </row>
    <row r="44" spans="2:11" ht="12.75" customHeight="1" x14ac:dyDescent="0.3">
      <c r="B44" s="231"/>
      <c r="C44" s="233"/>
      <c r="D44" s="232"/>
      <c r="E44" s="232"/>
      <c r="F44" s="232"/>
      <c r="G44" s="232"/>
      <c r="H44" s="232"/>
      <c r="I44" s="232"/>
      <c r="J44" s="232"/>
      <c r="K44" s="229"/>
    </row>
    <row r="45" spans="2:11" ht="15" customHeight="1" x14ac:dyDescent="0.3">
      <c r="B45" s="231"/>
      <c r="C45" s="233"/>
      <c r="D45" s="342" t="s">
        <v>858</v>
      </c>
      <c r="E45" s="342"/>
      <c r="F45" s="342"/>
      <c r="G45" s="342"/>
      <c r="H45" s="342"/>
      <c r="I45" s="342"/>
      <c r="J45" s="342"/>
      <c r="K45" s="229"/>
    </row>
    <row r="46" spans="2:11" ht="15" customHeight="1" x14ac:dyDescent="0.3">
      <c r="B46" s="231"/>
      <c r="C46" s="233"/>
      <c r="D46" s="233"/>
      <c r="E46" s="342" t="s">
        <v>859</v>
      </c>
      <c r="F46" s="342"/>
      <c r="G46" s="342"/>
      <c r="H46" s="342"/>
      <c r="I46" s="342"/>
      <c r="J46" s="342"/>
      <c r="K46" s="229"/>
    </row>
    <row r="47" spans="2:11" ht="15" customHeight="1" x14ac:dyDescent="0.3">
      <c r="B47" s="231"/>
      <c r="C47" s="233"/>
      <c r="D47" s="233"/>
      <c r="E47" s="342" t="s">
        <v>860</v>
      </c>
      <c r="F47" s="342"/>
      <c r="G47" s="342"/>
      <c r="H47" s="342"/>
      <c r="I47" s="342"/>
      <c r="J47" s="342"/>
      <c r="K47" s="229"/>
    </row>
    <row r="48" spans="2:11" ht="15" customHeight="1" x14ac:dyDescent="0.3">
      <c r="B48" s="231"/>
      <c r="C48" s="233"/>
      <c r="D48" s="233"/>
      <c r="E48" s="342" t="s">
        <v>861</v>
      </c>
      <c r="F48" s="342"/>
      <c r="G48" s="342"/>
      <c r="H48" s="342"/>
      <c r="I48" s="342"/>
      <c r="J48" s="342"/>
      <c r="K48" s="229"/>
    </row>
    <row r="49" spans="2:11" ht="15" customHeight="1" x14ac:dyDescent="0.3">
      <c r="B49" s="231"/>
      <c r="C49" s="233"/>
      <c r="D49" s="342" t="s">
        <v>862</v>
      </c>
      <c r="E49" s="342"/>
      <c r="F49" s="342"/>
      <c r="G49" s="342"/>
      <c r="H49" s="342"/>
      <c r="I49" s="342"/>
      <c r="J49" s="342"/>
      <c r="K49" s="229"/>
    </row>
    <row r="50" spans="2:11" ht="25.5" customHeight="1" x14ac:dyDescent="0.3">
      <c r="B50" s="228"/>
      <c r="C50" s="344" t="s">
        <v>863</v>
      </c>
      <c r="D50" s="344"/>
      <c r="E50" s="344"/>
      <c r="F50" s="344"/>
      <c r="G50" s="344"/>
      <c r="H50" s="344"/>
      <c r="I50" s="344"/>
      <c r="J50" s="344"/>
      <c r="K50" s="229"/>
    </row>
    <row r="51" spans="2:11" ht="5.25" customHeight="1" x14ac:dyDescent="0.3">
      <c r="B51" s="228"/>
      <c r="C51" s="230"/>
      <c r="D51" s="230"/>
      <c r="E51" s="230"/>
      <c r="F51" s="230"/>
      <c r="G51" s="230"/>
      <c r="H51" s="230"/>
      <c r="I51" s="230"/>
      <c r="J51" s="230"/>
      <c r="K51" s="229"/>
    </row>
    <row r="52" spans="2:11" ht="15" customHeight="1" x14ac:dyDescent="0.3">
      <c r="B52" s="228"/>
      <c r="C52" s="342" t="s">
        <v>864</v>
      </c>
      <c r="D52" s="342"/>
      <c r="E52" s="342"/>
      <c r="F52" s="342"/>
      <c r="G52" s="342"/>
      <c r="H52" s="342"/>
      <c r="I52" s="342"/>
      <c r="J52" s="342"/>
      <c r="K52" s="229"/>
    </row>
    <row r="53" spans="2:11" ht="15" customHeight="1" x14ac:dyDescent="0.3">
      <c r="B53" s="228"/>
      <c r="C53" s="342" t="s">
        <v>865</v>
      </c>
      <c r="D53" s="342"/>
      <c r="E53" s="342"/>
      <c r="F53" s="342"/>
      <c r="G53" s="342"/>
      <c r="H53" s="342"/>
      <c r="I53" s="342"/>
      <c r="J53" s="342"/>
      <c r="K53" s="229"/>
    </row>
    <row r="54" spans="2:11" ht="12.75" customHeight="1" x14ac:dyDescent="0.3">
      <c r="B54" s="228"/>
      <c r="C54" s="232"/>
      <c r="D54" s="232"/>
      <c r="E54" s="232"/>
      <c r="F54" s="232"/>
      <c r="G54" s="232"/>
      <c r="H54" s="232"/>
      <c r="I54" s="232"/>
      <c r="J54" s="232"/>
      <c r="K54" s="229"/>
    </row>
    <row r="55" spans="2:11" ht="15" customHeight="1" x14ac:dyDescent="0.3">
      <c r="B55" s="228"/>
      <c r="C55" s="342" t="s">
        <v>866</v>
      </c>
      <c r="D55" s="342"/>
      <c r="E55" s="342"/>
      <c r="F55" s="342"/>
      <c r="G55" s="342"/>
      <c r="H55" s="342"/>
      <c r="I55" s="342"/>
      <c r="J55" s="342"/>
      <c r="K55" s="229"/>
    </row>
    <row r="56" spans="2:11" ht="15" customHeight="1" x14ac:dyDescent="0.3">
      <c r="B56" s="228"/>
      <c r="C56" s="233"/>
      <c r="D56" s="342" t="s">
        <v>867</v>
      </c>
      <c r="E56" s="342"/>
      <c r="F56" s="342"/>
      <c r="G56" s="342"/>
      <c r="H56" s="342"/>
      <c r="I56" s="342"/>
      <c r="J56" s="342"/>
      <c r="K56" s="229"/>
    </row>
    <row r="57" spans="2:11" ht="15" customHeight="1" x14ac:dyDescent="0.3">
      <c r="B57" s="228"/>
      <c r="C57" s="233"/>
      <c r="D57" s="342" t="s">
        <v>868</v>
      </c>
      <c r="E57" s="342"/>
      <c r="F57" s="342"/>
      <c r="G57" s="342"/>
      <c r="H57" s="342"/>
      <c r="I57" s="342"/>
      <c r="J57" s="342"/>
      <c r="K57" s="229"/>
    </row>
    <row r="58" spans="2:11" ht="15" customHeight="1" x14ac:dyDescent="0.3">
      <c r="B58" s="228"/>
      <c r="C58" s="233"/>
      <c r="D58" s="342" t="s">
        <v>869</v>
      </c>
      <c r="E58" s="342"/>
      <c r="F58" s="342"/>
      <c r="G58" s="342"/>
      <c r="H58" s="342"/>
      <c r="I58" s="342"/>
      <c r="J58" s="342"/>
      <c r="K58" s="229"/>
    </row>
    <row r="59" spans="2:11" ht="15" customHeight="1" x14ac:dyDescent="0.3">
      <c r="B59" s="228"/>
      <c r="C59" s="233"/>
      <c r="D59" s="342" t="s">
        <v>870</v>
      </c>
      <c r="E59" s="342"/>
      <c r="F59" s="342"/>
      <c r="G59" s="342"/>
      <c r="H59" s="342"/>
      <c r="I59" s="342"/>
      <c r="J59" s="342"/>
      <c r="K59" s="229"/>
    </row>
    <row r="60" spans="2:11" ht="15" customHeight="1" x14ac:dyDescent="0.3">
      <c r="B60" s="228"/>
      <c r="C60" s="233"/>
      <c r="D60" s="346" t="s">
        <v>871</v>
      </c>
      <c r="E60" s="346"/>
      <c r="F60" s="346"/>
      <c r="G60" s="346"/>
      <c r="H60" s="346"/>
      <c r="I60" s="346"/>
      <c r="J60" s="346"/>
      <c r="K60" s="229"/>
    </row>
    <row r="61" spans="2:11" ht="15" customHeight="1" x14ac:dyDescent="0.3">
      <c r="B61" s="228"/>
      <c r="C61" s="233"/>
      <c r="D61" s="342" t="s">
        <v>872</v>
      </c>
      <c r="E61" s="342"/>
      <c r="F61" s="342"/>
      <c r="G61" s="342"/>
      <c r="H61" s="342"/>
      <c r="I61" s="342"/>
      <c r="J61" s="342"/>
      <c r="K61" s="229"/>
    </row>
    <row r="62" spans="2:11" ht="12.75" customHeight="1" x14ac:dyDescent="0.3">
      <c r="B62" s="228"/>
      <c r="C62" s="233"/>
      <c r="D62" s="233"/>
      <c r="E62" s="236"/>
      <c r="F62" s="233"/>
      <c r="G62" s="233"/>
      <c r="H62" s="233"/>
      <c r="I62" s="233"/>
      <c r="J62" s="233"/>
      <c r="K62" s="229"/>
    </row>
    <row r="63" spans="2:11" ht="15" customHeight="1" x14ac:dyDescent="0.3">
      <c r="B63" s="228"/>
      <c r="C63" s="233"/>
      <c r="D63" s="342" t="s">
        <v>873</v>
      </c>
      <c r="E63" s="342"/>
      <c r="F63" s="342"/>
      <c r="G63" s="342"/>
      <c r="H63" s="342"/>
      <c r="I63" s="342"/>
      <c r="J63" s="342"/>
      <c r="K63" s="229"/>
    </row>
    <row r="64" spans="2:11" ht="15" customHeight="1" x14ac:dyDescent="0.3">
      <c r="B64" s="228"/>
      <c r="C64" s="233"/>
      <c r="D64" s="346" t="s">
        <v>874</v>
      </c>
      <c r="E64" s="346"/>
      <c r="F64" s="346"/>
      <c r="G64" s="346"/>
      <c r="H64" s="346"/>
      <c r="I64" s="346"/>
      <c r="J64" s="346"/>
      <c r="K64" s="229"/>
    </row>
    <row r="65" spans="2:11" ht="15" customHeight="1" x14ac:dyDescent="0.3">
      <c r="B65" s="228"/>
      <c r="C65" s="233"/>
      <c r="D65" s="342" t="s">
        <v>875</v>
      </c>
      <c r="E65" s="342"/>
      <c r="F65" s="342"/>
      <c r="G65" s="342"/>
      <c r="H65" s="342"/>
      <c r="I65" s="342"/>
      <c r="J65" s="342"/>
      <c r="K65" s="229"/>
    </row>
    <row r="66" spans="2:11" ht="15" customHeight="1" x14ac:dyDescent="0.3">
      <c r="B66" s="228"/>
      <c r="C66" s="233"/>
      <c r="D66" s="342" t="s">
        <v>876</v>
      </c>
      <c r="E66" s="342"/>
      <c r="F66" s="342"/>
      <c r="G66" s="342"/>
      <c r="H66" s="342"/>
      <c r="I66" s="342"/>
      <c r="J66" s="342"/>
      <c r="K66" s="229"/>
    </row>
    <row r="67" spans="2:11" ht="15" customHeight="1" x14ac:dyDescent="0.3">
      <c r="B67" s="228"/>
      <c r="C67" s="233"/>
      <c r="D67" s="342" t="s">
        <v>877</v>
      </c>
      <c r="E67" s="342"/>
      <c r="F67" s="342"/>
      <c r="G67" s="342"/>
      <c r="H67" s="342"/>
      <c r="I67" s="342"/>
      <c r="J67" s="342"/>
      <c r="K67" s="229"/>
    </row>
    <row r="68" spans="2:11" ht="15" customHeight="1" x14ac:dyDescent="0.3">
      <c r="B68" s="228"/>
      <c r="C68" s="233"/>
      <c r="D68" s="342" t="s">
        <v>878</v>
      </c>
      <c r="E68" s="342"/>
      <c r="F68" s="342"/>
      <c r="G68" s="342"/>
      <c r="H68" s="342"/>
      <c r="I68" s="342"/>
      <c r="J68" s="342"/>
      <c r="K68" s="229"/>
    </row>
    <row r="69" spans="2:11" ht="12.75" customHeight="1" x14ac:dyDescent="0.3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 x14ac:dyDescent="0.3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ht="18.75" customHeight="1" x14ac:dyDescent="0.3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7.5" customHeight="1" x14ac:dyDescent="0.3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ht="45" customHeight="1" x14ac:dyDescent="0.3">
      <c r="B73" s="245"/>
      <c r="C73" s="345" t="s">
        <v>817</v>
      </c>
      <c r="D73" s="345"/>
      <c r="E73" s="345"/>
      <c r="F73" s="345"/>
      <c r="G73" s="345"/>
      <c r="H73" s="345"/>
      <c r="I73" s="345"/>
      <c r="J73" s="345"/>
      <c r="K73" s="246"/>
    </row>
    <row r="74" spans="2:11" ht="17.25" customHeight="1" x14ac:dyDescent="0.3">
      <c r="B74" s="245"/>
      <c r="C74" s="247" t="s">
        <v>879</v>
      </c>
      <c r="D74" s="247"/>
      <c r="E74" s="247"/>
      <c r="F74" s="247" t="s">
        <v>880</v>
      </c>
      <c r="G74" s="248"/>
      <c r="H74" s="247" t="s">
        <v>114</v>
      </c>
      <c r="I74" s="247" t="s">
        <v>58</v>
      </c>
      <c r="J74" s="247" t="s">
        <v>881</v>
      </c>
      <c r="K74" s="246"/>
    </row>
    <row r="75" spans="2:11" ht="17.25" customHeight="1" x14ac:dyDescent="0.3">
      <c r="B75" s="245"/>
      <c r="C75" s="249" t="s">
        <v>882</v>
      </c>
      <c r="D75" s="249"/>
      <c r="E75" s="249"/>
      <c r="F75" s="250" t="s">
        <v>883</v>
      </c>
      <c r="G75" s="251"/>
      <c r="H75" s="249"/>
      <c r="I75" s="249"/>
      <c r="J75" s="249" t="s">
        <v>884</v>
      </c>
      <c r="K75" s="246"/>
    </row>
    <row r="76" spans="2:11" ht="5.25" customHeight="1" x14ac:dyDescent="0.3">
      <c r="B76" s="245"/>
      <c r="C76" s="252"/>
      <c r="D76" s="252"/>
      <c r="E76" s="252"/>
      <c r="F76" s="252"/>
      <c r="G76" s="253"/>
      <c r="H76" s="252"/>
      <c r="I76" s="252"/>
      <c r="J76" s="252"/>
      <c r="K76" s="246"/>
    </row>
    <row r="77" spans="2:11" ht="15" customHeight="1" x14ac:dyDescent="0.3">
      <c r="B77" s="245"/>
      <c r="C77" s="235" t="s">
        <v>54</v>
      </c>
      <c r="D77" s="252"/>
      <c r="E77" s="252"/>
      <c r="F77" s="254" t="s">
        <v>885</v>
      </c>
      <c r="G77" s="253"/>
      <c r="H77" s="235" t="s">
        <v>886</v>
      </c>
      <c r="I77" s="235" t="s">
        <v>887</v>
      </c>
      <c r="J77" s="235">
        <v>20</v>
      </c>
      <c r="K77" s="246"/>
    </row>
    <row r="78" spans="2:11" ht="15" customHeight="1" x14ac:dyDescent="0.3">
      <c r="B78" s="245"/>
      <c r="C78" s="235" t="s">
        <v>888</v>
      </c>
      <c r="D78" s="235"/>
      <c r="E78" s="235"/>
      <c r="F78" s="254" t="s">
        <v>885</v>
      </c>
      <c r="G78" s="253"/>
      <c r="H78" s="235" t="s">
        <v>889</v>
      </c>
      <c r="I78" s="235" t="s">
        <v>887</v>
      </c>
      <c r="J78" s="235">
        <v>120</v>
      </c>
      <c r="K78" s="246"/>
    </row>
    <row r="79" spans="2:11" ht="15" customHeight="1" x14ac:dyDescent="0.3">
      <c r="B79" s="255"/>
      <c r="C79" s="235" t="s">
        <v>890</v>
      </c>
      <c r="D79" s="235"/>
      <c r="E79" s="235"/>
      <c r="F79" s="254" t="s">
        <v>891</v>
      </c>
      <c r="G79" s="253"/>
      <c r="H79" s="235" t="s">
        <v>892</v>
      </c>
      <c r="I79" s="235" t="s">
        <v>887</v>
      </c>
      <c r="J79" s="235">
        <v>50</v>
      </c>
      <c r="K79" s="246"/>
    </row>
    <row r="80" spans="2:11" ht="15" customHeight="1" x14ac:dyDescent="0.3">
      <c r="B80" s="255"/>
      <c r="C80" s="235" t="s">
        <v>893</v>
      </c>
      <c r="D80" s="235"/>
      <c r="E80" s="235"/>
      <c r="F80" s="254" t="s">
        <v>885</v>
      </c>
      <c r="G80" s="253"/>
      <c r="H80" s="235" t="s">
        <v>894</v>
      </c>
      <c r="I80" s="235" t="s">
        <v>895</v>
      </c>
      <c r="J80" s="235"/>
      <c r="K80" s="246"/>
    </row>
    <row r="81" spans="2:11" ht="15" customHeight="1" x14ac:dyDescent="0.3">
      <c r="B81" s="255"/>
      <c r="C81" s="256" t="s">
        <v>896</v>
      </c>
      <c r="D81" s="256"/>
      <c r="E81" s="256"/>
      <c r="F81" s="257" t="s">
        <v>891</v>
      </c>
      <c r="G81" s="256"/>
      <c r="H81" s="256" t="s">
        <v>897</v>
      </c>
      <c r="I81" s="256" t="s">
        <v>887</v>
      </c>
      <c r="J81" s="256">
        <v>15</v>
      </c>
      <c r="K81" s="246"/>
    </row>
    <row r="82" spans="2:11" ht="15" customHeight="1" x14ac:dyDescent="0.3">
      <c r="B82" s="255"/>
      <c r="C82" s="256" t="s">
        <v>898</v>
      </c>
      <c r="D82" s="256"/>
      <c r="E82" s="256"/>
      <c r="F82" s="257" t="s">
        <v>891</v>
      </c>
      <c r="G82" s="256"/>
      <c r="H82" s="256" t="s">
        <v>899</v>
      </c>
      <c r="I82" s="256" t="s">
        <v>887</v>
      </c>
      <c r="J82" s="256">
        <v>15</v>
      </c>
      <c r="K82" s="246"/>
    </row>
    <row r="83" spans="2:11" ht="15" customHeight="1" x14ac:dyDescent="0.3">
      <c r="B83" s="255"/>
      <c r="C83" s="256" t="s">
        <v>900</v>
      </c>
      <c r="D83" s="256"/>
      <c r="E83" s="256"/>
      <c r="F83" s="257" t="s">
        <v>891</v>
      </c>
      <c r="G83" s="256"/>
      <c r="H83" s="256" t="s">
        <v>901</v>
      </c>
      <c r="I83" s="256" t="s">
        <v>887</v>
      </c>
      <c r="J83" s="256">
        <v>20</v>
      </c>
      <c r="K83" s="246"/>
    </row>
    <row r="84" spans="2:11" ht="15" customHeight="1" x14ac:dyDescent="0.3">
      <c r="B84" s="255"/>
      <c r="C84" s="256" t="s">
        <v>902</v>
      </c>
      <c r="D84" s="256"/>
      <c r="E84" s="256"/>
      <c r="F84" s="257" t="s">
        <v>891</v>
      </c>
      <c r="G84" s="256"/>
      <c r="H84" s="256" t="s">
        <v>903</v>
      </c>
      <c r="I84" s="256" t="s">
        <v>887</v>
      </c>
      <c r="J84" s="256">
        <v>20</v>
      </c>
      <c r="K84" s="246"/>
    </row>
    <row r="85" spans="2:11" ht="15" customHeight="1" x14ac:dyDescent="0.3">
      <c r="B85" s="255"/>
      <c r="C85" s="235" t="s">
        <v>904</v>
      </c>
      <c r="D85" s="235"/>
      <c r="E85" s="235"/>
      <c r="F85" s="254" t="s">
        <v>891</v>
      </c>
      <c r="G85" s="253"/>
      <c r="H85" s="235" t="s">
        <v>905</v>
      </c>
      <c r="I85" s="235" t="s">
        <v>887</v>
      </c>
      <c r="J85" s="235">
        <v>50</v>
      </c>
      <c r="K85" s="246"/>
    </row>
    <row r="86" spans="2:11" ht="15" customHeight="1" x14ac:dyDescent="0.3">
      <c r="B86" s="255"/>
      <c r="C86" s="235" t="s">
        <v>906</v>
      </c>
      <c r="D86" s="235"/>
      <c r="E86" s="235"/>
      <c r="F86" s="254" t="s">
        <v>891</v>
      </c>
      <c r="G86" s="253"/>
      <c r="H86" s="235" t="s">
        <v>907</v>
      </c>
      <c r="I86" s="235" t="s">
        <v>887</v>
      </c>
      <c r="J86" s="235">
        <v>20</v>
      </c>
      <c r="K86" s="246"/>
    </row>
    <row r="87" spans="2:11" ht="15" customHeight="1" x14ac:dyDescent="0.3">
      <c r="B87" s="255"/>
      <c r="C87" s="235" t="s">
        <v>908</v>
      </c>
      <c r="D87" s="235"/>
      <c r="E87" s="235"/>
      <c r="F87" s="254" t="s">
        <v>891</v>
      </c>
      <c r="G87" s="253"/>
      <c r="H87" s="235" t="s">
        <v>909</v>
      </c>
      <c r="I87" s="235" t="s">
        <v>887</v>
      </c>
      <c r="J87" s="235">
        <v>20</v>
      </c>
      <c r="K87" s="246"/>
    </row>
    <row r="88" spans="2:11" ht="15" customHeight="1" x14ac:dyDescent="0.3">
      <c r="B88" s="255"/>
      <c r="C88" s="235" t="s">
        <v>910</v>
      </c>
      <c r="D88" s="235"/>
      <c r="E88" s="235"/>
      <c r="F88" s="254" t="s">
        <v>891</v>
      </c>
      <c r="G88" s="253"/>
      <c r="H88" s="235" t="s">
        <v>911</v>
      </c>
      <c r="I88" s="235" t="s">
        <v>887</v>
      </c>
      <c r="J88" s="235">
        <v>50</v>
      </c>
      <c r="K88" s="246"/>
    </row>
    <row r="89" spans="2:11" ht="15" customHeight="1" x14ac:dyDescent="0.3">
      <c r="B89" s="255"/>
      <c r="C89" s="235" t="s">
        <v>912</v>
      </c>
      <c r="D89" s="235"/>
      <c r="E89" s="235"/>
      <c r="F89" s="254" t="s">
        <v>891</v>
      </c>
      <c r="G89" s="253"/>
      <c r="H89" s="235" t="s">
        <v>912</v>
      </c>
      <c r="I89" s="235" t="s">
        <v>887</v>
      </c>
      <c r="J89" s="235">
        <v>50</v>
      </c>
      <c r="K89" s="246"/>
    </row>
    <row r="90" spans="2:11" ht="15" customHeight="1" x14ac:dyDescent="0.3">
      <c r="B90" s="255"/>
      <c r="C90" s="235" t="s">
        <v>119</v>
      </c>
      <c r="D90" s="235"/>
      <c r="E90" s="235"/>
      <c r="F90" s="254" t="s">
        <v>891</v>
      </c>
      <c r="G90" s="253"/>
      <c r="H90" s="235" t="s">
        <v>913</v>
      </c>
      <c r="I90" s="235" t="s">
        <v>887</v>
      </c>
      <c r="J90" s="235">
        <v>255</v>
      </c>
      <c r="K90" s="246"/>
    </row>
    <row r="91" spans="2:11" ht="15" customHeight="1" x14ac:dyDescent="0.3">
      <c r="B91" s="255"/>
      <c r="C91" s="235" t="s">
        <v>914</v>
      </c>
      <c r="D91" s="235"/>
      <c r="E91" s="235"/>
      <c r="F91" s="254" t="s">
        <v>885</v>
      </c>
      <c r="G91" s="253"/>
      <c r="H91" s="235" t="s">
        <v>915</v>
      </c>
      <c r="I91" s="235" t="s">
        <v>916</v>
      </c>
      <c r="J91" s="235"/>
      <c r="K91" s="246"/>
    </row>
    <row r="92" spans="2:11" ht="15" customHeight="1" x14ac:dyDescent="0.3">
      <c r="B92" s="255"/>
      <c r="C92" s="235" t="s">
        <v>917</v>
      </c>
      <c r="D92" s="235"/>
      <c r="E92" s="235"/>
      <c r="F92" s="254" t="s">
        <v>885</v>
      </c>
      <c r="G92" s="253"/>
      <c r="H92" s="235" t="s">
        <v>918</v>
      </c>
      <c r="I92" s="235" t="s">
        <v>919</v>
      </c>
      <c r="J92" s="235"/>
      <c r="K92" s="246"/>
    </row>
    <row r="93" spans="2:11" ht="15" customHeight="1" x14ac:dyDescent="0.3">
      <c r="B93" s="255"/>
      <c r="C93" s="235" t="s">
        <v>920</v>
      </c>
      <c r="D93" s="235"/>
      <c r="E93" s="235"/>
      <c r="F93" s="254" t="s">
        <v>885</v>
      </c>
      <c r="G93" s="253"/>
      <c r="H93" s="235" t="s">
        <v>920</v>
      </c>
      <c r="I93" s="235" t="s">
        <v>919</v>
      </c>
      <c r="J93" s="235"/>
      <c r="K93" s="246"/>
    </row>
    <row r="94" spans="2:11" ht="15" customHeight="1" x14ac:dyDescent="0.3">
      <c r="B94" s="255"/>
      <c r="C94" s="235" t="s">
        <v>39</v>
      </c>
      <c r="D94" s="235"/>
      <c r="E94" s="235"/>
      <c r="F94" s="254" t="s">
        <v>885</v>
      </c>
      <c r="G94" s="253"/>
      <c r="H94" s="235" t="s">
        <v>921</v>
      </c>
      <c r="I94" s="235" t="s">
        <v>919</v>
      </c>
      <c r="J94" s="235"/>
      <c r="K94" s="246"/>
    </row>
    <row r="95" spans="2:11" ht="15" customHeight="1" x14ac:dyDescent="0.3">
      <c r="B95" s="255"/>
      <c r="C95" s="235" t="s">
        <v>49</v>
      </c>
      <c r="D95" s="235"/>
      <c r="E95" s="235"/>
      <c r="F95" s="254" t="s">
        <v>885</v>
      </c>
      <c r="G95" s="253"/>
      <c r="H95" s="235" t="s">
        <v>922</v>
      </c>
      <c r="I95" s="235" t="s">
        <v>919</v>
      </c>
      <c r="J95" s="235"/>
      <c r="K95" s="246"/>
    </row>
    <row r="96" spans="2:11" ht="15" customHeight="1" x14ac:dyDescent="0.3">
      <c r="B96" s="258"/>
      <c r="C96" s="259"/>
      <c r="D96" s="259"/>
      <c r="E96" s="259"/>
      <c r="F96" s="259"/>
      <c r="G96" s="259"/>
      <c r="H96" s="259"/>
      <c r="I96" s="259"/>
      <c r="J96" s="259"/>
      <c r="K96" s="260"/>
    </row>
    <row r="97" spans="2:11" ht="18.75" customHeight="1" x14ac:dyDescent="0.3">
      <c r="B97" s="261"/>
      <c r="C97" s="262"/>
      <c r="D97" s="262"/>
      <c r="E97" s="262"/>
      <c r="F97" s="262"/>
      <c r="G97" s="262"/>
      <c r="H97" s="262"/>
      <c r="I97" s="262"/>
      <c r="J97" s="262"/>
      <c r="K97" s="261"/>
    </row>
    <row r="98" spans="2:11" ht="18.75" customHeight="1" x14ac:dyDescent="0.3"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spans="2:11" ht="7.5" customHeight="1" x14ac:dyDescent="0.3">
      <c r="B99" s="242"/>
      <c r="C99" s="243"/>
      <c r="D99" s="243"/>
      <c r="E99" s="243"/>
      <c r="F99" s="243"/>
      <c r="G99" s="243"/>
      <c r="H99" s="243"/>
      <c r="I99" s="243"/>
      <c r="J99" s="243"/>
      <c r="K99" s="244"/>
    </row>
    <row r="100" spans="2:11" ht="45" customHeight="1" x14ac:dyDescent="0.3">
      <c r="B100" s="245"/>
      <c r="C100" s="345" t="s">
        <v>923</v>
      </c>
      <c r="D100" s="345"/>
      <c r="E100" s="345"/>
      <c r="F100" s="345"/>
      <c r="G100" s="345"/>
      <c r="H100" s="345"/>
      <c r="I100" s="345"/>
      <c r="J100" s="345"/>
      <c r="K100" s="246"/>
    </row>
    <row r="101" spans="2:11" ht="17.25" customHeight="1" x14ac:dyDescent="0.3">
      <c r="B101" s="245"/>
      <c r="C101" s="247" t="s">
        <v>879</v>
      </c>
      <c r="D101" s="247"/>
      <c r="E101" s="247"/>
      <c r="F101" s="247" t="s">
        <v>880</v>
      </c>
      <c r="G101" s="248"/>
      <c r="H101" s="247" t="s">
        <v>114</v>
      </c>
      <c r="I101" s="247" t="s">
        <v>58</v>
      </c>
      <c r="J101" s="247" t="s">
        <v>881</v>
      </c>
      <c r="K101" s="246"/>
    </row>
    <row r="102" spans="2:11" ht="17.25" customHeight="1" x14ac:dyDescent="0.3">
      <c r="B102" s="245"/>
      <c r="C102" s="249" t="s">
        <v>882</v>
      </c>
      <c r="D102" s="249"/>
      <c r="E102" s="249"/>
      <c r="F102" s="250" t="s">
        <v>883</v>
      </c>
      <c r="G102" s="251"/>
      <c r="H102" s="249"/>
      <c r="I102" s="249"/>
      <c r="J102" s="249" t="s">
        <v>884</v>
      </c>
      <c r="K102" s="246"/>
    </row>
    <row r="103" spans="2:11" ht="5.25" customHeight="1" x14ac:dyDescent="0.3">
      <c r="B103" s="245"/>
      <c r="C103" s="247"/>
      <c r="D103" s="247"/>
      <c r="E103" s="247"/>
      <c r="F103" s="247"/>
      <c r="G103" s="263"/>
      <c r="H103" s="247"/>
      <c r="I103" s="247"/>
      <c r="J103" s="247"/>
      <c r="K103" s="246"/>
    </row>
    <row r="104" spans="2:11" ht="15" customHeight="1" x14ac:dyDescent="0.3">
      <c r="B104" s="245"/>
      <c r="C104" s="235" t="s">
        <v>54</v>
      </c>
      <c r="D104" s="252"/>
      <c r="E104" s="252"/>
      <c r="F104" s="254" t="s">
        <v>885</v>
      </c>
      <c r="G104" s="263"/>
      <c r="H104" s="235" t="s">
        <v>924</v>
      </c>
      <c r="I104" s="235" t="s">
        <v>887</v>
      </c>
      <c r="J104" s="235">
        <v>20</v>
      </c>
      <c r="K104" s="246"/>
    </row>
    <row r="105" spans="2:11" ht="15" customHeight="1" x14ac:dyDescent="0.3">
      <c r="B105" s="245"/>
      <c r="C105" s="235" t="s">
        <v>888</v>
      </c>
      <c r="D105" s="235"/>
      <c r="E105" s="235"/>
      <c r="F105" s="254" t="s">
        <v>885</v>
      </c>
      <c r="G105" s="235"/>
      <c r="H105" s="235" t="s">
        <v>924</v>
      </c>
      <c r="I105" s="235" t="s">
        <v>887</v>
      </c>
      <c r="J105" s="235">
        <v>120</v>
      </c>
      <c r="K105" s="246"/>
    </row>
    <row r="106" spans="2:11" ht="15" customHeight="1" x14ac:dyDescent="0.3">
      <c r="B106" s="255"/>
      <c r="C106" s="235" t="s">
        <v>890</v>
      </c>
      <c r="D106" s="235"/>
      <c r="E106" s="235"/>
      <c r="F106" s="254" t="s">
        <v>891</v>
      </c>
      <c r="G106" s="235"/>
      <c r="H106" s="235" t="s">
        <v>924</v>
      </c>
      <c r="I106" s="235" t="s">
        <v>887</v>
      </c>
      <c r="J106" s="235">
        <v>50</v>
      </c>
      <c r="K106" s="246"/>
    </row>
    <row r="107" spans="2:11" ht="15" customHeight="1" x14ac:dyDescent="0.3">
      <c r="B107" s="255"/>
      <c r="C107" s="235" t="s">
        <v>893</v>
      </c>
      <c r="D107" s="235"/>
      <c r="E107" s="235"/>
      <c r="F107" s="254" t="s">
        <v>885</v>
      </c>
      <c r="G107" s="235"/>
      <c r="H107" s="235" t="s">
        <v>924</v>
      </c>
      <c r="I107" s="235" t="s">
        <v>895</v>
      </c>
      <c r="J107" s="235"/>
      <c r="K107" s="246"/>
    </row>
    <row r="108" spans="2:11" ht="15" customHeight="1" x14ac:dyDescent="0.3">
      <c r="B108" s="255"/>
      <c r="C108" s="235" t="s">
        <v>904</v>
      </c>
      <c r="D108" s="235"/>
      <c r="E108" s="235"/>
      <c r="F108" s="254" t="s">
        <v>891</v>
      </c>
      <c r="G108" s="235"/>
      <c r="H108" s="235" t="s">
        <v>924</v>
      </c>
      <c r="I108" s="235" t="s">
        <v>887</v>
      </c>
      <c r="J108" s="235">
        <v>50</v>
      </c>
      <c r="K108" s="246"/>
    </row>
    <row r="109" spans="2:11" ht="15" customHeight="1" x14ac:dyDescent="0.3">
      <c r="B109" s="255"/>
      <c r="C109" s="235" t="s">
        <v>912</v>
      </c>
      <c r="D109" s="235"/>
      <c r="E109" s="235"/>
      <c r="F109" s="254" t="s">
        <v>891</v>
      </c>
      <c r="G109" s="235"/>
      <c r="H109" s="235" t="s">
        <v>924</v>
      </c>
      <c r="I109" s="235" t="s">
        <v>887</v>
      </c>
      <c r="J109" s="235">
        <v>50</v>
      </c>
      <c r="K109" s="246"/>
    </row>
    <row r="110" spans="2:11" ht="15" customHeight="1" x14ac:dyDescent="0.3">
      <c r="B110" s="255"/>
      <c r="C110" s="235" t="s">
        <v>910</v>
      </c>
      <c r="D110" s="235"/>
      <c r="E110" s="235"/>
      <c r="F110" s="254" t="s">
        <v>891</v>
      </c>
      <c r="G110" s="235"/>
      <c r="H110" s="235" t="s">
        <v>924</v>
      </c>
      <c r="I110" s="235" t="s">
        <v>887</v>
      </c>
      <c r="J110" s="235">
        <v>50</v>
      </c>
      <c r="K110" s="246"/>
    </row>
    <row r="111" spans="2:11" ht="15" customHeight="1" x14ac:dyDescent="0.3">
      <c r="B111" s="255"/>
      <c r="C111" s="235" t="s">
        <v>54</v>
      </c>
      <c r="D111" s="235"/>
      <c r="E111" s="235"/>
      <c r="F111" s="254" t="s">
        <v>885</v>
      </c>
      <c r="G111" s="235"/>
      <c r="H111" s="235" t="s">
        <v>925</v>
      </c>
      <c r="I111" s="235" t="s">
        <v>887</v>
      </c>
      <c r="J111" s="235">
        <v>20</v>
      </c>
      <c r="K111" s="246"/>
    </row>
    <row r="112" spans="2:11" ht="15" customHeight="1" x14ac:dyDescent="0.3">
      <c r="B112" s="255"/>
      <c r="C112" s="235" t="s">
        <v>926</v>
      </c>
      <c r="D112" s="235"/>
      <c r="E112" s="235"/>
      <c r="F112" s="254" t="s">
        <v>885</v>
      </c>
      <c r="G112" s="235"/>
      <c r="H112" s="235" t="s">
        <v>927</v>
      </c>
      <c r="I112" s="235" t="s">
        <v>887</v>
      </c>
      <c r="J112" s="235">
        <v>120</v>
      </c>
      <c r="K112" s="246"/>
    </row>
    <row r="113" spans="2:11" ht="15" customHeight="1" x14ac:dyDescent="0.3">
      <c r="B113" s="255"/>
      <c r="C113" s="235" t="s">
        <v>39</v>
      </c>
      <c r="D113" s="235"/>
      <c r="E113" s="235"/>
      <c r="F113" s="254" t="s">
        <v>885</v>
      </c>
      <c r="G113" s="235"/>
      <c r="H113" s="235" t="s">
        <v>928</v>
      </c>
      <c r="I113" s="235" t="s">
        <v>919</v>
      </c>
      <c r="J113" s="235"/>
      <c r="K113" s="246"/>
    </row>
    <row r="114" spans="2:11" ht="15" customHeight="1" x14ac:dyDescent="0.3">
      <c r="B114" s="255"/>
      <c r="C114" s="235" t="s">
        <v>49</v>
      </c>
      <c r="D114" s="235"/>
      <c r="E114" s="235"/>
      <c r="F114" s="254" t="s">
        <v>885</v>
      </c>
      <c r="G114" s="235"/>
      <c r="H114" s="235" t="s">
        <v>929</v>
      </c>
      <c r="I114" s="235" t="s">
        <v>919</v>
      </c>
      <c r="J114" s="235"/>
      <c r="K114" s="246"/>
    </row>
    <row r="115" spans="2:11" ht="15" customHeight="1" x14ac:dyDescent="0.3">
      <c r="B115" s="255"/>
      <c r="C115" s="235" t="s">
        <v>58</v>
      </c>
      <c r="D115" s="235"/>
      <c r="E115" s="235"/>
      <c r="F115" s="254" t="s">
        <v>885</v>
      </c>
      <c r="G115" s="235"/>
      <c r="H115" s="235" t="s">
        <v>930</v>
      </c>
      <c r="I115" s="235" t="s">
        <v>931</v>
      </c>
      <c r="J115" s="235"/>
      <c r="K115" s="246"/>
    </row>
    <row r="116" spans="2:11" ht="15" customHeight="1" x14ac:dyDescent="0.3">
      <c r="B116" s="258"/>
      <c r="C116" s="264"/>
      <c r="D116" s="264"/>
      <c r="E116" s="264"/>
      <c r="F116" s="264"/>
      <c r="G116" s="264"/>
      <c r="H116" s="264"/>
      <c r="I116" s="264"/>
      <c r="J116" s="264"/>
      <c r="K116" s="260"/>
    </row>
    <row r="117" spans="2:11" ht="18.75" customHeight="1" x14ac:dyDescent="0.3">
      <c r="B117" s="265"/>
      <c r="C117" s="232"/>
      <c r="D117" s="232"/>
      <c r="E117" s="232"/>
      <c r="F117" s="266"/>
      <c r="G117" s="232"/>
      <c r="H117" s="232"/>
      <c r="I117" s="232"/>
      <c r="J117" s="232"/>
      <c r="K117" s="265"/>
    </row>
    <row r="118" spans="2:11" ht="18.75" customHeight="1" x14ac:dyDescent="0.3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ht="7.5" customHeight="1" x14ac:dyDescent="0.3">
      <c r="B119" s="267"/>
      <c r="C119" s="268"/>
      <c r="D119" s="268"/>
      <c r="E119" s="268"/>
      <c r="F119" s="268"/>
      <c r="G119" s="268"/>
      <c r="H119" s="268"/>
      <c r="I119" s="268"/>
      <c r="J119" s="268"/>
      <c r="K119" s="269"/>
    </row>
    <row r="120" spans="2:11" ht="45" customHeight="1" x14ac:dyDescent="0.3">
      <c r="B120" s="270"/>
      <c r="C120" s="343" t="s">
        <v>932</v>
      </c>
      <c r="D120" s="343"/>
      <c r="E120" s="343"/>
      <c r="F120" s="343"/>
      <c r="G120" s="343"/>
      <c r="H120" s="343"/>
      <c r="I120" s="343"/>
      <c r="J120" s="343"/>
      <c r="K120" s="271"/>
    </row>
    <row r="121" spans="2:11" ht="17.25" customHeight="1" x14ac:dyDescent="0.3">
      <c r="B121" s="272"/>
      <c r="C121" s="247" t="s">
        <v>879</v>
      </c>
      <c r="D121" s="247"/>
      <c r="E121" s="247"/>
      <c r="F121" s="247" t="s">
        <v>880</v>
      </c>
      <c r="G121" s="248"/>
      <c r="H121" s="247" t="s">
        <v>114</v>
      </c>
      <c r="I121" s="247" t="s">
        <v>58</v>
      </c>
      <c r="J121" s="247" t="s">
        <v>881</v>
      </c>
      <c r="K121" s="273"/>
    </row>
    <row r="122" spans="2:11" ht="17.25" customHeight="1" x14ac:dyDescent="0.3">
      <c r="B122" s="272"/>
      <c r="C122" s="249" t="s">
        <v>882</v>
      </c>
      <c r="D122" s="249"/>
      <c r="E122" s="249"/>
      <c r="F122" s="250" t="s">
        <v>883</v>
      </c>
      <c r="G122" s="251"/>
      <c r="H122" s="249"/>
      <c r="I122" s="249"/>
      <c r="J122" s="249" t="s">
        <v>884</v>
      </c>
      <c r="K122" s="273"/>
    </row>
    <row r="123" spans="2:11" ht="5.25" customHeight="1" x14ac:dyDescent="0.3">
      <c r="B123" s="274"/>
      <c r="C123" s="252"/>
      <c r="D123" s="252"/>
      <c r="E123" s="252"/>
      <c r="F123" s="252"/>
      <c r="G123" s="235"/>
      <c r="H123" s="252"/>
      <c r="I123" s="252"/>
      <c r="J123" s="252"/>
      <c r="K123" s="275"/>
    </row>
    <row r="124" spans="2:11" ht="15" customHeight="1" x14ac:dyDescent="0.3">
      <c r="B124" s="274"/>
      <c r="C124" s="235" t="s">
        <v>888</v>
      </c>
      <c r="D124" s="252"/>
      <c r="E124" s="252"/>
      <c r="F124" s="254" t="s">
        <v>885</v>
      </c>
      <c r="G124" s="235"/>
      <c r="H124" s="235" t="s">
        <v>924</v>
      </c>
      <c r="I124" s="235" t="s">
        <v>887</v>
      </c>
      <c r="J124" s="235">
        <v>120</v>
      </c>
      <c r="K124" s="276"/>
    </row>
    <row r="125" spans="2:11" ht="15" customHeight="1" x14ac:dyDescent="0.3">
      <c r="B125" s="274"/>
      <c r="C125" s="235" t="s">
        <v>933</v>
      </c>
      <c r="D125" s="235"/>
      <c r="E125" s="235"/>
      <c r="F125" s="254" t="s">
        <v>885</v>
      </c>
      <c r="G125" s="235"/>
      <c r="H125" s="235" t="s">
        <v>934</v>
      </c>
      <c r="I125" s="235" t="s">
        <v>887</v>
      </c>
      <c r="J125" s="235" t="s">
        <v>935</v>
      </c>
      <c r="K125" s="276"/>
    </row>
    <row r="126" spans="2:11" ht="15" customHeight="1" x14ac:dyDescent="0.3">
      <c r="B126" s="274"/>
      <c r="C126" s="235" t="s">
        <v>834</v>
      </c>
      <c r="D126" s="235"/>
      <c r="E126" s="235"/>
      <c r="F126" s="254" t="s">
        <v>885</v>
      </c>
      <c r="G126" s="235"/>
      <c r="H126" s="235" t="s">
        <v>936</v>
      </c>
      <c r="I126" s="235" t="s">
        <v>887</v>
      </c>
      <c r="J126" s="235" t="s">
        <v>935</v>
      </c>
      <c r="K126" s="276"/>
    </row>
    <row r="127" spans="2:11" ht="15" customHeight="1" x14ac:dyDescent="0.3">
      <c r="B127" s="274"/>
      <c r="C127" s="235" t="s">
        <v>896</v>
      </c>
      <c r="D127" s="235"/>
      <c r="E127" s="235"/>
      <c r="F127" s="254" t="s">
        <v>891</v>
      </c>
      <c r="G127" s="235"/>
      <c r="H127" s="235" t="s">
        <v>897</v>
      </c>
      <c r="I127" s="235" t="s">
        <v>887</v>
      </c>
      <c r="J127" s="235">
        <v>15</v>
      </c>
      <c r="K127" s="276"/>
    </row>
    <row r="128" spans="2:11" ht="15" customHeight="1" x14ac:dyDescent="0.3">
      <c r="B128" s="274"/>
      <c r="C128" s="256" t="s">
        <v>898</v>
      </c>
      <c r="D128" s="256"/>
      <c r="E128" s="256"/>
      <c r="F128" s="257" t="s">
        <v>891</v>
      </c>
      <c r="G128" s="256"/>
      <c r="H128" s="256" t="s">
        <v>899</v>
      </c>
      <c r="I128" s="256" t="s">
        <v>887</v>
      </c>
      <c r="J128" s="256">
        <v>15</v>
      </c>
      <c r="K128" s="276"/>
    </row>
    <row r="129" spans="2:11" ht="15" customHeight="1" x14ac:dyDescent="0.3">
      <c r="B129" s="274"/>
      <c r="C129" s="256" t="s">
        <v>900</v>
      </c>
      <c r="D129" s="256"/>
      <c r="E129" s="256"/>
      <c r="F129" s="257" t="s">
        <v>891</v>
      </c>
      <c r="G129" s="256"/>
      <c r="H129" s="256" t="s">
        <v>901</v>
      </c>
      <c r="I129" s="256" t="s">
        <v>887</v>
      </c>
      <c r="J129" s="256">
        <v>20</v>
      </c>
      <c r="K129" s="276"/>
    </row>
    <row r="130" spans="2:11" ht="15" customHeight="1" x14ac:dyDescent="0.3">
      <c r="B130" s="274"/>
      <c r="C130" s="256" t="s">
        <v>902</v>
      </c>
      <c r="D130" s="256"/>
      <c r="E130" s="256"/>
      <c r="F130" s="257" t="s">
        <v>891</v>
      </c>
      <c r="G130" s="256"/>
      <c r="H130" s="256" t="s">
        <v>903</v>
      </c>
      <c r="I130" s="256" t="s">
        <v>887</v>
      </c>
      <c r="J130" s="256">
        <v>20</v>
      </c>
      <c r="K130" s="276"/>
    </row>
    <row r="131" spans="2:11" ht="15" customHeight="1" x14ac:dyDescent="0.3">
      <c r="B131" s="274"/>
      <c r="C131" s="235" t="s">
        <v>890</v>
      </c>
      <c r="D131" s="235"/>
      <c r="E131" s="235"/>
      <c r="F131" s="254" t="s">
        <v>891</v>
      </c>
      <c r="G131" s="235"/>
      <c r="H131" s="235" t="s">
        <v>924</v>
      </c>
      <c r="I131" s="235" t="s">
        <v>887</v>
      </c>
      <c r="J131" s="235">
        <v>50</v>
      </c>
      <c r="K131" s="276"/>
    </row>
    <row r="132" spans="2:11" ht="15" customHeight="1" x14ac:dyDescent="0.3">
      <c r="B132" s="274"/>
      <c r="C132" s="235" t="s">
        <v>904</v>
      </c>
      <c r="D132" s="235"/>
      <c r="E132" s="235"/>
      <c r="F132" s="254" t="s">
        <v>891</v>
      </c>
      <c r="G132" s="235"/>
      <c r="H132" s="235" t="s">
        <v>924</v>
      </c>
      <c r="I132" s="235" t="s">
        <v>887</v>
      </c>
      <c r="J132" s="235">
        <v>50</v>
      </c>
      <c r="K132" s="276"/>
    </row>
    <row r="133" spans="2:11" ht="15" customHeight="1" x14ac:dyDescent="0.3">
      <c r="B133" s="274"/>
      <c r="C133" s="235" t="s">
        <v>910</v>
      </c>
      <c r="D133" s="235"/>
      <c r="E133" s="235"/>
      <c r="F133" s="254" t="s">
        <v>891</v>
      </c>
      <c r="G133" s="235"/>
      <c r="H133" s="235" t="s">
        <v>924</v>
      </c>
      <c r="I133" s="235" t="s">
        <v>887</v>
      </c>
      <c r="J133" s="235">
        <v>50</v>
      </c>
      <c r="K133" s="276"/>
    </row>
    <row r="134" spans="2:11" ht="15" customHeight="1" x14ac:dyDescent="0.3">
      <c r="B134" s="274"/>
      <c r="C134" s="235" t="s">
        <v>912</v>
      </c>
      <c r="D134" s="235"/>
      <c r="E134" s="235"/>
      <c r="F134" s="254" t="s">
        <v>891</v>
      </c>
      <c r="G134" s="235"/>
      <c r="H134" s="235" t="s">
        <v>924</v>
      </c>
      <c r="I134" s="235" t="s">
        <v>887</v>
      </c>
      <c r="J134" s="235">
        <v>50</v>
      </c>
      <c r="K134" s="276"/>
    </row>
    <row r="135" spans="2:11" ht="15" customHeight="1" x14ac:dyDescent="0.3">
      <c r="B135" s="274"/>
      <c r="C135" s="235" t="s">
        <v>119</v>
      </c>
      <c r="D135" s="235"/>
      <c r="E135" s="235"/>
      <c r="F135" s="254" t="s">
        <v>891</v>
      </c>
      <c r="G135" s="235"/>
      <c r="H135" s="235" t="s">
        <v>937</v>
      </c>
      <c r="I135" s="235" t="s">
        <v>887</v>
      </c>
      <c r="J135" s="235">
        <v>255</v>
      </c>
      <c r="K135" s="276"/>
    </row>
    <row r="136" spans="2:11" ht="15" customHeight="1" x14ac:dyDescent="0.3">
      <c r="B136" s="274"/>
      <c r="C136" s="235" t="s">
        <v>914</v>
      </c>
      <c r="D136" s="235"/>
      <c r="E136" s="235"/>
      <c r="F136" s="254" t="s">
        <v>885</v>
      </c>
      <c r="G136" s="235"/>
      <c r="H136" s="235" t="s">
        <v>938</v>
      </c>
      <c r="I136" s="235" t="s">
        <v>916</v>
      </c>
      <c r="J136" s="235"/>
      <c r="K136" s="276"/>
    </row>
    <row r="137" spans="2:11" ht="15" customHeight="1" x14ac:dyDescent="0.3">
      <c r="B137" s="274"/>
      <c r="C137" s="235" t="s">
        <v>917</v>
      </c>
      <c r="D137" s="235"/>
      <c r="E137" s="235"/>
      <c r="F137" s="254" t="s">
        <v>885</v>
      </c>
      <c r="G137" s="235"/>
      <c r="H137" s="235" t="s">
        <v>939</v>
      </c>
      <c r="I137" s="235" t="s">
        <v>919</v>
      </c>
      <c r="J137" s="235"/>
      <c r="K137" s="276"/>
    </row>
    <row r="138" spans="2:11" ht="15" customHeight="1" x14ac:dyDescent="0.3">
      <c r="B138" s="274"/>
      <c r="C138" s="235" t="s">
        <v>920</v>
      </c>
      <c r="D138" s="235"/>
      <c r="E138" s="235"/>
      <c r="F138" s="254" t="s">
        <v>885</v>
      </c>
      <c r="G138" s="235"/>
      <c r="H138" s="235" t="s">
        <v>920</v>
      </c>
      <c r="I138" s="235" t="s">
        <v>919</v>
      </c>
      <c r="J138" s="235"/>
      <c r="K138" s="276"/>
    </row>
    <row r="139" spans="2:11" ht="15" customHeight="1" x14ac:dyDescent="0.3">
      <c r="B139" s="274"/>
      <c r="C139" s="235" t="s">
        <v>39</v>
      </c>
      <c r="D139" s="235"/>
      <c r="E139" s="235"/>
      <c r="F139" s="254" t="s">
        <v>885</v>
      </c>
      <c r="G139" s="235"/>
      <c r="H139" s="235" t="s">
        <v>940</v>
      </c>
      <c r="I139" s="235" t="s">
        <v>919</v>
      </c>
      <c r="J139" s="235"/>
      <c r="K139" s="276"/>
    </row>
    <row r="140" spans="2:11" ht="15" customHeight="1" x14ac:dyDescent="0.3">
      <c r="B140" s="274"/>
      <c r="C140" s="235" t="s">
        <v>941</v>
      </c>
      <c r="D140" s="235"/>
      <c r="E140" s="235"/>
      <c r="F140" s="254" t="s">
        <v>885</v>
      </c>
      <c r="G140" s="235"/>
      <c r="H140" s="235" t="s">
        <v>942</v>
      </c>
      <c r="I140" s="235" t="s">
        <v>919</v>
      </c>
      <c r="J140" s="235"/>
      <c r="K140" s="276"/>
    </row>
    <row r="141" spans="2:11" ht="15" customHeight="1" x14ac:dyDescent="0.3">
      <c r="B141" s="277"/>
      <c r="C141" s="278"/>
      <c r="D141" s="278"/>
      <c r="E141" s="278"/>
      <c r="F141" s="278"/>
      <c r="G141" s="278"/>
      <c r="H141" s="278"/>
      <c r="I141" s="278"/>
      <c r="J141" s="278"/>
      <c r="K141" s="279"/>
    </row>
    <row r="142" spans="2:11" ht="18.75" customHeight="1" x14ac:dyDescent="0.3">
      <c r="B142" s="232"/>
      <c r="C142" s="232"/>
      <c r="D142" s="232"/>
      <c r="E142" s="232"/>
      <c r="F142" s="266"/>
      <c r="G142" s="232"/>
      <c r="H142" s="232"/>
      <c r="I142" s="232"/>
      <c r="J142" s="232"/>
      <c r="K142" s="232"/>
    </row>
    <row r="143" spans="2:11" ht="18.75" customHeight="1" x14ac:dyDescent="0.3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ht="7.5" customHeight="1" x14ac:dyDescent="0.3">
      <c r="B144" s="242"/>
      <c r="C144" s="243"/>
      <c r="D144" s="243"/>
      <c r="E144" s="243"/>
      <c r="F144" s="243"/>
      <c r="G144" s="243"/>
      <c r="H144" s="243"/>
      <c r="I144" s="243"/>
      <c r="J144" s="243"/>
      <c r="K144" s="244"/>
    </row>
    <row r="145" spans="2:11" ht="45" customHeight="1" x14ac:dyDescent="0.3">
      <c r="B145" s="245"/>
      <c r="C145" s="345" t="s">
        <v>943</v>
      </c>
      <c r="D145" s="345"/>
      <c r="E145" s="345"/>
      <c r="F145" s="345"/>
      <c r="G145" s="345"/>
      <c r="H145" s="345"/>
      <c r="I145" s="345"/>
      <c r="J145" s="345"/>
      <c r="K145" s="246"/>
    </row>
    <row r="146" spans="2:11" ht="17.25" customHeight="1" x14ac:dyDescent="0.3">
      <c r="B146" s="245"/>
      <c r="C146" s="247" t="s">
        <v>879</v>
      </c>
      <c r="D146" s="247"/>
      <c r="E146" s="247"/>
      <c r="F146" s="247" t="s">
        <v>880</v>
      </c>
      <c r="G146" s="248"/>
      <c r="H146" s="247" t="s">
        <v>114</v>
      </c>
      <c r="I146" s="247" t="s">
        <v>58</v>
      </c>
      <c r="J146" s="247" t="s">
        <v>881</v>
      </c>
      <c r="K146" s="246"/>
    </row>
    <row r="147" spans="2:11" ht="17.25" customHeight="1" x14ac:dyDescent="0.3">
      <c r="B147" s="245"/>
      <c r="C147" s="249" t="s">
        <v>882</v>
      </c>
      <c r="D147" s="249"/>
      <c r="E147" s="249"/>
      <c r="F147" s="250" t="s">
        <v>883</v>
      </c>
      <c r="G147" s="251"/>
      <c r="H147" s="249"/>
      <c r="I147" s="249"/>
      <c r="J147" s="249" t="s">
        <v>884</v>
      </c>
      <c r="K147" s="246"/>
    </row>
    <row r="148" spans="2:11" ht="5.25" customHeight="1" x14ac:dyDescent="0.3">
      <c r="B148" s="255"/>
      <c r="C148" s="252"/>
      <c r="D148" s="252"/>
      <c r="E148" s="252"/>
      <c r="F148" s="252"/>
      <c r="G148" s="253"/>
      <c r="H148" s="252"/>
      <c r="I148" s="252"/>
      <c r="J148" s="252"/>
      <c r="K148" s="276"/>
    </row>
    <row r="149" spans="2:11" ht="15" customHeight="1" x14ac:dyDescent="0.3">
      <c r="B149" s="255"/>
      <c r="C149" s="280" t="s">
        <v>888</v>
      </c>
      <c r="D149" s="235"/>
      <c r="E149" s="235"/>
      <c r="F149" s="281" t="s">
        <v>885</v>
      </c>
      <c r="G149" s="235"/>
      <c r="H149" s="280" t="s">
        <v>924</v>
      </c>
      <c r="I149" s="280" t="s">
        <v>887</v>
      </c>
      <c r="J149" s="280">
        <v>120</v>
      </c>
      <c r="K149" s="276"/>
    </row>
    <row r="150" spans="2:11" ht="15" customHeight="1" x14ac:dyDescent="0.3">
      <c r="B150" s="255"/>
      <c r="C150" s="280" t="s">
        <v>933</v>
      </c>
      <c r="D150" s="235"/>
      <c r="E150" s="235"/>
      <c r="F150" s="281" t="s">
        <v>885</v>
      </c>
      <c r="G150" s="235"/>
      <c r="H150" s="280" t="s">
        <v>944</v>
      </c>
      <c r="I150" s="280" t="s">
        <v>887</v>
      </c>
      <c r="J150" s="280" t="s">
        <v>935</v>
      </c>
      <c r="K150" s="276"/>
    </row>
    <row r="151" spans="2:11" ht="15" customHeight="1" x14ac:dyDescent="0.3">
      <c r="B151" s="255"/>
      <c r="C151" s="280" t="s">
        <v>834</v>
      </c>
      <c r="D151" s="235"/>
      <c r="E151" s="235"/>
      <c r="F151" s="281" t="s">
        <v>885</v>
      </c>
      <c r="G151" s="235"/>
      <c r="H151" s="280" t="s">
        <v>945</v>
      </c>
      <c r="I151" s="280" t="s">
        <v>887</v>
      </c>
      <c r="J151" s="280" t="s">
        <v>935</v>
      </c>
      <c r="K151" s="276"/>
    </row>
    <row r="152" spans="2:11" ht="15" customHeight="1" x14ac:dyDescent="0.3">
      <c r="B152" s="255"/>
      <c r="C152" s="280" t="s">
        <v>890</v>
      </c>
      <c r="D152" s="235"/>
      <c r="E152" s="235"/>
      <c r="F152" s="281" t="s">
        <v>891</v>
      </c>
      <c r="G152" s="235"/>
      <c r="H152" s="280" t="s">
        <v>924</v>
      </c>
      <c r="I152" s="280" t="s">
        <v>887</v>
      </c>
      <c r="J152" s="280">
        <v>50</v>
      </c>
      <c r="K152" s="276"/>
    </row>
    <row r="153" spans="2:11" ht="15" customHeight="1" x14ac:dyDescent="0.3">
      <c r="B153" s="255"/>
      <c r="C153" s="280" t="s">
        <v>893</v>
      </c>
      <c r="D153" s="235"/>
      <c r="E153" s="235"/>
      <c r="F153" s="281" t="s">
        <v>885</v>
      </c>
      <c r="G153" s="235"/>
      <c r="H153" s="280" t="s">
        <v>924</v>
      </c>
      <c r="I153" s="280" t="s">
        <v>895</v>
      </c>
      <c r="J153" s="280"/>
      <c r="K153" s="276"/>
    </row>
    <row r="154" spans="2:11" ht="15" customHeight="1" x14ac:dyDescent="0.3">
      <c r="B154" s="255"/>
      <c r="C154" s="280" t="s">
        <v>904</v>
      </c>
      <c r="D154" s="235"/>
      <c r="E154" s="235"/>
      <c r="F154" s="281" t="s">
        <v>891</v>
      </c>
      <c r="G154" s="235"/>
      <c r="H154" s="280" t="s">
        <v>924</v>
      </c>
      <c r="I154" s="280" t="s">
        <v>887</v>
      </c>
      <c r="J154" s="280">
        <v>50</v>
      </c>
      <c r="K154" s="276"/>
    </row>
    <row r="155" spans="2:11" ht="15" customHeight="1" x14ac:dyDescent="0.3">
      <c r="B155" s="255"/>
      <c r="C155" s="280" t="s">
        <v>912</v>
      </c>
      <c r="D155" s="235"/>
      <c r="E155" s="235"/>
      <c r="F155" s="281" t="s">
        <v>891</v>
      </c>
      <c r="G155" s="235"/>
      <c r="H155" s="280" t="s">
        <v>924</v>
      </c>
      <c r="I155" s="280" t="s">
        <v>887</v>
      </c>
      <c r="J155" s="280">
        <v>50</v>
      </c>
      <c r="K155" s="276"/>
    </row>
    <row r="156" spans="2:11" ht="15" customHeight="1" x14ac:dyDescent="0.3">
      <c r="B156" s="255"/>
      <c r="C156" s="280" t="s">
        <v>910</v>
      </c>
      <c r="D156" s="235"/>
      <c r="E156" s="235"/>
      <c r="F156" s="281" t="s">
        <v>891</v>
      </c>
      <c r="G156" s="235"/>
      <c r="H156" s="280" t="s">
        <v>924</v>
      </c>
      <c r="I156" s="280" t="s">
        <v>887</v>
      </c>
      <c r="J156" s="280">
        <v>50</v>
      </c>
      <c r="K156" s="276"/>
    </row>
    <row r="157" spans="2:11" ht="15" customHeight="1" x14ac:dyDescent="0.3">
      <c r="B157" s="255"/>
      <c r="C157" s="280" t="s">
        <v>91</v>
      </c>
      <c r="D157" s="235"/>
      <c r="E157" s="235"/>
      <c r="F157" s="281" t="s">
        <v>885</v>
      </c>
      <c r="G157" s="235"/>
      <c r="H157" s="280" t="s">
        <v>946</v>
      </c>
      <c r="I157" s="280" t="s">
        <v>887</v>
      </c>
      <c r="J157" s="280" t="s">
        <v>947</v>
      </c>
      <c r="K157" s="276"/>
    </row>
    <row r="158" spans="2:11" ht="15" customHeight="1" x14ac:dyDescent="0.3">
      <c r="B158" s="255"/>
      <c r="C158" s="280" t="s">
        <v>948</v>
      </c>
      <c r="D158" s="235"/>
      <c r="E158" s="235"/>
      <c r="F158" s="281" t="s">
        <v>885</v>
      </c>
      <c r="G158" s="235"/>
      <c r="H158" s="280" t="s">
        <v>949</v>
      </c>
      <c r="I158" s="280" t="s">
        <v>919</v>
      </c>
      <c r="J158" s="280"/>
      <c r="K158" s="276"/>
    </row>
    <row r="159" spans="2:11" ht="15" customHeight="1" x14ac:dyDescent="0.3">
      <c r="B159" s="282"/>
      <c r="C159" s="264"/>
      <c r="D159" s="264"/>
      <c r="E159" s="264"/>
      <c r="F159" s="264"/>
      <c r="G159" s="264"/>
      <c r="H159" s="264"/>
      <c r="I159" s="264"/>
      <c r="J159" s="264"/>
      <c r="K159" s="283"/>
    </row>
    <row r="160" spans="2:11" ht="18.75" customHeight="1" x14ac:dyDescent="0.3">
      <c r="B160" s="232"/>
      <c r="C160" s="235"/>
      <c r="D160" s="235"/>
      <c r="E160" s="235"/>
      <c r="F160" s="254"/>
      <c r="G160" s="235"/>
      <c r="H160" s="235"/>
      <c r="I160" s="235"/>
      <c r="J160" s="235"/>
      <c r="K160" s="232"/>
    </row>
    <row r="161" spans="2:11" ht="18.75" customHeight="1" x14ac:dyDescent="0.3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ht="7.5" customHeight="1" x14ac:dyDescent="0.3">
      <c r="B162" s="222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2:11" ht="45" customHeight="1" x14ac:dyDescent="0.3">
      <c r="B163" s="225"/>
      <c r="C163" s="343" t="s">
        <v>950</v>
      </c>
      <c r="D163" s="343"/>
      <c r="E163" s="343"/>
      <c r="F163" s="343"/>
      <c r="G163" s="343"/>
      <c r="H163" s="343"/>
      <c r="I163" s="343"/>
      <c r="J163" s="343"/>
      <c r="K163" s="226"/>
    </row>
    <row r="164" spans="2:11" ht="17.25" customHeight="1" x14ac:dyDescent="0.3">
      <c r="B164" s="225"/>
      <c r="C164" s="247" t="s">
        <v>879</v>
      </c>
      <c r="D164" s="247"/>
      <c r="E164" s="247"/>
      <c r="F164" s="247" t="s">
        <v>880</v>
      </c>
      <c r="G164" s="284"/>
      <c r="H164" s="285" t="s">
        <v>114</v>
      </c>
      <c r="I164" s="285" t="s">
        <v>58</v>
      </c>
      <c r="J164" s="247" t="s">
        <v>881</v>
      </c>
      <c r="K164" s="226"/>
    </row>
    <row r="165" spans="2:11" ht="17.25" customHeight="1" x14ac:dyDescent="0.3">
      <c r="B165" s="228"/>
      <c r="C165" s="249" t="s">
        <v>882</v>
      </c>
      <c r="D165" s="249"/>
      <c r="E165" s="249"/>
      <c r="F165" s="250" t="s">
        <v>883</v>
      </c>
      <c r="G165" s="286"/>
      <c r="H165" s="287"/>
      <c r="I165" s="287"/>
      <c r="J165" s="249" t="s">
        <v>884</v>
      </c>
      <c r="K165" s="229"/>
    </row>
    <row r="166" spans="2:11" ht="5.25" customHeight="1" x14ac:dyDescent="0.3">
      <c r="B166" s="255"/>
      <c r="C166" s="252"/>
      <c r="D166" s="252"/>
      <c r="E166" s="252"/>
      <c r="F166" s="252"/>
      <c r="G166" s="253"/>
      <c r="H166" s="252"/>
      <c r="I166" s="252"/>
      <c r="J166" s="252"/>
      <c r="K166" s="276"/>
    </row>
    <row r="167" spans="2:11" ht="15" customHeight="1" x14ac:dyDescent="0.3">
      <c r="B167" s="255"/>
      <c r="C167" s="235" t="s">
        <v>888</v>
      </c>
      <c r="D167" s="235"/>
      <c r="E167" s="235"/>
      <c r="F167" s="254" t="s">
        <v>885</v>
      </c>
      <c r="G167" s="235"/>
      <c r="H167" s="235" t="s">
        <v>924</v>
      </c>
      <c r="I167" s="235" t="s">
        <v>887</v>
      </c>
      <c r="J167" s="235">
        <v>120</v>
      </c>
      <c r="K167" s="276"/>
    </row>
    <row r="168" spans="2:11" ht="15" customHeight="1" x14ac:dyDescent="0.3">
      <c r="B168" s="255"/>
      <c r="C168" s="235" t="s">
        <v>933</v>
      </c>
      <c r="D168" s="235"/>
      <c r="E168" s="235"/>
      <c r="F168" s="254" t="s">
        <v>885</v>
      </c>
      <c r="G168" s="235"/>
      <c r="H168" s="235" t="s">
        <v>934</v>
      </c>
      <c r="I168" s="235" t="s">
        <v>887</v>
      </c>
      <c r="J168" s="235" t="s">
        <v>935</v>
      </c>
      <c r="K168" s="276"/>
    </row>
    <row r="169" spans="2:11" ht="15" customHeight="1" x14ac:dyDescent="0.3">
      <c r="B169" s="255"/>
      <c r="C169" s="235" t="s">
        <v>834</v>
      </c>
      <c r="D169" s="235"/>
      <c r="E169" s="235"/>
      <c r="F169" s="254" t="s">
        <v>885</v>
      </c>
      <c r="G169" s="235"/>
      <c r="H169" s="235" t="s">
        <v>951</v>
      </c>
      <c r="I169" s="235" t="s">
        <v>887</v>
      </c>
      <c r="J169" s="235" t="s">
        <v>935</v>
      </c>
      <c r="K169" s="276"/>
    </row>
    <row r="170" spans="2:11" ht="15" customHeight="1" x14ac:dyDescent="0.3">
      <c r="B170" s="255"/>
      <c r="C170" s="235" t="s">
        <v>890</v>
      </c>
      <c r="D170" s="235"/>
      <c r="E170" s="235"/>
      <c r="F170" s="254" t="s">
        <v>891</v>
      </c>
      <c r="G170" s="235"/>
      <c r="H170" s="235" t="s">
        <v>951</v>
      </c>
      <c r="I170" s="235" t="s">
        <v>887</v>
      </c>
      <c r="J170" s="235">
        <v>50</v>
      </c>
      <c r="K170" s="276"/>
    </row>
    <row r="171" spans="2:11" ht="15" customHeight="1" x14ac:dyDescent="0.3">
      <c r="B171" s="255"/>
      <c r="C171" s="235" t="s">
        <v>893</v>
      </c>
      <c r="D171" s="235"/>
      <c r="E171" s="235"/>
      <c r="F171" s="254" t="s">
        <v>885</v>
      </c>
      <c r="G171" s="235"/>
      <c r="H171" s="235" t="s">
        <v>951</v>
      </c>
      <c r="I171" s="235" t="s">
        <v>895</v>
      </c>
      <c r="J171" s="235"/>
      <c r="K171" s="276"/>
    </row>
    <row r="172" spans="2:11" ht="15" customHeight="1" x14ac:dyDescent="0.3">
      <c r="B172" s="255"/>
      <c r="C172" s="235" t="s">
        <v>904</v>
      </c>
      <c r="D172" s="235"/>
      <c r="E172" s="235"/>
      <c r="F172" s="254" t="s">
        <v>891</v>
      </c>
      <c r="G172" s="235"/>
      <c r="H172" s="235" t="s">
        <v>951</v>
      </c>
      <c r="I172" s="235" t="s">
        <v>887</v>
      </c>
      <c r="J172" s="235">
        <v>50</v>
      </c>
      <c r="K172" s="276"/>
    </row>
    <row r="173" spans="2:11" ht="15" customHeight="1" x14ac:dyDescent="0.3">
      <c r="B173" s="255"/>
      <c r="C173" s="235" t="s">
        <v>912</v>
      </c>
      <c r="D173" s="235"/>
      <c r="E173" s="235"/>
      <c r="F173" s="254" t="s">
        <v>891</v>
      </c>
      <c r="G173" s="235"/>
      <c r="H173" s="235" t="s">
        <v>951</v>
      </c>
      <c r="I173" s="235" t="s">
        <v>887</v>
      </c>
      <c r="J173" s="235">
        <v>50</v>
      </c>
      <c r="K173" s="276"/>
    </row>
    <row r="174" spans="2:11" ht="15" customHeight="1" x14ac:dyDescent="0.3">
      <c r="B174" s="255"/>
      <c r="C174" s="235" t="s">
        <v>910</v>
      </c>
      <c r="D174" s="235"/>
      <c r="E174" s="235"/>
      <c r="F174" s="254" t="s">
        <v>891</v>
      </c>
      <c r="G174" s="235"/>
      <c r="H174" s="235" t="s">
        <v>951</v>
      </c>
      <c r="I174" s="235" t="s">
        <v>887</v>
      </c>
      <c r="J174" s="235">
        <v>50</v>
      </c>
      <c r="K174" s="276"/>
    </row>
    <row r="175" spans="2:11" ht="15" customHeight="1" x14ac:dyDescent="0.3">
      <c r="B175" s="255"/>
      <c r="C175" s="235" t="s">
        <v>113</v>
      </c>
      <c r="D175" s="235"/>
      <c r="E175" s="235"/>
      <c r="F175" s="254" t="s">
        <v>885</v>
      </c>
      <c r="G175" s="235"/>
      <c r="H175" s="235" t="s">
        <v>952</v>
      </c>
      <c r="I175" s="235" t="s">
        <v>953</v>
      </c>
      <c r="J175" s="235"/>
      <c r="K175" s="276"/>
    </row>
    <row r="176" spans="2:11" ht="15" customHeight="1" x14ac:dyDescent="0.3">
      <c r="B176" s="255"/>
      <c r="C176" s="235" t="s">
        <v>58</v>
      </c>
      <c r="D176" s="235"/>
      <c r="E176" s="235"/>
      <c r="F176" s="254" t="s">
        <v>885</v>
      </c>
      <c r="G176" s="235"/>
      <c r="H176" s="235" t="s">
        <v>954</v>
      </c>
      <c r="I176" s="235" t="s">
        <v>955</v>
      </c>
      <c r="J176" s="235">
        <v>1</v>
      </c>
      <c r="K176" s="276"/>
    </row>
    <row r="177" spans="2:11" ht="15" customHeight="1" x14ac:dyDescent="0.3">
      <c r="B177" s="255"/>
      <c r="C177" s="235" t="s">
        <v>54</v>
      </c>
      <c r="D177" s="235"/>
      <c r="E177" s="235"/>
      <c r="F177" s="254" t="s">
        <v>885</v>
      </c>
      <c r="G177" s="235"/>
      <c r="H177" s="235" t="s">
        <v>956</v>
      </c>
      <c r="I177" s="235" t="s">
        <v>887</v>
      </c>
      <c r="J177" s="235">
        <v>20</v>
      </c>
      <c r="K177" s="276"/>
    </row>
    <row r="178" spans="2:11" ht="15" customHeight="1" x14ac:dyDescent="0.3">
      <c r="B178" s="255"/>
      <c r="C178" s="235" t="s">
        <v>114</v>
      </c>
      <c r="D178" s="235"/>
      <c r="E178" s="235"/>
      <c r="F178" s="254" t="s">
        <v>885</v>
      </c>
      <c r="G178" s="235"/>
      <c r="H178" s="235" t="s">
        <v>957</v>
      </c>
      <c r="I178" s="235" t="s">
        <v>887</v>
      </c>
      <c r="J178" s="235">
        <v>255</v>
      </c>
      <c r="K178" s="276"/>
    </row>
    <row r="179" spans="2:11" ht="15" customHeight="1" x14ac:dyDescent="0.3">
      <c r="B179" s="255"/>
      <c r="C179" s="235" t="s">
        <v>115</v>
      </c>
      <c r="D179" s="235"/>
      <c r="E179" s="235"/>
      <c r="F179" s="254" t="s">
        <v>885</v>
      </c>
      <c r="G179" s="235"/>
      <c r="H179" s="235" t="s">
        <v>850</v>
      </c>
      <c r="I179" s="235" t="s">
        <v>887</v>
      </c>
      <c r="J179" s="235">
        <v>10</v>
      </c>
      <c r="K179" s="276"/>
    </row>
    <row r="180" spans="2:11" ht="15" customHeight="1" x14ac:dyDescent="0.3">
      <c r="B180" s="255"/>
      <c r="C180" s="235" t="s">
        <v>116</v>
      </c>
      <c r="D180" s="235"/>
      <c r="E180" s="235"/>
      <c r="F180" s="254" t="s">
        <v>885</v>
      </c>
      <c r="G180" s="235"/>
      <c r="H180" s="235" t="s">
        <v>958</v>
      </c>
      <c r="I180" s="235" t="s">
        <v>919</v>
      </c>
      <c r="J180" s="235"/>
      <c r="K180" s="276"/>
    </row>
    <row r="181" spans="2:11" ht="15" customHeight="1" x14ac:dyDescent="0.3">
      <c r="B181" s="255"/>
      <c r="C181" s="235" t="s">
        <v>959</v>
      </c>
      <c r="D181" s="235"/>
      <c r="E181" s="235"/>
      <c r="F181" s="254" t="s">
        <v>885</v>
      </c>
      <c r="G181" s="235"/>
      <c r="H181" s="235" t="s">
        <v>960</v>
      </c>
      <c r="I181" s="235" t="s">
        <v>919</v>
      </c>
      <c r="J181" s="235"/>
      <c r="K181" s="276"/>
    </row>
    <row r="182" spans="2:11" ht="15" customHeight="1" x14ac:dyDescent="0.3">
      <c r="B182" s="255"/>
      <c r="C182" s="235" t="s">
        <v>948</v>
      </c>
      <c r="D182" s="235"/>
      <c r="E182" s="235"/>
      <c r="F182" s="254" t="s">
        <v>885</v>
      </c>
      <c r="G182" s="235"/>
      <c r="H182" s="235" t="s">
        <v>961</v>
      </c>
      <c r="I182" s="235" t="s">
        <v>919</v>
      </c>
      <c r="J182" s="235"/>
      <c r="K182" s="276"/>
    </row>
    <row r="183" spans="2:11" ht="15" customHeight="1" x14ac:dyDescent="0.3">
      <c r="B183" s="255"/>
      <c r="C183" s="235" t="s">
        <v>118</v>
      </c>
      <c r="D183" s="235"/>
      <c r="E183" s="235"/>
      <c r="F183" s="254" t="s">
        <v>891</v>
      </c>
      <c r="G183" s="235"/>
      <c r="H183" s="235" t="s">
        <v>962</v>
      </c>
      <c r="I183" s="235" t="s">
        <v>887</v>
      </c>
      <c r="J183" s="235">
        <v>50</v>
      </c>
      <c r="K183" s="276"/>
    </row>
    <row r="184" spans="2:11" ht="15" customHeight="1" x14ac:dyDescent="0.3">
      <c r="B184" s="255"/>
      <c r="C184" s="235" t="s">
        <v>963</v>
      </c>
      <c r="D184" s="235"/>
      <c r="E184" s="235"/>
      <c r="F184" s="254" t="s">
        <v>891</v>
      </c>
      <c r="G184" s="235"/>
      <c r="H184" s="235" t="s">
        <v>964</v>
      </c>
      <c r="I184" s="235" t="s">
        <v>965</v>
      </c>
      <c r="J184" s="235"/>
      <c r="K184" s="276"/>
    </row>
    <row r="185" spans="2:11" ht="15" customHeight="1" x14ac:dyDescent="0.3">
      <c r="B185" s="255"/>
      <c r="C185" s="235" t="s">
        <v>966</v>
      </c>
      <c r="D185" s="235"/>
      <c r="E185" s="235"/>
      <c r="F185" s="254" t="s">
        <v>891</v>
      </c>
      <c r="G185" s="235"/>
      <c r="H185" s="235" t="s">
        <v>967</v>
      </c>
      <c r="I185" s="235" t="s">
        <v>965</v>
      </c>
      <c r="J185" s="235"/>
      <c r="K185" s="276"/>
    </row>
    <row r="186" spans="2:11" ht="15" customHeight="1" x14ac:dyDescent="0.3">
      <c r="B186" s="255"/>
      <c r="C186" s="235" t="s">
        <v>968</v>
      </c>
      <c r="D186" s="235"/>
      <c r="E186" s="235"/>
      <c r="F186" s="254" t="s">
        <v>891</v>
      </c>
      <c r="G186" s="235"/>
      <c r="H186" s="235" t="s">
        <v>969</v>
      </c>
      <c r="I186" s="235" t="s">
        <v>965</v>
      </c>
      <c r="J186" s="235"/>
      <c r="K186" s="276"/>
    </row>
    <row r="187" spans="2:11" ht="15" customHeight="1" x14ac:dyDescent="0.3">
      <c r="B187" s="255"/>
      <c r="C187" s="288" t="s">
        <v>970</v>
      </c>
      <c r="D187" s="235"/>
      <c r="E187" s="235"/>
      <c r="F187" s="254" t="s">
        <v>891</v>
      </c>
      <c r="G187" s="235"/>
      <c r="H187" s="235" t="s">
        <v>971</v>
      </c>
      <c r="I187" s="235" t="s">
        <v>972</v>
      </c>
      <c r="J187" s="289" t="s">
        <v>973</v>
      </c>
      <c r="K187" s="276"/>
    </row>
    <row r="188" spans="2:11" ht="15" customHeight="1" x14ac:dyDescent="0.3">
      <c r="B188" s="255"/>
      <c r="C188" s="240" t="s">
        <v>43</v>
      </c>
      <c r="D188" s="235"/>
      <c r="E188" s="235"/>
      <c r="F188" s="254" t="s">
        <v>885</v>
      </c>
      <c r="G188" s="235"/>
      <c r="H188" s="232" t="s">
        <v>974</v>
      </c>
      <c r="I188" s="235" t="s">
        <v>975</v>
      </c>
      <c r="J188" s="235"/>
      <c r="K188" s="276"/>
    </row>
    <row r="189" spans="2:11" ht="15" customHeight="1" x14ac:dyDescent="0.3">
      <c r="B189" s="255"/>
      <c r="C189" s="240" t="s">
        <v>976</v>
      </c>
      <c r="D189" s="235"/>
      <c r="E189" s="235"/>
      <c r="F189" s="254" t="s">
        <v>885</v>
      </c>
      <c r="G189" s="235"/>
      <c r="H189" s="235" t="s">
        <v>977</v>
      </c>
      <c r="I189" s="235" t="s">
        <v>919</v>
      </c>
      <c r="J189" s="235"/>
      <c r="K189" s="276"/>
    </row>
    <row r="190" spans="2:11" ht="15" customHeight="1" x14ac:dyDescent="0.3">
      <c r="B190" s="255"/>
      <c r="C190" s="240" t="s">
        <v>978</v>
      </c>
      <c r="D190" s="235"/>
      <c r="E190" s="235"/>
      <c r="F190" s="254" t="s">
        <v>885</v>
      </c>
      <c r="G190" s="235"/>
      <c r="H190" s="235" t="s">
        <v>979</v>
      </c>
      <c r="I190" s="235" t="s">
        <v>919</v>
      </c>
      <c r="J190" s="235"/>
      <c r="K190" s="276"/>
    </row>
    <row r="191" spans="2:11" ht="15" customHeight="1" x14ac:dyDescent="0.3">
      <c r="B191" s="255"/>
      <c r="C191" s="240" t="s">
        <v>980</v>
      </c>
      <c r="D191" s="235"/>
      <c r="E191" s="235"/>
      <c r="F191" s="254" t="s">
        <v>891</v>
      </c>
      <c r="G191" s="235"/>
      <c r="H191" s="235" t="s">
        <v>981</v>
      </c>
      <c r="I191" s="235" t="s">
        <v>919</v>
      </c>
      <c r="J191" s="235"/>
      <c r="K191" s="276"/>
    </row>
    <row r="192" spans="2:11" ht="15" customHeight="1" x14ac:dyDescent="0.3">
      <c r="B192" s="282"/>
      <c r="C192" s="290"/>
      <c r="D192" s="264"/>
      <c r="E192" s="264"/>
      <c r="F192" s="264"/>
      <c r="G192" s="264"/>
      <c r="H192" s="264"/>
      <c r="I192" s="264"/>
      <c r="J192" s="264"/>
      <c r="K192" s="283"/>
    </row>
    <row r="193" spans="2:11" ht="18.75" customHeight="1" x14ac:dyDescent="0.3">
      <c r="B193" s="232"/>
      <c r="C193" s="235"/>
      <c r="D193" s="235"/>
      <c r="E193" s="235"/>
      <c r="F193" s="254"/>
      <c r="G193" s="235"/>
      <c r="H193" s="235"/>
      <c r="I193" s="235"/>
      <c r="J193" s="235"/>
      <c r="K193" s="232"/>
    </row>
    <row r="194" spans="2:11" ht="18.75" customHeight="1" x14ac:dyDescent="0.3">
      <c r="B194" s="232"/>
      <c r="C194" s="235"/>
      <c r="D194" s="235"/>
      <c r="E194" s="235"/>
      <c r="F194" s="254"/>
      <c r="G194" s="235"/>
      <c r="H194" s="235"/>
      <c r="I194" s="235"/>
      <c r="J194" s="235"/>
      <c r="K194" s="232"/>
    </row>
    <row r="195" spans="2:11" ht="18.75" customHeight="1" x14ac:dyDescent="0.3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x14ac:dyDescent="0.3">
      <c r="B196" s="222"/>
      <c r="C196" s="223"/>
      <c r="D196" s="223"/>
      <c r="E196" s="223"/>
      <c r="F196" s="223"/>
      <c r="G196" s="223"/>
      <c r="H196" s="223"/>
      <c r="I196" s="223"/>
      <c r="J196" s="223"/>
      <c r="K196" s="224"/>
    </row>
    <row r="197" spans="2:11" ht="22.2" x14ac:dyDescent="0.3">
      <c r="B197" s="225"/>
      <c r="C197" s="343" t="s">
        <v>982</v>
      </c>
      <c r="D197" s="343"/>
      <c r="E197" s="343"/>
      <c r="F197" s="343"/>
      <c r="G197" s="343"/>
      <c r="H197" s="343"/>
      <c r="I197" s="343"/>
      <c r="J197" s="343"/>
      <c r="K197" s="226"/>
    </row>
    <row r="198" spans="2:11" ht="25.5" customHeight="1" x14ac:dyDescent="0.3">
      <c r="B198" s="225"/>
      <c r="C198" s="291" t="s">
        <v>983</v>
      </c>
      <c r="D198" s="291"/>
      <c r="E198" s="291"/>
      <c r="F198" s="291" t="s">
        <v>984</v>
      </c>
      <c r="G198" s="292"/>
      <c r="H198" s="348" t="s">
        <v>985</v>
      </c>
      <c r="I198" s="348"/>
      <c r="J198" s="348"/>
      <c r="K198" s="226"/>
    </row>
    <row r="199" spans="2:11" ht="5.25" customHeight="1" x14ac:dyDescent="0.3">
      <c r="B199" s="255"/>
      <c r="C199" s="252"/>
      <c r="D199" s="252"/>
      <c r="E199" s="252"/>
      <c r="F199" s="252"/>
      <c r="G199" s="235"/>
      <c r="H199" s="252"/>
      <c r="I199" s="252"/>
      <c r="J199" s="252"/>
      <c r="K199" s="276"/>
    </row>
    <row r="200" spans="2:11" ht="15" customHeight="1" x14ac:dyDescent="0.3">
      <c r="B200" s="255"/>
      <c r="C200" s="235" t="s">
        <v>975</v>
      </c>
      <c r="D200" s="235"/>
      <c r="E200" s="235"/>
      <c r="F200" s="254" t="s">
        <v>44</v>
      </c>
      <c r="G200" s="235"/>
      <c r="H200" s="349" t="s">
        <v>986</v>
      </c>
      <c r="I200" s="349"/>
      <c r="J200" s="349"/>
      <c r="K200" s="276"/>
    </row>
    <row r="201" spans="2:11" ht="15" customHeight="1" x14ac:dyDescent="0.3">
      <c r="B201" s="255"/>
      <c r="C201" s="261"/>
      <c r="D201" s="235"/>
      <c r="E201" s="235"/>
      <c r="F201" s="254" t="s">
        <v>45</v>
      </c>
      <c r="G201" s="235"/>
      <c r="H201" s="349" t="s">
        <v>987</v>
      </c>
      <c r="I201" s="349"/>
      <c r="J201" s="349"/>
      <c r="K201" s="276"/>
    </row>
    <row r="202" spans="2:11" ht="15" customHeight="1" x14ac:dyDescent="0.3">
      <c r="B202" s="255"/>
      <c r="C202" s="261"/>
      <c r="D202" s="235"/>
      <c r="E202" s="235"/>
      <c r="F202" s="254" t="s">
        <v>48</v>
      </c>
      <c r="G202" s="235"/>
      <c r="H202" s="349" t="s">
        <v>988</v>
      </c>
      <c r="I202" s="349"/>
      <c r="J202" s="349"/>
      <c r="K202" s="276"/>
    </row>
    <row r="203" spans="2:11" ht="15" customHeight="1" x14ac:dyDescent="0.3">
      <c r="B203" s="255"/>
      <c r="C203" s="235"/>
      <c r="D203" s="235"/>
      <c r="E203" s="235"/>
      <c r="F203" s="254" t="s">
        <v>46</v>
      </c>
      <c r="G203" s="235"/>
      <c r="H203" s="349" t="s">
        <v>989</v>
      </c>
      <c r="I203" s="349"/>
      <c r="J203" s="349"/>
      <c r="K203" s="276"/>
    </row>
    <row r="204" spans="2:11" ht="15" customHeight="1" x14ac:dyDescent="0.3">
      <c r="B204" s="255"/>
      <c r="C204" s="235"/>
      <c r="D204" s="235"/>
      <c r="E204" s="235"/>
      <c r="F204" s="254" t="s">
        <v>47</v>
      </c>
      <c r="G204" s="235"/>
      <c r="H204" s="349" t="s">
        <v>990</v>
      </c>
      <c r="I204" s="349"/>
      <c r="J204" s="349"/>
      <c r="K204" s="276"/>
    </row>
    <row r="205" spans="2:11" ht="15" customHeight="1" x14ac:dyDescent="0.3">
      <c r="B205" s="255"/>
      <c r="C205" s="235"/>
      <c r="D205" s="235"/>
      <c r="E205" s="235"/>
      <c r="F205" s="254"/>
      <c r="G205" s="235"/>
      <c r="H205" s="235"/>
      <c r="I205" s="235"/>
      <c r="J205" s="235"/>
      <c r="K205" s="276"/>
    </row>
    <row r="206" spans="2:11" ht="15" customHeight="1" x14ac:dyDescent="0.3">
      <c r="B206" s="255"/>
      <c r="C206" s="235" t="s">
        <v>931</v>
      </c>
      <c r="D206" s="235"/>
      <c r="E206" s="235"/>
      <c r="F206" s="254" t="s">
        <v>79</v>
      </c>
      <c r="G206" s="235"/>
      <c r="H206" s="349" t="s">
        <v>991</v>
      </c>
      <c r="I206" s="349"/>
      <c r="J206" s="349"/>
      <c r="K206" s="276"/>
    </row>
    <row r="207" spans="2:11" ht="15" customHeight="1" x14ac:dyDescent="0.3">
      <c r="B207" s="255"/>
      <c r="C207" s="261"/>
      <c r="D207" s="235"/>
      <c r="E207" s="235"/>
      <c r="F207" s="254" t="s">
        <v>831</v>
      </c>
      <c r="G207" s="235"/>
      <c r="H207" s="349" t="s">
        <v>832</v>
      </c>
      <c r="I207" s="349"/>
      <c r="J207" s="349"/>
      <c r="K207" s="276"/>
    </row>
    <row r="208" spans="2:11" ht="15" customHeight="1" x14ac:dyDescent="0.3">
      <c r="B208" s="255"/>
      <c r="C208" s="235"/>
      <c r="D208" s="235"/>
      <c r="E208" s="235"/>
      <c r="F208" s="254" t="s">
        <v>829</v>
      </c>
      <c r="G208" s="235"/>
      <c r="H208" s="349" t="s">
        <v>992</v>
      </c>
      <c r="I208" s="349"/>
      <c r="J208" s="349"/>
      <c r="K208" s="276"/>
    </row>
    <row r="209" spans="2:11" ht="15" customHeight="1" x14ac:dyDescent="0.3">
      <c r="B209" s="293"/>
      <c r="C209" s="261"/>
      <c r="D209" s="261"/>
      <c r="E209" s="261"/>
      <c r="F209" s="254" t="s">
        <v>84</v>
      </c>
      <c r="G209" s="240"/>
      <c r="H209" s="347" t="s">
        <v>833</v>
      </c>
      <c r="I209" s="347"/>
      <c r="J209" s="347"/>
      <c r="K209" s="294"/>
    </row>
    <row r="210" spans="2:11" ht="15" customHeight="1" x14ac:dyDescent="0.3">
      <c r="B210" s="293"/>
      <c r="C210" s="261"/>
      <c r="D210" s="261"/>
      <c r="E210" s="261"/>
      <c r="F210" s="254" t="s">
        <v>738</v>
      </c>
      <c r="G210" s="240"/>
      <c r="H210" s="347" t="s">
        <v>993</v>
      </c>
      <c r="I210" s="347"/>
      <c r="J210" s="347"/>
      <c r="K210" s="294"/>
    </row>
    <row r="211" spans="2:11" ht="15" customHeight="1" x14ac:dyDescent="0.3">
      <c r="B211" s="293"/>
      <c r="C211" s="261"/>
      <c r="D211" s="261"/>
      <c r="E211" s="261"/>
      <c r="F211" s="295"/>
      <c r="G211" s="240"/>
      <c r="H211" s="296"/>
      <c r="I211" s="296"/>
      <c r="J211" s="296"/>
      <c r="K211" s="294"/>
    </row>
    <row r="212" spans="2:11" ht="15" customHeight="1" x14ac:dyDescent="0.3">
      <c r="B212" s="293"/>
      <c r="C212" s="235" t="s">
        <v>955</v>
      </c>
      <c r="D212" s="261"/>
      <c r="E212" s="261"/>
      <c r="F212" s="254">
        <v>1</v>
      </c>
      <c r="G212" s="240"/>
      <c r="H212" s="347" t="s">
        <v>994</v>
      </c>
      <c r="I212" s="347"/>
      <c r="J212" s="347"/>
      <c r="K212" s="294"/>
    </row>
    <row r="213" spans="2:11" ht="15" customHeight="1" x14ac:dyDescent="0.3">
      <c r="B213" s="293"/>
      <c r="C213" s="261"/>
      <c r="D213" s="261"/>
      <c r="E213" s="261"/>
      <c r="F213" s="254">
        <v>2</v>
      </c>
      <c r="G213" s="240"/>
      <c r="H213" s="347" t="s">
        <v>995</v>
      </c>
      <c r="I213" s="347"/>
      <c r="J213" s="347"/>
      <c r="K213" s="294"/>
    </row>
    <row r="214" spans="2:11" ht="15" customHeight="1" x14ac:dyDescent="0.3">
      <c r="B214" s="293"/>
      <c r="C214" s="261"/>
      <c r="D214" s="261"/>
      <c r="E214" s="261"/>
      <c r="F214" s="254">
        <v>3</v>
      </c>
      <c r="G214" s="240"/>
      <c r="H214" s="347" t="s">
        <v>996</v>
      </c>
      <c r="I214" s="347"/>
      <c r="J214" s="347"/>
      <c r="K214" s="294"/>
    </row>
    <row r="215" spans="2:11" ht="15" customHeight="1" x14ac:dyDescent="0.3">
      <c r="B215" s="293"/>
      <c r="C215" s="261"/>
      <c r="D215" s="261"/>
      <c r="E215" s="261"/>
      <c r="F215" s="254">
        <v>4</v>
      </c>
      <c r="G215" s="240"/>
      <c r="H215" s="347" t="s">
        <v>997</v>
      </c>
      <c r="I215" s="347"/>
      <c r="J215" s="347"/>
      <c r="K215" s="294"/>
    </row>
    <row r="216" spans="2:11" ht="12.75" customHeight="1" x14ac:dyDescent="0.3">
      <c r="B216" s="297"/>
      <c r="C216" s="298"/>
      <c r="D216" s="298"/>
      <c r="E216" s="298"/>
      <c r="F216" s="298"/>
      <c r="G216" s="298"/>
      <c r="H216" s="298"/>
      <c r="I216" s="298"/>
      <c r="J216" s="298"/>
      <c r="K216" s="299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001 - Autobus. zast.+chodník</vt:lpstr>
      <vt:lpstr>002 - Vedlejší náklady</vt:lpstr>
      <vt:lpstr>Pokyny pro vyplnění</vt:lpstr>
      <vt:lpstr>'001 - Autobus. zast.+chodník'!Názvy_tisku</vt:lpstr>
      <vt:lpstr>'002 - Vedlejší náklady'!Názvy_tisku</vt:lpstr>
      <vt:lpstr>'Rekapitulace stavby'!Názvy_tisku</vt:lpstr>
      <vt:lpstr>'001 - Autobus. zast.+chodník'!Oblast_tisku</vt:lpstr>
      <vt:lpstr>'002 - Vedlejší náklady'!Oblast_tisku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Vochozka</dc:creator>
  <cp:lastModifiedBy>Owner</cp:lastModifiedBy>
  <dcterms:created xsi:type="dcterms:W3CDTF">2016-10-24T11:27:36Z</dcterms:created>
  <dcterms:modified xsi:type="dcterms:W3CDTF">2019-03-14T16:50:56Z</dcterms:modified>
</cp:coreProperties>
</file>