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955"/>
  </bookViews>
  <sheets>
    <sheet name="Rekapitulace" sheetId="12" r:id="rId1"/>
    <sheet name="SmKO_občané" sheetId="1" r:id="rId2"/>
    <sheet name="SmKO_ostatní" sheetId="5" r:id="rId3"/>
    <sheet name="SeKO" sheetId="6" r:id="rId4"/>
    <sheet name="ostatní" sheetId="16" r:id="rId5"/>
    <sheet name="nebezpečný" sheetId="15" r:id="rId6"/>
    <sheet name="SeKO_sklo" sheetId="9" state="hidden" r:id="rId7"/>
    <sheet name="SeKO_plast" sheetId="10" state="hidden" r:id="rId8"/>
    <sheet name="SeKO_NK" sheetId="11" state="hidden" r:id="rId9"/>
    <sheet name="SeKO_bio" sheetId="13" state="hidden" r:id="rId10"/>
  </sheets>
  <definedNames>
    <definedName name="_xlnm._FilterDatabase" localSheetId="5" hidden="1">nebezpečný!$A$6:$M$13</definedName>
    <definedName name="_xlnm._FilterDatabase" localSheetId="4" hidden="1">ostatní!$A$6:$L$8</definedName>
  </definedNames>
  <calcPr calcId="145621"/>
</workbook>
</file>

<file path=xl/calcChain.xml><?xml version="1.0" encoding="utf-8"?>
<calcChain xmlns="http://schemas.openxmlformats.org/spreadsheetml/2006/main">
  <c r="B14" i="12" l="1"/>
  <c r="L8" i="16"/>
  <c r="L7" i="16"/>
  <c r="L9" i="16" l="1"/>
  <c r="K14" i="12" s="1"/>
  <c r="I9" i="5"/>
  <c r="K9" i="5" s="1"/>
  <c r="J10" i="6"/>
  <c r="L10" i="6" l="1"/>
  <c r="I15" i="5"/>
  <c r="K15" i="5" s="1"/>
  <c r="K14" i="5"/>
  <c r="K13" i="5"/>
  <c r="K12" i="5"/>
  <c r="K11" i="5"/>
  <c r="J8" i="6"/>
  <c r="J7" i="6"/>
  <c r="J9" i="6"/>
  <c r="I13" i="5"/>
  <c r="I14" i="5"/>
  <c r="I12" i="5"/>
  <c r="I11" i="5"/>
  <c r="I10" i="5"/>
  <c r="I8" i="5"/>
  <c r="K15" i="12"/>
  <c r="B15" i="12"/>
  <c r="K10" i="5" l="1"/>
  <c r="K8" i="1"/>
  <c r="L9" i="6" l="1"/>
  <c r="B13" i="12" l="1"/>
  <c r="J8" i="13"/>
  <c r="K8" i="13" s="1"/>
  <c r="I8" i="13"/>
  <c r="J7" i="13"/>
  <c r="K7" i="13"/>
  <c r="I7" i="13"/>
  <c r="B12" i="12"/>
  <c r="B11" i="12"/>
  <c r="B10" i="12"/>
  <c r="B9" i="12"/>
  <c r="B8" i="12"/>
  <c r="B7" i="12"/>
  <c r="K10" i="13" l="1"/>
  <c r="J7" i="11" l="1"/>
  <c r="I7" i="11"/>
  <c r="J8" i="10"/>
  <c r="K8" i="10" s="1"/>
  <c r="J7" i="10"/>
  <c r="I8" i="10"/>
  <c r="I7" i="10"/>
  <c r="I8" i="9"/>
  <c r="I7" i="9"/>
  <c r="L8" i="6"/>
  <c r="K8" i="5"/>
  <c r="K7" i="10"/>
  <c r="K8" i="9"/>
  <c r="K7" i="9"/>
  <c r="L7" i="6"/>
  <c r="K9" i="1" l="1"/>
  <c r="K7" i="12" s="1"/>
  <c r="K7" i="11"/>
  <c r="K10" i="11" s="1"/>
  <c r="K10" i="10"/>
  <c r="L11" i="6"/>
  <c r="K9" i="12" s="1"/>
  <c r="K18" i="5"/>
  <c r="K8" i="12" s="1"/>
  <c r="K10" i="9"/>
  <c r="K16" i="12" l="1"/>
  <c r="L15" i="12" l="1"/>
  <c r="L11" i="12"/>
  <c r="L7" i="12"/>
  <c r="L14" i="12"/>
  <c r="L10" i="12"/>
  <c r="L13" i="12"/>
  <c r="L9" i="12"/>
  <c r="L12" i="12"/>
  <c r="L8" i="12"/>
  <c r="L16" i="12" l="1"/>
</calcChain>
</file>

<file path=xl/sharedStrings.xml><?xml version="1.0" encoding="utf-8"?>
<sst xmlns="http://schemas.openxmlformats.org/spreadsheetml/2006/main" count="358" uniqueCount="111">
  <si>
    <t>Četnost svozu</t>
  </si>
  <si>
    <t>Svoz komunálního odpadu prostř. sběrných nádob – obec</t>
  </si>
  <si>
    <t>Jednotka</t>
  </si>
  <si>
    <t>Počet jednotek</t>
  </si>
  <si>
    <t>Cena v Kč za jednotku</t>
  </si>
  <si>
    <t>Cena celkem</t>
  </si>
  <si>
    <t>počet občanů</t>
  </si>
  <si>
    <t>počet výklopů</t>
  </si>
  <si>
    <t>Celkem</t>
  </si>
  <si>
    <t>Položka</t>
  </si>
  <si>
    <t>Období</t>
  </si>
  <si>
    <t>1100 l</t>
  </si>
  <si>
    <t>zhotovitel</t>
  </si>
  <si>
    <t>Mateřská škola</t>
  </si>
  <si>
    <t>objednatel</t>
  </si>
  <si>
    <t>celoročně</t>
  </si>
  <si>
    <t>Typ nádoby</t>
  </si>
  <si>
    <t>110 - 240 l</t>
  </si>
  <si>
    <t>Vlastnictví nádoby</t>
  </si>
  <si>
    <t>občané</t>
  </si>
  <si>
    <t>ostatní</t>
  </si>
  <si>
    <t>Svoz směsného komunálního odpadu</t>
  </si>
  <si>
    <t>Druh služby</t>
  </si>
  <si>
    <t>Místo služby</t>
  </si>
  <si>
    <t>Svoz separovaného komunálního odpadu</t>
  </si>
  <si>
    <t>Počet nádob</t>
  </si>
  <si>
    <t>sklo</t>
  </si>
  <si>
    <t>150107</t>
  </si>
  <si>
    <t>1x 14 dní</t>
  </si>
  <si>
    <t>plast</t>
  </si>
  <si>
    <t>150102</t>
  </si>
  <si>
    <t>nápoj.karton</t>
  </si>
  <si>
    <t>150105</t>
  </si>
  <si>
    <t>xxx</t>
  </si>
  <si>
    <t>1x 7 dní</t>
  </si>
  <si>
    <t>...</t>
  </si>
  <si>
    <t>atd.</t>
  </si>
  <si>
    <t>U čerpací stanice</t>
  </si>
  <si>
    <t>Podemlýn</t>
  </si>
  <si>
    <t>Samoobsluha</t>
  </si>
  <si>
    <t>1,5m3/Z / 1,5m3 Zbí</t>
  </si>
  <si>
    <t>1x 45 dní</t>
  </si>
  <si>
    <t>1</t>
  </si>
  <si>
    <t>1100 l/Ž</t>
  </si>
  <si>
    <t>Sběrný dvůr (ve SD)</t>
  </si>
  <si>
    <t>1100 l/T</t>
  </si>
  <si>
    <t>Rekapitulace svozu a likvidace komunálního odpadu</t>
  </si>
  <si>
    <t>Obec:</t>
  </si>
  <si>
    <t>Lelekovice</t>
  </si>
  <si>
    <t>BIO</t>
  </si>
  <si>
    <t>200201</t>
  </si>
  <si>
    <t>Poznámky:</t>
  </si>
  <si>
    <t>Je věcně svoz biologicky rozložitelného komunálního odpadu od občanů (BIO) možno zařadit do pojmu "separovaný" v nadpisu? Není jednotné u Lelekovic a České.</t>
  </si>
  <si>
    <t>Paseky – dolní stanoviště</t>
  </si>
  <si>
    <t>770 l</t>
  </si>
  <si>
    <t>1.4. - 31.10.</t>
  </si>
  <si>
    <t>sjednotit do 1 položky</t>
  </si>
  <si>
    <t>zvony 1,5 m3 sklo bílé</t>
  </si>
  <si>
    <t>1100 l, ž je žlutý, nebudeme rozlišovat</t>
  </si>
  <si>
    <t>¨je sepraovaný</t>
  </si>
  <si>
    <t>celkem</t>
  </si>
  <si>
    <t>Stanoviště</t>
  </si>
  <si>
    <t>Obecní úřad</t>
  </si>
  <si>
    <t>atd. (možno doplnit další stanoviště)</t>
  </si>
  <si>
    <t>oprávněná osoba</t>
  </si>
  <si>
    <t>240 l</t>
  </si>
  <si>
    <t>Svoz ostatního komunálního odpadu</t>
  </si>
  <si>
    <t>Ostatní odpad</t>
  </si>
  <si>
    <t>Cena celkem v Kč</t>
  </si>
  <si>
    <t>Pneumatiky</t>
  </si>
  <si>
    <t>kg</t>
  </si>
  <si>
    <t>2x rok</t>
  </si>
  <si>
    <t>Pokyny k ocenění:</t>
  </si>
  <si>
    <t>Svoz nebezpečného komunálního odpadu</t>
  </si>
  <si>
    <t>Nebezpečný odpad</t>
  </si>
  <si>
    <t>Agrochemické odpady obsahující nebezpečné látky</t>
  </si>
  <si>
    <t>Snadno biologicky rozložitelné motorové, převodové a mazací oleje</t>
  </si>
  <si>
    <t>Obaly obsahující zbytky nebezpečných látek nebo obaly těmito látkami znečištěné</t>
  </si>
  <si>
    <t>Absorpční činidla, filtrační materiály (včetně olejových filtrů jinak blíže neurčených), čisticí tkaniny a ochranné oděvy znečištěné nebezpečnými látkami</t>
  </si>
  <si>
    <t>Brzdové kapaliny</t>
  </si>
  <si>
    <t>Rozpouštědla</t>
  </si>
  <si>
    <t>Barvy, tiskařské barvy, lepidla a pryskyřice obsahující nebezpečné látky</t>
  </si>
  <si>
    <t>1. Dodavatel ocení všechny položky nebezpečného odpadu jednou cenou za období jednoho roku</t>
  </si>
  <si>
    <t>Podíl v %</t>
  </si>
  <si>
    <t>U obchodu</t>
  </si>
  <si>
    <t>U kapličky</t>
  </si>
  <si>
    <t>U bytovky</t>
  </si>
  <si>
    <t>U Fidrmuců</t>
  </si>
  <si>
    <t>původce odpadu</t>
  </si>
  <si>
    <t>2x týden</t>
  </si>
  <si>
    <t>koše na zastávkách autobusů, koše na psí exkrementy</t>
  </si>
  <si>
    <t>(katalogové číslo odpadu 200301)</t>
  </si>
  <si>
    <t>Katalogové
číslo odpadu</t>
  </si>
  <si>
    <t>Papírové a lepenkové obaly</t>
  </si>
  <si>
    <t>Skleněné obaly</t>
  </si>
  <si>
    <t>Biologicky rozložitelný odpad</t>
  </si>
  <si>
    <t>020108</t>
  </si>
  <si>
    <t>občan</t>
  </si>
  <si>
    <t>150102
150105</t>
  </si>
  <si>
    <t>Plastové obaly, kompozitní obaly</t>
  </si>
  <si>
    <t>Separovaný odpad</t>
  </si>
  <si>
    <t xml:space="preserve">2. Množství odpadu specifikovaného na tomto listu za období jednoho roku může být v rámci této veřejné zakázky vyšší až o 15% </t>
  </si>
  <si>
    <t>Množství za rok</t>
  </si>
  <si>
    <t>Dodavatel zapisuje hodnoty na jednotlivých listech tohoto soupisu pouze ve žlutě zvýrazněných položkách.</t>
  </si>
  <si>
    <t>Jakákoli změna ve vzorcích nebo struktuře tohoto soupisu může vést k vyloučení účastníka za zadávacího řízení.</t>
  </si>
  <si>
    <t>Česká</t>
  </si>
  <si>
    <t>1 100 l</t>
  </si>
  <si>
    <t>15.3. - 15.11.</t>
  </si>
  <si>
    <t>Sokolovna</t>
  </si>
  <si>
    <t>tuna</t>
  </si>
  <si>
    <t>Objemný odpad (v rámci této pol. se také provádí svoz a likvidace odpadu: 170201 "Dřevo" a 200 138 "Dřevo neuvedené pod číslem 200137")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</si>
</sst>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/>
    <xf numFmtId="10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3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" fontId="2" fillId="3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Normal="100" workbookViewId="0">
      <selection activeCell="A2" sqref="A2"/>
    </sheetView>
  </sheetViews>
  <sheetFormatPr defaultRowHeight="15" x14ac:dyDescent="0.25"/>
  <cols>
    <col min="2" max="2" width="52.28515625" customWidth="1"/>
    <col min="3" max="10" width="12.7109375" hidden="1" customWidth="1"/>
    <col min="11" max="12" width="12.7109375" customWidth="1"/>
  </cols>
  <sheetData>
    <row r="1" spans="1:12" x14ac:dyDescent="0.25">
      <c r="A1" t="s">
        <v>47</v>
      </c>
      <c r="B1" t="s">
        <v>105</v>
      </c>
    </row>
    <row r="4" spans="1:12" x14ac:dyDescent="0.25">
      <c r="B4" s="7" t="s">
        <v>46</v>
      </c>
      <c r="C4" s="9"/>
      <c r="D4" s="9"/>
      <c r="E4" s="7"/>
    </row>
    <row r="6" spans="1:12" ht="30" customHeight="1" x14ac:dyDescent="0.25">
      <c r="A6" s="1" t="s">
        <v>9</v>
      </c>
      <c r="B6" s="1" t="s">
        <v>22</v>
      </c>
      <c r="C6" s="1" t="s">
        <v>16</v>
      </c>
      <c r="D6" s="1" t="s">
        <v>25</v>
      </c>
      <c r="E6" s="1" t="s">
        <v>18</v>
      </c>
      <c r="F6" s="1" t="s">
        <v>0</v>
      </c>
      <c r="G6" s="1" t="s">
        <v>10</v>
      </c>
      <c r="H6" s="1" t="s">
        <v>2</v>
      </c>
      <c r="I6" s="1" t="s">
        <v>3</v>
      </c>
      <c r="J6" s="1" t="s">
        <v>4</v>
      </c>
      <c r="K6" s="1" t="s">
        <v>5</v>
      </c>
      <c r="L6" s="1" t="s">
        <v>83</v>
      </c>
    </row>
    <row r="7" spans="1:12" ht="30" customHeight="1" x14ac:dyDescent="0.25">
      <c r="A7" s="2">
        <v>1</v>
      </c>
      <c r="B7" s="5" t="str">
        <f>CONCATENATE(SmKO_občané!B4," - ",SmKO_občané!C4," ",SmKO_občané!D4)</f>
        <v xml:space="preserve">Svoz směsného komunálního odpadu - občané </v>
      </c>
      <c r="C7" s="2"/>
      <c r="D7" s="2"/>
      <c r="E7" s="2"/>
      <c r="F7" s="2"/>
      <c r="G7" s="2"/>
      <c r="H7" s="2"/>
      <c r="I7" s="2"/>
      <c r="J7" s="4"/>
      <c r="K7" s="4">
        <f>SmKO_občané!K9</f>
        <v>0</v>
      </c>
      <c r="L7" s="14">
        <f>IF($K$16=0,0,K7/$K$16)</f>
        <v>0</v>
      </c>
    </row>
    <row r="8" spans="1:12" ht="30" customHeight="1" x14ac:dyDescent="0.25">
      <c r="A8" s="2">
        <v>2</v>
      </c>
      <c r="B8" s="5" t="str">
        <f>CONCATENATE(SmKO_ostatní!B4," - ",SmKO_ostatní!C4," ",SmKO_ostatní!D4)</f>
        <v xml:space="preserve">Svoz směsného komunálního odpadu - ostatní </v>
      </c>
      <c r="C8" s="2"/>
      <c r="D8" s="2"/>
      <c r="E8" s="2"/>
      <c r="F8" s="2"/>
      <c r="G8" s="2"/>
      <c r="H8" s="2"/>
      <c r="I8" s="2"/>
      <c r="J8" s="4"/>
      <c r="K8" s="4">
        <f>SmKO_ostatní!K18</f>
        <v>0</v>
      </c>
      <c r="L8" s="14">
        <f t="shared" ref="L8:L15" si="0">IF($K$16=0,0,K8/$K$16)</f>
        <v>0</v>
      </c>
    </row>
    <row r="9" spans="1:12" ht="30" customHeight="1" x14ac:dyDescent="0.25">
      <c r="A9" s="2">
        <v>3</v>
      </c>
      <c r="B9" s="5" t="str">
        <f>CONCATENATE(SeKO!C4," - ",SeKO!D4," ",SeKO!E4)</f>
        <v xml:space="preserve">Svoz separovaného komunálního odpadu - celkem </v>
      </c>
      <c r="C9" s="2"/>
      <c r="D9" s="2"/>
      <c r="E9" s="2"/>
      <c r="F9" s="2"/>
      <c r="G9" s="2"/>
      <c r="H9" s="2"/>
      <c r="I9" s="2"/>
      <c r="J9" s="4"/>
      <c r="K9" s="4">
        <f>SeKO!L11</f>
        <v>0</v>
      </c>
      <c r="L9" s="14">
        <f t="shared" si="0"/>
        <v>0</v>
      </c>
    </row>
    <row r="10" spans="1:12" ht="30" hidden="1" customHeight="1" x14ac:dyDescent="0.25">
      <c r="A10" s="2"/>
      <c r="B10" s="5" t="str">
        <f>CONCATENATE(SeKO_sklo!B4," - ",SeKO_sklo!C4," ",SeKO_sklo!D4)</f>
        <v>Svoz separovaného komunálního odpadu - sklo 150107</v>
      </c>
      <c r="C10" s="2"/>
      <c r="D10" s="2"/>
      <c r="E10" s="2"/>
      <c r="F10" s="2"/>
      <c r="G10" s="2"/>
      <c r="H10" s="2"/>
      <c r="I10" s="2"/>
      <c r="J10" s="4"/>
      <c r="K10" s="4"/>
      <c r="L10" s="14">
        <f t="shared" si="0"/>
        <v>0</v>
      </c>
    </row>
    <row r="11" spans="1:12" ht="30" hidden="1" customHeight="1" x14ac:dyDescent="0.25">
      <c r="A11" s="2"/>
      <c r="B11" s="5" t="str">
        <f>CONCATENATE(SeKO_plast!B4," - ",SeKO_plast!C4," ",SeKO_plast!D4)</f>
        <v>Svoz separovaného komunálního odpadu - plast 150102</v>
      </c>
      <c r="C11" s="2"/>
      <c r="D11" s="2"/>
      <c r="E11" s="2"/>
      <c r="F11" s="2"/>
      <c r="G11" s="2"/>
      <c r="H11" s="2"/>
      <c r="I11" s="2"/>
      <c r="J11" s="4"/>
      <c r="K11" s="4"/>
      <c r="L11" s="14">
        <f t="shared" si="0"/>
        <v>0</v>
      </c>
    </row>
    <row r="12" spans="1:12" ht="30" hidden="1" customHeight="1" x14ac:dyDescent="0.25">
      <c r="A12" s="2"/>
      <c r="B12" s="5" t="str">
        <f>CONCATENATE(SeKO_NK!B4," - ",SeKO_NK!C4," ",SeKO_NK!D4)</f>
        <v>Svoz separovaného komunálního odpadu - nápoj.karton 150105</v>
      </c>
      <c r="C12" s="2"/>
      <c r="D12" s="2"/>
      <c r="E12" s="2"/>
      <c r="F12" s="2"/>
      <c r="G12" s="2"/>
      <c r="H12" s="2"/>
      <c r="I12" s="2"/>
      <c r="J12" s="4"/>
      <c r="K12" s="4"/>
      <c r="L12" s="14">
        <f t="shared" si="0"/>
        <v>0</v>
      </c>
    </row>
    <row r="13" spans="1:12" ht="30" hidden="1" customHeight="1" x14ac:dyDescent="0.25">
      <c r="A13" s="2"/>
      <c r="B13" s="5" t="str">
        <f>CONCATENATE(SeKO_bio!B4," - ",SeKO_bio!C4," ",SeKO_bio!D4)</f>
        <v>Svoz separovaného komunálního odpadu - BIO 200201</v>
      </c>
      <c r="C13" s="2"/>
      <c r="D13" s="2"/>
      <c r="E13" s="2"/>
      <c r="F13" s="2"/>
      <c r="G13" s="2"/>
      <c r="H13" s="2"/>
      <c r="I13" s="2"/>
      <c r="J13" s="4"/>
      <c r="K13" s="4"/>
      <c r="L13" s="14">
        <f t="shared" si="0"/>
        <v>0</v>
      </c>
    </row>
    <row r="14" spans="1:12" ht="30" customHeight="1" x14ac:dyDescent="0.25">
      <c r="A14" s="2">
        <v>4</v>
      </c>
      <c r="B14" s="5" t="str">
        <f>ostatní!C4</f>
        <v>Svoz ostatního komunálního odpadu</v>
      </c>
      <c r="C14" s="2"/>
      <c r="D14" s="2"/>
      <c r="E14" s="2"/>
      <c r="F14" s="2"/>
      <c r="G14" s="2"/>
      <c r="H14" s="2"/>
      <c r="I14" s="2"/>
      <c r="J14" s="4"/>
      <c r="K14" s="4">
        <f>ostatní!L9</f>
        <v>0</v>
      </c>
      <c r="L14" s="14">
        <f t="shared" si="0"/>
        <v>0</v>
      </c>
    </row>
    <row r="15" spans="1:12" ht="30" customHeight="1" x14ac:dyDescent="0.25">
      <c r="A15" s="2">
        <v>5</v>
      </c>
      <c r="B15" s="5" t="str">
        <f>nebezpečný!C4</f>
        <v>Svoz nebezpečného komunálního odpadu</v>
      </c>
      <c r="C15" s="2"/>
      <c r="D15" s="2"/>
      <c r="E15" s="2"/>
      <c r="F15" s="2"/>
      <c r="G15" s="2"/>
      <c r="H15" s="2"/>
      <c r="I15" s="2"/>
      <c r="J15" s="4"/>
      <c r="K15" s="4">
        <f>nebezpečný!M7</f>
        <v>0</v>
      </c>
      <c r="L15" s="14">
        <f t="shared" si="0"/>
        <v>0</v>
      </c>
    </row>
    <row r="16" spans="1:12" ht="30" customHeight="1" x14ac:dyDescent="0.25">
      <c r="A16" s="3"/>
      <c r="B16" s="6" t="s">
        <v>8</v>
      </c>
      <c r="C16" s="8"/>
      <c r="D16" s="8"/>
      <c r="E16" s="8"/>
      <c r="F16" s="3"/>
      <c r="G16" s="3"/>
      <c r="H16" s="3"/>
      <c r="I16" s="3"/>
      <c r="J16" s="3"/>
      <c r="K16" s="4">
        <f>SUBTOTAL(109,K7:K15)</f>
        <v>0</v>
      </c>
      <c r="L16" s="14">
        <f>SUBTOTAL(109,L7:L15)</f>
        <v>0</v>
      </c>
    </row>
    <row r="19" spans="1:1" x14ac:dyDescent="0.25">
      <c r="A19" s="17" t="s">
        <v>103</v>
      </c>
    </row>
    <row r="20" spans="1:1" x14ac:dyDescent="0.25">
      <c r="A20" s="17" t="s">
        <v>104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horizontalDpi="0" verticalDpi="0" r:id="rId1"/>
  <headerFooter>
    <oddHeader>&amp;C&amp;"-,Bold"
Položkové ocenění poskytovaných služeb (soupis služeb)&amp;RPříloha č. 1 smlouvy o dílo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workbookViewId="0">
      <selection activeCell="I7" sqref="I7"/>
    </sheetView>
  </sheetViews>
  <sheetFormatPr defaultRowHeight="15" x14ac:dyDescent="0.25"/>
  <cols>
    <col min="2" max="2" width="45.7109375" customWidth="1"/>
    <col min="3" max="11" width="12.7109375" customWidth="1"/>
  </cols>
  <sheetData>
    <row r="1" spans="1:11" x14ac:dyDescent="0.25">
      <c r="A1" t="s">
        <v>47</v>
      </c>
      <c r="B1" t="s">
        <v>48</v>
      </c>
    </row>
    <row r="4" spans="1:11" x14ac:dyDescent="0.25">
      <c r="B4" s="7" t="s">
        <v>24</v>
      </c>
      <c r="C4" s="9" t="s">
        <v>49</v>
      </c>
      <c r="D4" s="9" t="s">
        <v>50</v>
      </c>
      <c r="E4" s="7"/>
    </row>
    <row r="6" spans="1:11" ht="30" customHeight="1" x14ac:dyDescent="0.25">
      <c r="A6" s="1" t="s">
        <v>9</v>
      </c>
      <c r="B6" s="1" t="s">
        <v>23</v>
      </c>
      <c r="C6" s="1" t="s">
        <v>16</v>
      </c>
      <c r="D6" s="1" t="s">
        <v>25</v>
      </c>
      <c r="E6" s="1" t="s">
        <v>18</v>
      </c>
      <c r="F6" s="1" t="s">
        <v>0</v>
      </c>
      <c r="G6" s="1" t="s">
        <v>10</v>
      </c>
      <c r="H6" s="1" t="s">
        <v>2</v>
      </c>
      <c r="I6" s="1" t="s">
        <v>3</v>
      </c>
      <c r="J6" s="1" t="s">
        <v>4</v>
      </c>
      <c r="K6" s="1" t="s">
        <v>5</v>
      </c>
    </row>
    <row r="7" spans="1:11" ht="30" customHeight="1" x14ac:dyDescent="0.25">
      <c r="A7" s="2">
        <v>1</v>
      </c>
      <c r="B7" s="5" t="s">
        <v>53</v>
      </c>
      <c r="C7" s="2" t="s">
        <v>54</v>
      </c>
      <c r="D7" s="2">
        <v>1</v>
      </c>
      <c r="E7" s="2" t="s">
        <v>12</v>
      </c>
      <c r="F7" s="2" t="s">
        <v>34</v>
      </c>
      <c r="G7" s="2" t="s">
        <v>55</v>
      </c>
      <c r="H7" s="2" t="s">
        <v>7</v>
      </c>
      <c r="I7" s="2">
        <f>52*D7</f>
        <v>52</v>
      </c>
      <c r="J7" s="4">
        <f>6000/52</f>
        <v>115.38461538461539</v>
      </c>
      <c r="K7" s="4">
        <f>I7*J7</f>
        <v>6000</v>
      </c>
    </row>
    <row r="8" spans="1:11" ht="30" customHeight="1" x14ac:dyDescent="0.25">
      <c r="A8" s="2">
        <v>2</v>
      </c>
      <c r="B8" s="5" t="s">
        <v>39</v>
      </c>
      <c r="C8" s="2" t="s">
        <v>54</v>
      </c>
      <c r="D8" s="2">
        <v>1</v>
      </c>
      <c r="E8" s="2" t="s">
        <v>12</v>
      </c>
      <c r="F8" s="2" t="s">
        <v>34</v>
      </c>
      <c r="G8" s="2" t="s">
        <v>55</v>
      </c>
      <c r="H8" s="2" t="s">
        <v>7</v>
      </c>
      <c r="I8" s="2">
        <f>52*D8</f>
        <v>52</v>
      </c>
      <c r="J8" s="4">
        <f>6000/52</f>
        <v>115.38461538461539</v>
      </c>
      <c r="K8" s="4">
        <f>I8*J8</f>
        <v>6000</v>
      </c>
    </row>
    <row r="9" spans="1:11" ht="30" customHeight="1" x14ac:dyDescent="0.25">
      <c r="A9" s="2">
        <v>3</v>
      </c>
      <c r="B9" s="5" t="s">
        <v>36</v>
      </c>
      <c r="C9" s="2"/>
      <c r="D9" s="2"/>
      <c r="E9" s="2"/>
      <c r="F9" s="2"/>
      <c r="G9" s="2"/>
      <c r="H9" s="2"/>
      <c r="I9" s="2"/>
      <c r="J9" s="4"/>
      <c r="K9" s="4"/>
    </row>
    <row r="10" spans="1:11" ht="30" customHeight="1" x14ac:dyDescent="0.25">
      <c r="A10" s="3"/>
      <c r="B10" s="6" t="s">
        <v>8</v>
      </c>
      <c r="C10" s="8"/>
      <c r="D10" s="8"/>
      <c r="E10" s="8"/>
      <c r="F10" s="3"/>
      <c r="G10" s="3"/>
      <c r="H10" s="3"/>
      <c r="I10" s="3"/>
      <c r="J10" s="3"/>
      <c r="K10" s="4">
        <f>SUBTOTAL(109,K7:K9)</f>
        <v>12000</v>
      </c>
    </row>
    <row r="12" spans="1:11" x14ac:dyDescent="0.25">
      <c r="B12" s="11" t="s">
        <v>51</v>
      </c>
    </row>
    <row r="13" spans="1:11" x14ac:dyDescent="0.25">
      <c r="B13" s="11" t="s">
        <v>52</v>
      </c>
    </row>
    <row r="14" spans="1:11" x14ac:dyDescent="0.25">
      <c r="B14" s="11" t="s">
        <v>59</v>
      </c>
    </row>
    <row r="15" spans="1:11" x14ac:dyDescent="0.25">
      <c r="B15" s="11"/>
    </row>
    <row r="16" spans="1:11" x14ac:dyDescent="0.25">
      <c r="B16" s="11"/>
    </row>
    <row r="17" spans="2:2" x14ac:dyDescent="0.25">
      <c r="B17" s="11"/>
    </row>
  </sheetData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workbookViewId="0">
      <selection activeCell="A2" sqref="A2"/>
    </sheetView>
  </sheetViews>
  <sheetFormatPr defaultRowHeight="15" x14ac:dyDescent="0.25"/>
  <cols>
    <col min="2" max="2" width="46.42578125" customWidth="1"/>
    <col min="3" max="11" width="12.7109375" customWidth="1"/>
  </cols>
  <sheetData>
    <row r="1" spans="1:11" x14ac:dyDescent="0.25">
      <c r="A1" t="s">
        <v>47</v>
      </c>
      <c r="B1" t="s">
        <v>105</v>
      </c>
    </row>
    <row r="4" spans="1:11" x14ac:dyDescent="0.25">
      <c r="B4" s="7" t="s">
        <v>21</v>
      </c>
      <c r="C4" s="9" t="s">
        <v>19</v>
      </c>
      <c r="D4" s="9"/>
      <c r="E4" s="7"/>
    </row>
    <row r="5" spans="1:11" x14ac:dyDescent="0.25">
      <c r="B5" s="7" t="s">
        <v>91</v>
      </c>
      <c r="C5" s="9"/>
      <c r="D5" s="9"/>
      <c r="E5" s="7"/>
    </row>
    <row r="7" spans="1:11" ht="30" customHeight="1" x14ac:dyDescent="0.25">
      <c r="A7" s="1" t="s">
        <v>9</v>
      </c>
      <c r="B7" s="1" t="s">
        <v>22</v>
      </c>
      <c r="C7" s="1" t="s">
        <v>16</v>
      </c>
      <c r="D7" s="1" t="s">
        <v>25</v>
      </c>
      <c r="E7" s="1" t="s">
        <v>18</v>
      </c>
      <c r="F7" s="1" t="s">
        <v>0</v>
      </c>
      <c r="G7" s="1" t="s">
        <v>10</v>
      </c>
      <c r="H7" s="1" t="s">
        <v>2</v>
      </c>
      <c r="I7" s="1" t="s">
        <v>3</v>
      </c>
      <c r="J7" s="1" t="s">
        <v>4</v>
      </c>
      <c r="K7" s="1" t="s">
        <v>5</v>
      </c>
    </row>
    <row r="8" spans="1:11" ht="30" customHeight="1" x14ac:dyDescent="0.25">
      <c r="A8" s="2">
        <v>1</v>
      </c>
      <c r="B8" s="5" t="s">
        <v>1</v>
      </c>
      <c r="C8" s="2" t="s">
        <v>17</v>
      </c>
      <c r="D8" s="2" t="s">
        <v>33</v>
      </c>
      <c r="E8" s="2" t="s">
        <v>97</v>
      </c>
      <c r="F8" s="2" t="s">
        <v>34</v>
      </c>
      <c r="G8" s="2" t="s">
        <v>15</v>
      </c>
      <c r="H8" s="2" t="s">
        <v>6</v>
      </c>
      <c r="I8" s="2">
        <v>1012</v>
      </c>
      <c r="J8" s="18"/>
      <c r="K8" s="4">
        <f>I8*J8</f>
        <v>0</v>
      </c>
    </row>
    <row r="9" spans="1:11" ht="30" customHeight="1" x14ac:dyDescent="0.25">
      <c r="A9" s="3"/>
      <c r="B9" s="6" t="s">
        <v>8</v>
      </c>
      <c r="C9" s="8"/>
      <c r="D9" s="8"/>
      <c r="E9" s="8"/>
      <c r="F9" s="3"/>
      <c r="G9" s="3"/>
      <c r="H9" s="3"/>
      <c r="I9" s="3"/>
      <c r="J9" s="3"/>
      <c r="K9" s="4">
        <f>SUBTOTAL(109,K8:K8)</f>
        <v>0</v>
      </c>
    </row>
    <row r="11" spans="1:11" x14ac:dyDescent="0.25">
      <c r="B11" s="11"/>
    </row>
    <row r="12" spans="1:11" x14ac:dyDescent="0.25">
      <c r="B12" s="11"/>
    </row>
    <row r="13" spans="1:11" x14ac:dyDescent="0.25">
      <c r="B13" s="11"/>
    </row>
    <row r="14" spans="1:11" x14ac:dyDescent="0.25">
      <c r="B14" s="11"/>
    </row>
    <row r="15" spans="1:11" x14ac:dyDescent="0.25">
      <c r="B15" s="11"/>
    </row>
    <row r="16" spans="1:11" x14ac:dyDescent="0.25">
      <c r="B16" s="11"/>
    </row>
    <row r="17" spans="2:2" x14ac:dyDescent="0.25">
      <c r="B17" s="11"/>
    </row>
  </sheetData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>
    <oddHeader>&amp;C&amp;"-,Bold"
Položkové ocenění poskytovaných služeb (soupis služeb)&amp;RPříloha č. 1 smlouvy o dílo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selection activeCell="A2" sqref="A2"/>
    </sheetView>
  </sheetViews>
  <sheetFormatPr defaultRowHeight="15" x14ac:dyDescent="0.25"/>
  <cols>
    <col min="2" max="2" width="45.7109375" customWidth="1"/>
    <col min="3" max="11" width="12.7109375" customWidth="1"/>
  </cols>
  <sheetData>
    <row r="1" spans="1:11" x14ac:dyDescent="0.25">
      <c r="A1" t="s">
        <v>47</v>
      </c>
      <c r="B1" t="s">
        <v>105</v>
      </c>
    </row>
    <row r="4" spans="1:11" x14ac:dyDescent="0.25">
      <c r="B4" s="7" t="s">
        <v>21</v>
      </c>
      <c r="C4" s="9" t="s">
        <v>20</v>
      </c>
      <c r="D4" s="9"/>
      <c r="E4" s="7"/>
    </row>
    <row r="5" spans="1:11" x14ac:dyDescent="0.25">
      <c r="B5" s="7" t="s">
        <v>91</v>
      </c>
      <c r="C5" s="9"/>
      <c r="D5" s="9"/>
      <c r="E5" s="7"/>
    </row>
    <row r="7" spans="1:11" ht="30" customHeight="1" x14ac:dyDescent="0.25">
      <c r="A7" s="1" t="s">
        <v>9</v>
      </c>
      <c r="B7" s="1" t="s">
        <v>61</v>
      </c>
      <c r="C7" s="1" t="s">
        <v>16</v>
      </c>
      <c r="D7" s="1" t="s">
        <v>25</v>
      </c>
      <c r="E7" s="1" t="s">
        <v>18</v>
      </c>
      <c r="F7" s="1" t="s">
        <v>0</v>
      </c>
      <c r="G7" s="1" t="s">
        <v>10</v>
      </c>
      <c r="H7" s="1" t="s">
        <v>2</v>
      </c>
      <c r="I7" s="1" t="s">
        <v>3</v>
      </c>
      <c r="J7" s="1" t="s">
        <v>4</v>
      </c>
      <c r="K7" s="1" t="s">
        <v>5</v>
      </c>
    </row>
    <row r="8" spans="1:11" ht="30" customHeight="1" x14ac:dyDescent="0.25">
      <c r="A8" s="2">
        <v>1</v>
      </c>
      <c r="B8" s="5" t="s">
        <v>62</v>
      </c>
      <c r="C8" s="2" t="s">
        <v>65</v>
      </c>
      <c r="D8" s="2">
        <v>1</v>
      </c>
      <c r="E8" s="2" t="s">
        <v>88</v>
      </c>
      <c r="F8" s="2" t="s">
        <v>34</v>
      </c>
      <c r="G8" s="2" t="s">
        <v>15</v>
      </c>
      <c r="H8" s="2" t="s">
        <v>7</v>
      </c>
      <c r="I8" s="2">
        <f>52*D8</f>
        <v>52</v>
      </c>
      <c r="J8" s="18"/>
      <c r="K8" s="4">
        <f>I8*J8</f>
        <v>0</v>
      </c>
    </row>
    <row r="9" spans="1:11" ht="30" customHeight="1" x14ac:dyDescent="0.25">
      <c r="A9" s="2">
        <v>2</v>
      </c>
      <c r="B9" s="5" t="s">
        <v>108</v>
      </c>
      <c r="C9" s="2" t="s">
        <v>65</v>
      </c>
      <c r="D9" s="2">
        <v>1</v>
      </c>
      <c r="E9" s="2" t="s">
        <v>88</v>
      </c>
      <c r="F9" s="2" t="s">
        <v>34</v>
      </c>
      <c r="G9" s="2" t="s">
        <v>15</v>
      </c>
      <c r="H9" s="2" t="s">
        <v>7</v>
      </c>
      <c r="I9" s="2">
        <f>52*D9</f>
        <v>52</v>
      </c>
      <c r="J9" s="18"/>
      <c r="K9" s="4">
        <f>I9*J9</f>
        <v>0</v>
      </c>
    </row>
    <row r="10" spans="1:11" ht="30" customHeight="1" x14ac:dyDescent="0.25">
      <c r="A10" s="2">
        <v>3</v>
      </c>
      <c r="B10" s="5" t="s">
        <v>13</v>
      </c>
      <c r="C10" s="2" t="s">
        <v>65</v>
      </c>
      <c r="D10" s="2">
        <v>2</v>
      </c>
      <c r="E10" s="2" t="s">
        <v>88</v>
      </c>
      <c r="F10" s="2" t="s">
        <v>34</v>
      </c>
      <c r="G10" s="2" t="s">
        <v>15</v>
      </c>
      <c r="H10" s="2" t="s">
        <v>7</v>
      </c>
      <c r="I10" s="2">
        <f t="shared" ref="I10:I11" si="0">52*D10</f>
        <v>104</v>
      </c>
      <c r="J10" s="18"/>
      <c r="K10" s="4">
        <f>I10*J10</f>
        <v>0</v>
      </c>
    </row>
    <row r="11" spans="1:11" ht="30" customHeight="1" x14ac:dyDescent="0.25">
      <c r="A11" s="2">
        <v>4</v>
      </c>
      <c r="B11" s="5" t="s">
        <v>84</v>
      </c>
      <c r="C11" s="2" t="s">
        <v>11</v>
      </c>
      <c r="D11" s="2">
        <v>1</v>
      </c>
      <c r="E11" s="2" t="s">
        <v>88</v>
      </c>
      <c r="F11" s="2" t="s">
        <v>34</v>
      </c>
      <c r="G11" s="2" t="s">
        <v>15</v>
      </c>
      <c r="H11" s="2" t="s">
        <v>7</v>
      </c>
      <c r="I11" s="2">
        <f t="shared" si="0"/>
        <v>52</v>
      </c>
      <c r="J11" s="18"/>
      <c r="K11" s="4">
        <f t="shared" ref="K11:K14" si="1">I11*J11</f>
        <v>0</v>
      </c>
    </row>
    <row r="12" spans="1:11" ht="30" customHeight="1" x14ac:dyDescent="0.25">
      <c r="A12" s="2">
        <v>5</v>
      </c>
      <c r="B12" s="5" t="s">
        <v>85</v>
      </c>
      <c r="C12" s="2" t="s">
        <v>11</v>
      </c>
      <c r="D12" s="2">
        <v>1</v>
      </c>
      <c r="E12" s="2" t="s">
        <v>88</v>
      </c>
      <c r="F12" s="2" t="s">
        <v>34</v>
      </c>
      <c r="G12" s="2" t="s">
        <v>15</v>
      </c>
      <c r="H12" s="2" t="s">
        <v>7</v>
      </c>
      <c r="I12" s="2">
        <f t="shared" ref="I12:I14" si="2">52*D12</f>
        <v>52</v>
      </c>
      <c r="J12" s="18"/>
      <c r="K12" s="4">
        <f t="shared" si="1"/>
        <v>0</v>
      </c>
    </row>
    <row r="13" spans="1:11" ht="30" customHeight="1" x14ac:dyDescent="0.25">
      <c r="A13" s="2">
        <v>6</v>
      </c>
      <c r="B13" s="5" t="s">
        <v>86</v>
      </c>
      <c r="C13" s="2" t="s">
        <v>11</v>
      </c>
      <c r="D13" s="2">
        <v>1</v>
      </c>
      <c r="E13" s="2" t="s">
        <v>88</v>
      </c>
      <c r="F13" s="2" t="s">
        <v>34</v>
      </c>
      <c r="G13" s="2" t="s">
        <v>15</v>
      </c>
      <c r="H13" s="2" t="s">
        <v>7</v>
      </c>
      <c r="I13" s="2">
        <f t="shared" ref="I13" si="3">52*D13</f>
        <v>52</v>
      </c>
      <c r="J13" s="18"/>
      <c r="K13" s="4">
        <f t="shared" si="1"/>
        <v>0</v>
      </c>
    </row>
    <row r="14" spans="1:11" ht="30" customHeight="1" x14ac:dyDescent="0.25">
      <c r="A14" s="2">
        <v>7</v>
      </c>
      <c r="B14" s="5" t="s">
        <v>87</v>
      </c>
      <c r="C14" s="2" t="s">
        <v>11</v>
      </c>
      <c r="D14" s="2">
        <v>2</v>
      </c>
      <c r="E14" s="2" t="s">
        <v>88</v>
      </c>
      <c r="F14" s="2" t="s">
        <v>34</v>
      </c>
      <c r="G14" s="2" t="s">
        <v>15</v>
      </c>
      <c r="H14" s="2" t="s">
        <v>7</v>
      </c>
      <c r="I14" s="2">
        <f t="shared" si="2"/>
        <v>104</v>
      </c>
      <c r="J14" s="18"/>
      <c r="K14" s="4">
        <f t="shared" si="1"/>
        <v>0</v>
      </c>
    </row>
    <row r="15" spans="1:11" ht="30" customHeight="1" x14ac:dyDescent="0.25">
      <c r="A15" s="2">
        <v>8</v>
      </c>
      <c r="B15" s="5" t="s">
        <v>90</v>
      </c>
      <c r="C15" s="2"/>
      <c r="D15" s="2">
        <v>20</v>
      </c>
      <c r="E15" s="2" t="s">
        <v>88</v>
      </c>
      <c r="F15" s="2" t="s">
        <v>34</v>
      </c>
      <c r="G15" s="2" t="s">
        <v>15</v>
      </c>
      <c r="H15" s="2" t="s">
        <v>7</v>
      </c>
      <c r="I15" s="2">
        <f t="shared" ref="I15" si="4">52*D15</f>
        <v>1040</v>
      </c>
      <c r="J15" s="18"/>
      <c r="K15" s="4">
        <f t="shared" ref="K15" si="5">I15*J15</f>
        <v>0</v>
      </c>
    </row>
    <row r="16" spans="1:11" ht="30" hidden="1" customHeight="1" x14ac:dyDescent="0.25">
      <c r="A16" s="2" t="s">
        <v>35</v>
      </c>
      <c r="B16" s="5" t="s">
        <v>63</v>
      </c>
      <c r="C16" s="2"/>
      <c r="D16" s="2"/>
      <c r="E16" s="2"/>
      <c r="F16" s="2"/>
      <c r="G16" s="2"/>
      <c r="H16" s="2"/>
      <c r="I16" s="2"/>
      <c r="J16" s="4"/>
      <c r="K16" s="4"/>
    </row>
    <row r="17" spans="1:11" ht="30" hidden="1" customHeight="1" x14ac:dyDescent="0.25">
      <c r="A17" s="2" t="s">
        <v>35</v>
      </c>
      <c r="B17" s="5"/>
      <c r="C17" s="2"/>
      <c r="D17" s="2"/>
      <c r="E17" s="2"/>
      <c r="F17" s="2"/>
      <c r="G17" s="2"/>
      <c r="H17" s="2"/>
      <c r="I17" s="2"/>
      <c r="J17" s="4"/>
      <c r="K17" s="4"/>
    </row>
    <row r="18" spans="1:11" ht="30" customHeight="1" x14ac:dyDescent="0.25">
      <c r="A18" s="3"/>
      <c r="B18" s="6" t="s">
        <v>8</v>
      </c>
      <c r="C18" s="8"/>
      <c r="D18" s="8"/>
      <c r="E18" s="8"/>
      <c r="F18" s="3"/>
      <c r="G18" s="3"/>
      <c r="H18" s="3"/>
      <c r="I18" s="3"/>
      <c r="J18" s="3"/>
      <c r="K18" s="4">
        <f>SUBTOTAL(109,K8:K17)</f>
        <v>0</v>
      </c>
    </row>
  </sheetData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>
    <oddHeader>&amp;C&amp;"-,Bold"
Položkové ocenění poskytovaných služeb (soupis služeb)&amp;RPříloha č. 1 smlouvy o dílo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zoomScaleNormal="100" workbookViewId="0">
      <selection activeCell="A2" sqref="A2"/>
    </sheetView>
  </sheetViews>
  <sheetFormatPr defaultRowHeight="15" x14ac:dyDescent="0.25"/>
  <cols>
    <col min="2" max="2" width="12.7109375" customWidth="1"/>
    <col min="3" max="3" width="43.85546875" customWidth="1"/>
    <col min="4" max="12" width="12.7109375" customWidth="1"/>
    <col min="13" max="13" width="16.5703125" customWidth="1"/>
    <col min="15" max="15" width="10.140625" bestFit="1" customWidth="1"/>
  </cols>
  <sheetData>
    <row r="1" spans="1:17" x14ac:dyDescent="0.25">
      <c r="A1" t="s">
        <v>47</v>
      </c>
      <c r="B1" t="s">
        <v>105</v>
      </c>
    </row>
    <row r="4" spans="1:17" x14ac:dyDescent="0.25">
      <c r="C4" s="7" t="s">
        <v>24</v>
      </c>
      <c r="D4" s="9" t="s">
        <v>60</v>
      </c>
      <c r="E4" s="7"/>
      <c r="F4" s="7"/>
    </row>
    <row r="6" spans="1:17" ht="30" customHeight="1" x14ac:dyDescent="0.25">
      <c r="A6" s="1" t="s">
        <v>9</v>
      </c>
      <c r="B6" s="1" t="s">
        <v>92</v>
      </c>
      <c r="C6" s="1" t="s">
        <v>100</v>
      </c>
      <c r="D6" s="1" t="s">
        <v>16</v>
      </c>
      <c r="E6" s="1" t="s">
        <v>25</v>
      </c>
      <c r="F6" s="1" t="s">
        <v>18</v>
      </c>
      <c r="G6" s="1" t="s">
        <v>0</v>
      </c>
      <c r="H6" s="1" t="s">
        <v>10</v>
      </c>
      <c r="I6" s="1" t="s">
        <v>2</v>
      </c>
      <c r="J6" s="1" t="s">
        <v>3</v>
      </c>
      <c r="K6" s="1" t="s">
        <v>4</v>
      </c>
      <c r="L6" s="1" t="s">
        <v>5</v>
      </c>
    </row>
    <row r="7" spans="1:17" ht="30" customHeight="1" x14ac:dyDescent="0.25">
      <c r="A7" s="2">
        <v>1</v>
      </c>
      <c r="B7" s="2">
        <v>150101</v>
      </c>
      <c r="C7" s="5" t="s">
        <v>93</v>
      </c>
      <c r="D7" s="2" t="s">
        <v>11</v>
      </c>
      <c r="E7" s="2">
        <v>10</v>
      </c>
      <c r="F7" s="2" t="s">
        <v>64</v>
      </c>
      <c r="G7" s="2" t="s">
        <v>34</v>
      </c>
      <c r="H7" s="2" t="s">
        <v>15</v>
      </c>
      <c r="I7" s="2" t="s">
        <v>7</v>
      </c>
      <c r="J7" s="2">
        <f>52*E7</f>
        <v>520</v>
      </c>
      <c r="K7" s="18"/>
      <c r="L7" s="4">
        <f>J7*K7</f>
        <v>0</v>
      </c>
    </row>
    <row r="8" spans="1:17" ht="30" customHeight="1" x14ac:dyDescent="0.25">
      <c r="A8" s="2">
        <v>2</v>
      </c>
      <c r="B8" s="16" t="s">
        <v>98</v>
      </c>
      <c r="C8" s="5" t="s">
        <v>99</v>
      </c>
      <c r="D8" s="2" t="s">
        <v>11</v>
      </c>
      <c r="E8" s="2">
        <v>13</v>
      </c>
      <c r="F8" s="2" t="s">
        <v>64</v>
      </c>
      <c r="G8" s="2" t="s">
        <v>34</v>
      </c>
      <c r="H8" s="2" t="s">
        <v>15</v>
      </c>
      <c r="I8" s="2" t="s">
        <v>7</v>
      </c>
      <c r="J8" s="2">
        <f>52*E8</f>
        <v>676</v>
      </c>
      <c r="K8" s="18"/>
      <c r="L8" s="4">
        <f t="shared" ref="L8:L10" si="0">J8*K8</f>
        <v>0</v>
      </c>
    </row>
    <row r="9" spans="1:17" ht="30" customHeight="1" x14ac:dyDescent="0.25">
      <c r="A9" s="2">
        <v>3</v>
      </c>
      <c r="B9" s="2">
        <v>150107</v>
      </c>
      <c r="C9" s="5" t="s">
        <v>94</v>
      </c>
      <c r="D9" s="2" t="s">
        <v>65</v>
      </c>
      <c r="E9" s="2">
        <v>13</v>
      </c>
      <c r="F9" s="2" t="s">
        <v>64</v>
      </c>
      <c r="G9" s="2" t="s">
        <v>28</v>
      </c>
      <c r="H9" s="2" t="s">
        <v>15</v>
      </c>
      <c r="I9" s="2" t="s">
        <v>7</v>
      </c>
      <c r="J9" s="2">
        <f>26*E9</f>
        <v>338</v>
      </c>
      <c r="K9" s="18"/>
      <c r="L9" s="4">
        <f t="shared" si="0"/>
        <v>0</v>
      </c>
    </row>
    <row r="10" spans="1:17" ht="30" customHeight="1" x14ac:dyDescent="0.25">
      <c r="A10" s="2">
        <v>4</v>
      </c>
      <c r="B10" s="8">
        <v>200201</v>
      </c>
      <c r="C10" s="5" t="s">
        <v>95</v>
      </c>
      <c r="D10" s="2" t="s">
        <v>106</v>
      </c>
      <c r="E10" s="2">
        <v>8</v>
      </c>
      <c r="F10" s="2" t="s">
        <v>64</v>
      </c>
      <c r="G10" s="2" t="s">
        <v>89</v>
      </c>
      <c r="H10" s="2" t="s">
        <v>107</v>
      </c>
      <c r="I10" s="2" t="s">
        <v>7</v>
      </c>
      <c r="J10" s="2">
        <f>70*E10</f>
        <v>560</v>
      </c>
      <c r="K10" s="18"/>
      <c r="L10" s="4">
        <f t="shared" si="0"/>
        <v>0</v>
      </c>
      <c r="N10" s="19"/>
      <c r="O10" s="19"/>
      <c r="Q10" s="20"/>
    </row>
    <row r="11" spans="1:17" ht="30" customHeight="1" x14ac:dyDescent="0.25">
      <c r="A11" s="3"/>
      <c r="B11" s="2"/>
      <c r="C11" s="6" t="s">
        <v>8</v>
      </c>
      <c r="D11" s="8"/>
      <c r="E11" s="8"/>
      <c r="F11" s="8"/>
      <c r="G11" s="3"/>
      <c r="H11" s="3"/>
      <c r="I11" s="3"/>
      <c r="J11" s="3"/>
      <c r="K11" s="3"/>
      <c r="L11" s="4">
        <f>SUBTOTAL(109,L7:L10)</f>
        <v>0</v>
      </c>
    </row>
    <row r="12" spans="1:17" x14ac:dyDescent="0.25">
      <c r="B12" s="15"/>
    </row>
  </sheetData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Header>&amp;C&amp;"-,Bold"
Položkové ocenění poskytovaných služeb (soupis služeb)&amp;RPříloha č. 1 smlouvy o dílo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opLeftCell="B1" zoomScaleNormal="100" workbookViewId="0">
      <selection activeCell="A2" sqref="A2"/>
    </sheetView>
  </sheetViews>
  <sheetFormatPr defaultRowHeight="15" x14ac:dyDescent="0.25"/>
  <cols>
    <col min="1" max="1" width="9.140625" customWidth="1"/>
    <col min="2" max="2" width="12.7109375" customWidth="1"/>
    <col min="3" max="3" width="75.7109375" customWidth="1"/>
    <col min="4" max="5" width="12.7109375" hidden="1" customWidth="1"/>
    <col min="6" max="12" width="12.7109375" customWidth="1"/>
  </cols>
  <sheetData>
    <row r="1" spans="1:12" x14ac:dyDescent="0.25">
      <c r="A1" t="s">
        <v>47</v>
      </c>
      <c r="B1" t="s">
        <v>105</v>
      </c>
    </row>
    <row r="4" spans="1:12" x14ac:dyDescent="0.25">
      <c r="C4" s="7" t="s">
        <v>66</v>
      </c>
      <c r="D4" s="9"/>
      <c r="E4" s="7"/>
      <c r="F4" s="7"/>
    </row>
    <row r="6" spans="1:12" ht="30" customHeight="1" x14ac:dyDescent="0.25">
      <c r="A6" s="1" t="s">
        <v>9</v>
      </c>
      <c r="B6" s="1" t="s">
        <v>92</v>
      </c>
      <c r="C6" s="1" t="s">
        <v>67</v>
      </c>
      <c r="D6" s="1" t="s">
        <v>16</v>
      </c>
      <c r="E6" s="1" t="s">
        <v>25</v>
      </c>
      <c r="F6" s="1" t="s">
        <v>18</v>
      </c>
      <c r="G6" s="1" t="s">
        <v>0</v>
      </c>
      <c r="H6" s="1" t="s">
        <v>10</v>
      </c>
      <c r="I6" s="1" t="s">
        <v>2</v>
      </c>
      <c r="J6" s="1" t="s">
        <v>3</v>
      </c>
      <c r="K6" s="1" t="s">
        <v>4</v>
      </c>
      <c r="L6" s="1" t="s">
        <v>5</v>
      </c>
    </row>
    <row r="7" spans="1:12" ht="30" customHeight="1" x14ac:dyDescent="0.25">
      <c r="A7" s="2">
        <v>1</v>
      </c>
      <c r="B7" s="2">
        <v>160103</v>
      </c>
      <c r="C7" s="5" t="s">
        <v>69</v>
      </c>
      <c r="D7" s="16"/>
      <c r="E7" s="2"/>
      <c r="F7" s="2" t="s">
        <v>64</v>
      </c>
      <c r="G7" s="2" t="s">
        <v>71</v>
      </c>
      <c r="H7" s="2" t="s">
        <v>15</v>
      </c>
      <c r="I7" s="2" t="s">
        <v>109</v>
      </c>
      <c r="J7" s="24">
        <v>2.5</v>
      </c>
      <c r="K7" s="18"/>
      <c r="L7" s="4">
        <f>J7*K7</f>
        <v>0</v>
      </c>
    </row>
    <row r="8" spans="1:12" ht="30" customHeight="1" x14ac:dyDescent="0.25">
      <c r="A8" s="2">
        <v>2</v>
      </c>
      <c r="B8" s="2">
        <v>200307</v>
      </c>
      <c r="C8" s="5" t="s">
        <v>110</v>
      </c>
      <c r="D8" s="16"/>
      <c r="E8" s="2"/>
      <c r="F8" s="2" t="s">
        <v>64</v>
      </c>
      <c r="G8" s="2" t="s">
        <v>71</v>
      </c>
      <c r="H8" s="2" t="s">
        <v>15</v>
      </c>
      <c r="I8" s="2" t="s">
        <v>109</v>
      </c>
      <c r="J8" s="24">
        <v>8.5399999999999991</v>
      </c>
      <c r="K8" s="18"/>
      <c r="L8" s="4">
        <f>J8*K8</f>
        <v>0</v>
      </c>
    </row>
    <row r="9" spans="1:12" ht="30" customHeight="1" x14ac:dyDescent="0.25">
      <c r="A9" s="3"/>
      <c r="B9" s="3"/>
      <c r="C9" s="6" t="s">
        <v>8</v>
      </c>
      <c r="D9" s="8"/>
      <c r="E9" s="8"/>
      <c r="F9" s="8"/>
      <c r="G9" s="3"/>
      <c r="H9" s="3"/>
      <c r="I9" s="3"/>
      <c r="J9" s="3"/>
      <c r="K9" s="3"/>
      <c r="L9" s="4">
        <f>SUBTOTAL(109,L7:L8)</f>
        <v>0</v>
      </c>
    </row>
  </sheetData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Header>&amp;C&amp;"-,Bold"&amp;12
Položkové ocenění poskytovaných služeb (soupis služeb)&amp;RPříloha č. 1 smlouvy o dílo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A2" sqref="A2"/>
    </sheetView>
  </sheetViews>
  <sheetFormatPr defaultRowHeight="15" x14ac:dyDescent="0.25"/>
  <cols>
    <col min="1" max="1" width="9.140625" customWidth="1"/>
    <col min="2" max="2" width="12.7109375" customWidth="1"/>
    <col min="3" max="3" width="45.7109375" customWidth="1"/>
    <col min="4" max="4" width="12.7109375" customWidth="1"/>
    <col min="5" max="5" width="12.7109375" hidden="1" customWidth="1"/>
    <col min="6" max="9" width="12.7109375" customWidth="1"/>
    <col min="10" max="12" width="12.7109375" hidden="1" customWidth="1"/>
    <col min="13" max="13" width="12.7109375" customWidth="1"/>
  </cols>
  <sheetData>
    <row r="1" spans="1:13" x14ac:dyDescent="0.25">
      <c r="A1" t="s">
        <v>47</v>
      </c>
      <c r="B1" t="s">
        <v>105</v>
      </c>
    </row>
    <row r="4" spans="1:13" x14ac:dyDescent="0.25">
      <c r="C4" s="7" t="s">
        <v>73</v>
      </c>
      <c r="D4" s="9"/>
      <c r="E4" s="7"/>
      <c r="G4" s="7"/>
    </row>
    <row r="6" spans="1:13" ht="30" customHeight="1" x14ac:dyDescent="0.25">
      <c r="A6" s="1" t="s">
        <v>9</v>
      </c>
      <c r="B6" s="1" t="s">
        <v>92</v>
      </c>
      <c r="C6" s="1" t="s">
        <v>74</v>
      </c>
      <c r="D6" s="1" t="s">
        <v>102</v>
      </c>
      <c r="E6" s="1" t="s">
        <v>25</v>
      </c>
      <c r="F6" s="1" t="s">
        <v>2</v>
      </c>
      <c r="G6" s="1" t="s">
        <v>18</v>
      </c>
      <c r="H6" s="1" t="s">
        <v>0</v>
      </c>
      <c r="I6" s="1" t="s">
        <v>10</v>
      </c>
      <c r="J6" s="1" t="s">
        <v>2</v>
      </c>
      <c r="K6" s="1" t="s">
        <v>3</v>
      </c>
      <c r="L6" s="1" t="s">
        <v>4</v>
      </c>
      <c r="M6" s="1" t="s">
        <v>68</v>
      </c>
    </row>
    <row r="7" spans="1:13" ht="30" customHeight="1" x14ac:dyDescent="0.25">
      <c r="A7" s="2">
        <v>1</v>
      </c>
      <c r="B7" s="10" t="s">
        <v>96</v>
      </c>
      <c r="C7" s="5" t="s">
        <v>75</v>
      </c>
      <c r="D7" s="2">
        <v>43</v>
      </c>
      <c r="E7" s="2"/>
      <c r="F7" s="2" t="s">
        <v>70</v>
      </c>
      <c r="G7" s="2" t="s">
        <v>64</v>
      </c>
      <c r="H7" s="2" t="s">
        <v>71</v>
      </c>
      <c r="I7" s="2" t="s">
        <v>15</v>
      </c>
      <c r="J7" s="2" t="s">
        <v>70</v>
      </c>
      <c r="K7" s="2"/>
      <c r="L7" s="4"/>
      <c r="M7" s="21"/>
    </row>
    <row r="8" spans="1:13" ht="30" customHeight="1" x14ac:dyDescent="0.25">
      <c r="A8" s="2">
        <v>2</v>
      </c>
      <c r="B8" s="2">
        <v>130207</v>
      </c>
      <c r="C8" s="5" t="s">
        <v>76</v>
      </c>
      <c r="D8" s="2">
        <v>51</v>
      </c>
      <c r="E8" s="2"/>
      <c r="F8" s="2" t="s">
        <v>70</v>
      </c>
      <c r="G8" s="2" t="s">
        <v>64</v>
      </c>
      <c r="H8" s="2" t="s">
        <v>71</v>
      </c>
      <c r="I8" s="2" t="s">
        <v>15</v>
      </c>
      <c r="J8" s="2" t="s">
        <v>70</v>
      </c>
      <c r="K8" s="2"/>
      <c r="L8" s="4"/>
      <c r="M8" s="23"/>
    </row>
    <row r="9" spans="1:13" ht="30" customHeight="1" x14ac:dyDescent="0.25">
      <c r="A9" s="2">
        <v>3</v>
      </c>
      <c r="B9" s="2">
        <v>150110</v>
      </c>
      <c r="C9" s="5" t="s">
        <v>77</v>
      </c>
      <c r="D9" s="2">
        <v>83</v>
      </c>
      <c r="E9" s="2"/>
      <c r="F9" s="2" t="s">
        <v>70</v>
      </c>
      <c r="G9" s="2" t="s">
        <v>64</v>
      </c>
      <c r="H9" s="2" t="s">
        <v>71</v>
      </c>
      <c r="I9" s="2" t="s">
        <v>15</v>
      </c>
      <c r="J9" s="2" t="s">
        <v>70</v>
      </c>
      <c r="K9" s="2"/>
      <c r="L9" s="4"/>
      <c r="M9" s="23"/>
    </row>
    <row r="10" spans="1:13" ht="45" customHeight="1" x14ac:dyDescent="0.25">
      <c r="A10" s="2">
        <v>4</v>
      </c>
      <c r="B10" s="2">
        <v>150202</v>
      </c>
      <c r="C10" s="5" t="s">
        <v>78</v>
      </c>
      <c r="D10" s="2">
        <v>20</v>
      </c>
      <c r="E10" s="2"/>
      <c r="F10" s="2" t="s">
        <v>70</v>
      </c>
      <c r="G10" s="2" t="s">
        <v>64</v>
      </c>
      <c r="H10" s="2" t="s">
        <v>71</v>
      </c>
      <c r="I10" s="2" t="s">
        <v>15</v>
      </c>
      <c r="J10" s="2" t="s">
        <v>70</v>
      </c>
      <c r="K10" s="2"/>
      <c r="L10" s="4"/>
      <c r="M10" s="23"/>
    </row>
    <row r="11" spans="1:13" ht="30" customHeight="1" x14ac:dyDescent="0.25">
      <c r="A11" s="2">
        <v>5</v>
      </c>
      <c r="B11" s="2">
        <v>160113</v>
      </c>
      <c r="C11" s="5" t="s">
        <v>79</v>
      </c>
      <c r="D11" s="2">
        <v>15</v>
      </c>
      <c r="E11" s="2"/>
      <c r="F11" s="2" t="s">
        <v>70</v>
      </c>
      <c r="G11" s="2" t="s">
        <v>64</v>
      </c>
      <c r="H11" s="2" t="s">
        <v>71</v>
      </c>
      <c r="I11" s="2" t="s">
        <v>15</v>
      </c>
      <c r="J11" s="2" t="s">
        <v>70</v>
      </c>
      <c r="K11" s="2"/>
      <c r="L11" s="4"/>
      <c r="M11" s="23"/>
    </row>
    <row r="12" spans="1:13" ht="30" customHeight="1" x14ac:dyDescent="0.25">
      <c r="A12" s="2">
        <v>6</v>
      </c>
      <c r="B12" s="2">
        <v>200113</v>
      </c>
      <c r="C12" s="5" t="s">
        <v>80</v>
      </c>
      <c r="D12" s="2">
        <v>195</v>
      </c>
      <c r="E12" s="2"/>
      <c r="F12" s="2" t="s">
        <v>70</v>
      </c>
      <c r="G12" s="2" t="s">
        <v>64</v>
      </c>
      <c r="H12" s="2" t="s">
        <v>71</v>
      </c>
      <c r="I12" s="2" t="s">
        <v>15</v>
      </c>
      <c r="J12" s="2" t="s">
        <v>70</v>
      </c>
      <c r="K12" s="2"/>
      <c r="L12" s="4"/>
      <c r="M12" s="23"/>
    </row>
    <row r="13" spans="1:13" ht="30" customHeight="1" x14ac:dyDescent="0.25">
      <c r="A13" s="2">
        <v>7</v>
      </c>
      <c r="B13" s="2">
        <v>200127</v>
      </c>
      <c r="C13" s="5" t="s">
        <v>81</v>
      </c>
      <c r="D13" s="2">
        <v>494</v>
      </c>
      <c r="E13" s="2"/>
      <c r="F13" s="2" t="s">
        <v>70</v>
      </c>
      <c r="G13" s="2" t="s">
        <v>64</v>
      </c>
      <c r="H13" s="2" t="s">
        <v>71</v>
      </c>
      <c r="I13" s="2" t="s">
        <v>15</v>
      </c>
      <c r="J13" s="2"/>
      <c r="K13" s="2"/>
      <c r="L13" s="4"/>
      <c r="M13" s="22"/>
    </row>
    <row r="15" spans="1:13" x14ac:dyDescent="0.25">
      <c r="A15" s="13" t="s">
        <v>72</v>
      </c>
      <c r="B15" s="13"/>
    </row>
    <row r="16" spans="1:13" x14ac:dyDescent="0.25">
      <c r="A16" t="s">
        <v>82</v>
      </c>
    </row>
    <row r="17" spans="1:1" x14ac:dyDescent="0.25">
      <c r="A17" t="s">
        <v>101</v>
      </c>
    </row>
  </sheetData>
  <mergeCells count="1">
    <mergeCell ref="M7:M1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&amp;C&amp;"-,Bold"
Položkové ocenění poskytovaných služeb (soupis služeb)&amp;RPříloha č. 1 smlouvy o dílo</oddHeader>
  </headerFooter>
  <ignoredErrors>
    <ignoredError sqref="B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opLeftCell="B1" zoomScaleNormal="100" workbookViewId="0">
      <selection activeCell="I7" sqref="I7"/>
    </sheetView>
  </sheetViews>
  <sheetFormatPr defaultRowHeight="15" x14ac:dyDescent="0.25"/>
  <cols>
    <col min="2" max="2" width="45.7109375" customWidth="1"/>
    <col min="3" max="11" width="12.7109375" customWidth="1"/>
  </cols>
  <sheetData>
    <row r="1" spans="1:12" x14ac:dyDescent="0.25">
      <c r="A1" t="s">
        <v>47</v>
      </c>
      <c r="B1" t="s">
        <v>48</v>
      </c>
    </row>
    <row r="4" spans="1:12" x14ac:dyDescent="0.25">
      <c r="B4" s="7" t="s">
        <v>24</v>
      </c>
      <c r="C4" s="9" t="s">
        <v>26</v>
      </c>
      <c r="D4" s="9" t="s">
        <v>27</v>
      </c>
      <c r="E4" s="7"/>
    </row>
    <row r="6" spans="1:12" ht="30" customHeight="1" x14ac:dyDescent="0.25">
      <c r="A6" s="1" t="s">
        <v>9</v>
      </c>
      <c r="B6" s="1" t="s">
        <v>23</v>
      </c>
      <c r="C6" s="1" t="s">
        <v>16</v>
      </c>
      <c r="D6" s="1" t="s">
        <v>25</v>
      </c>
      <c r="E6" s="1" t="s">
        <v>18</v>
      </c>
      <c r="F6" s="1" t="s">
        <v>0</v>
      </c>
      <c r="G6" s="1" t="s">
        <v>10</v>
      </c>
      <c r="H6" s="1" t="s">
        <v>2</v>
      </c>
      <c r="I6" s="1" t="s">
        <v>3</v>
      </c>
      <c r="J6" s="1" t="s">
        <v>4</v>
      </c>
      <c r="K6" s="1" t="s">
        <v>5</v>
      </c>
    </row>
    <row r="7" spans="1:12" ht="30" customHeight="1" x14ac:dyDescent="0.25">
      <c r="A7" s="2">
        <v>1</v>
      </c>
      <c r="B7" s="5" t="s">
        <v>37</v>
      </c>
      <c r="C7" s="2" t="s">
        <v>40</v>
      </c>
      <c r="D7" s="10" t="s">
        <v>42</v>
      </c>
      <c r="E7" s="2" t="s">
        <v>14</v>
      </c>
      <c r="F7" s="2" t="s">
        <v>41</v>
      </c>
      <c r="G7" s="2" t="s">
        <v>15</v>
      </c>
      <c r="H7" s="2" t="s">
        <v>7</v>
      </c>
      <c r="I7" s="2">
        <f>360/45</f>
        <v>8</v>
      </c>
      <c r="J7" s="4">
        <v>0</v>
      </c>
      <c r="K7" s="4">
        <f>I7*J7</f>
        <v>0</v>
      </c>
      <c r="L7" t="s">
        <v>56</v>
      </c>
    </row>
    <row r="8" spans="1:12" ht="30" customHeight="1" x14ac:dyDescent="0.25">
      <c r="A8" s="2">
        <v>2</v>
      </c>
      <c r="B8" s="5" t="s">
        <v>38</v>
      </c>
      <c r="C8" s="2" t="s">
        <v>40</v>
      </c>
      <c r="D8" s="10" t="s">
        <v>42</v>
      </c>
      <c r="E8" s="2" t="s">
        <v>14</v>
      </c>
      <c r="F8" s="2" t="s">
        <v>41</v>
      </c>
      <c r="G8" s="2" t="s">
        <v>15</v>
      </c>
      <c r="H8" s="2" t="s">
        <v>7</v>
      </c>
      <c r="I8" s="2">
        <f>360/45</f>
        <v>8</v>
      </c>
      <c r="J8" s="4">
        <v>0</v>
      </c>
      <c r="K8" s="4">
        <f>I8*J8</f>
        <v>0</v>
      </c>
    </row>
    <row r="9" spans="1:12" ht="30" customHeight="1" x14ac:dyDescent="0.25">
      <c r="A9" s="2">
        <v>3</v>
      </c>
      <c r="B9" s="5"/>
      <c r="C9" s="2"/>
      <c r="D9" s="10"/>
      <c r="E9" s="2"/>
      <c r="F9" s="2"/>
      <c r="G9" s="2"/>
      <c r="H9" s="2"/>
      <c r="I9" s="2"/>
      <c r="J9" s="4"/>
      <c r="K9" s="4"/>
    </row>
    <row r="10" spans="1:12" ht="30" customHeight="1" x14ac:dyDescent="0.25">
      <c r="A10" s="3"/>
      <c r="B10" s="6" t="s">
        <v>8</v>
      </c>
      <c r="C10" s="8"/>
      <c r="D10" s="8"/>
      <c r="E10" s="8"/>
      <c r="F10" s="3"/>
      <c r="G10" s="3"/>
      <c r="H10" s="3"/>
      <c r="I10" s="3"/>
      <c r="J10" s="3"/>
      <c r="K10" s="4">
        <f>SUBTOTAL(109,K7:K9)</f>
        <v>0</v>
      </c>
    </row>
    <row r="11" spans="1:12" ht="24" x14ac:dyDescent="0.25">
      <c r="C11" s="12" t="s">
        <v>57</v>
      </c>
    </row>
  </sheetData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workbookViewId="0">
      <selection activeCell="I7" sqref="I7"/>
    </sheetView>
  </sheetViews>
  <sheetFormatPr defaultRowHeight="15" x14ac:dyDescent="0.25"/>
  <cols>
    <col min="2" max="2" width="45.7109375" customWidth="1"/>
    <col min="3" max="11" width="12.7109375" customWidth="1"/>
  </cols>
  <sheetData>
    <row r="1" spans="1:11" x14ac:dyDescent="0.25">
      <c r="A1" t="s">
        <v>47</v>
      </c>
      <c r="B1" t="s">
        <v>48</v>
      </c>
    </row>
    <row r="4" spans="1:11" x14ac:dyDescent="0.25">
      <c r="B4" s="7" t="s">
        <v>24</v>
      </c>
      <c r="C4" s="9" t="s">
        <v>29</v>
      </c>
      <c r="D4" s="9" t="s">
        <v>30</v>
      </c>
      <c r="E4" s="7"/>
    </row>
    <row r="6" spans="1:11" ht="30" customHeight="1" x14ac:dyDescent="0.25">
      <c r="A6" s="1" t="s">
        <v>9</v>
      </c>
      <c r="B6" s="1" t="s">
        <v>23</v>
      </c>
      <c r="C6" s="1" t="s">
        <v>16</v>
      </c>
      <c r="D6" s="1" t="s">
        <v>25</v>
      </c>
      <c r="E6" s="1" t="s">
        <v>18</v>
      </c>
      <c r="F6" s="1" t="s">
        <v>0</v>
      </c>
      <c r="G6" s="1" t="s">
        <v>10</v>
      </c>
      <c r="H6" s="1" t="s">
        <v>2</v>
      </c>
      <c r="I6" s="1" t="s">
        <v>3</v>
      </c>
      <c r="J6" s="1" t="s">
        <v>4</v>
      </c>
      <c r="K6" s="1" t="s">
        <v>5</v>
      </c>
    </row>
    <row r="7" spans="1:11" ht="30" customHeight="1" x14ac:dyDescent="0.25">
      <c r="A7" s="2">
        <v>1</v>
      </c>
      <c r="B7" s="5" t="s">
        <v>37</v>
      </c>
      <c r="C7" s="2" t="s">
        <v>43</v>
      </c>
      <c r="D7" s="2">
        <v>2</v>
      </c>
      <c r="E7" s="2" t="s">
        <v>12</v>
      </c>
      <c r="F7" s="2" t="s">
        <v>34</v>
      </c>
      <c r="G7" s="2" t="s">
        <v>15</v>
      </c>
      <c r="H7" s="2" t="s">
        <v>7</v>
      </c>
      <c r="I7" s="2">
        <f>52*D7</f>
        <v>104</v>
      </c>
      <c r="J7" s="4">
        <f>1496.64/52</f>
        <v>28.781538461538464</v>
      </c>
      <c r="K7" s="4">
        <f>I7*J7</f>
        <v>2993.28</v>
      </c>
    </row>
    <row r="8" spans="1:11" ht="30" customHeight="1" x14ac:dyDescent="0.25">
      <c r="A8" s="2">
        <v>2</v>
      </c>
      <c r="B8" s="5" t="s">
        <v>38</v>
      </c>
      <c r="C8" s="2" t="s">
        <v>43</v>
      </c>
      <c r="D8" s="2">
        <v>1</v>
      </c>
      <c r="E8" s="2" t="s">
        <v>14</v>
      </c>
      <c r="F8" s="2" t="s">
        <v>34</v>
      </c>
      <c r="G8" s="2" t="s">
        <v>15</v>
      </c>
      <c r="H8" s="2" t="s">
        <v>7</v>
      </c>
      <c r="I8" s="2">
        <f>52*D8</f>
        <v>52</v>
      </c>
      <c r="J8" s="4">
        <f>1496.64/52</f>
        <v>28.781538461538464</v>
      </c>
      <c r="K8" s="4">
        <f>I8*J8</f>
        <v>1496.64</v>
      </c>
    </row>
    <row r="9" spans="1:11" ht="30" customHeight="1" x14ac:dyDescent="0.25">
      <c r="A9" s="2">
        <v>3</v>
      </c>
      <c r="B9" s="5" t="s">
        <v>36</v>
      </c>
      <c r="C9" s="2"/>
      <c r="D9" s="2"/>
      <c r="E9" s="2"/>
      <c r="F9" s="2"/>
      <c r="G9" s="2"/>
      <c r="H9" s="2"/>
      <c r="I9" s="2"/>
      <c r="J9" s="4"/>
      <c r="K9" s="4"/>
    </row>
    <row r="10" spans="1:11" ht="30" customHeight="1" x14ac:dyDescent="0.25">
      <c r="A10" s="3"/>
      <c r="B10" s="6" t="s">
        <v>8</v>
      </c>
      <c r="C10" s="8"/>
      <c r="D10" s="8"/>
      <c r="E10" s="8"/>
      <c r="F10" s="3"/>
      <c r="G10" s="3"/>
      <c r="H10" s="3"/>
      <c r="I10" s="3"/>
      <c r="J10" s="3"/>
      <c r="K10" s="4">
        <f>SUBTOTAL(109,K7:K9)</f>
        <v>4489.92</v>
      </c>
    </row>
    <row r="12" spans="1:11" x14ac:dyDescent="0.25">
      <c r="C12" t="s">
        <v>58</v>
      </c>
    </row>
  </sheetData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Normal="100" workbookViewId="0">
      <selection activeCell="I7" sqref="I7"/>
    </sheetView>
  </sheetViews>
  <sheetFormatPr defaultRowHeight="15" x14ac:dyDescent="0.25"/>
  <cols>
    <col min="2" max="2" width="45.7109375" customWidth="1"/>
    <col min="3" max="11" width="12.7109375" customWidth="1"/>
  </cols>
  <sheetData>
    <row r="1" spans="1:11" x14ac:dyDescent="0.25">
      <c r="A1" t="s">
        <v>47</v>
      </c>
      <c r="B1" t="s">
        <v>48</v>
      </c>
    </row>
    <row r="4" spans="1:11" x14ac:dyDescent="0.25">
      <c r="B4" s="7" t="s">
        <v>24</v>
      </c>
      <c r="C4" s="9" t="s">
        <v>31</v>
      </c>
      <c r="D4" s="9" t="s">
        <v>32</v>
      </c>
      <c r="E4" s="7"/>
    </row>
    <row r="6" spans="1:11" ht="30" customHeight="1" x14ac:dyDescent="0.25">
      <c r="A6" s="1" t="s">
        <v>9</v>
      </c>
      <c r="B6" s="1" t="s">
        <v>23</v>
      </c>
      <c r="C6" s="1" t="s">
        <v>16</v>
      </c>
      <c r="D6" s="1" t="s">
        <v>25</v>
      </c>
      <c r="E6" s="1" t="s">
        <v>18</v>
      </c>
      <c r="F6" s="1" t="s">
        <v>0</v>
      </c>
      <c r="G6" s="1" t="s">
        <v>10</v>
      </c>
      <c r="H6" s="1" t="s">
        <v>2</v>
      </c>
      <c r="I6" s="1" t="s">
        <v>3</v>
      </c>
      <c r="J6" s="1" t="s">
        <v>4</v>
      </c>
      <c r="K6" s="1" t="s">
        <v>5</v>
      </c>
    </row>
    <row r="7" spans="1:11" ht="30" customHeight="1" x14ac:dyDescent="0.25">
      <c r="A7" s="2">
        <v>1</v>
      </c>
      <c r="B7" s="5" t="s">
        <v>44</v>
      </c>
      <c r="C7" s="2" t="s">
        <v>45</v>
      </c>
      <c r="D7" s="2">
        <v>1</v>
      </c>
      <c r="E7" s="2" t="s">
        <v>14</v>
      </c>
      <c r="F7" s="2" t="s">
        <v>34</v>
      </c>
      <c r="G7" s="2" t="s">
        <v>15</v>
      </c>
      <c r="H7" s="2" t="s">
        <v>7</v>
      </c>
      <c r="I7" s="2">
        <f>52*D7</f>
        <v>52</v>
      </c>
      <c r="J7" s="4">
        <f>1249.08/52</f>
        <v>24.020769230769229</v>
      </c>
      <c r="K7" s="4">
        <f>I7*J7</f>
        <v>1249.08</v>
      </c>
    </row>
    <row r="8" spans="1:11" ht="30" customHeight="1" x14ac:dyDescent="0.25">
      <c r="A8" s="2">
        <v>2</v>
      </c>
      <c r="B8" s="5"/>
      <c r="C8" s="2"/>
      <c r="D8" s="2"/>
      <c r="E8" s="2"/>
      <c r="F8" s="2"/>
      <c r="G8" s="2"/>
      <c r="H8" s="2"/>
      <c r="I8" s="2"/>
      <c r="J8" s="4"/>
      <c r="K8" s="4"/>
    </row>
    <row r="9" spans="1:11" ht="30" customHeight="1" x14ac:dyDescent="0.25">
      <c r="A9" s="2">
        <v>3</v>
      </c>
      <c r="B9" s="5"/>
      <c r="C9" s="2"/>
      <c r="D9" s="2"/>
      <c r="E9" s="2"/>
      <c r="F9" s="2"/>
      <c r="G9" s="2"/>
      <c r="H9" s="2"/>
      <c r="I9" s="2"/>
      <c r="J9" s="4"/>
      <c r="K9" s="4"/>
    </row>
    <row r="10" spans="1:11" ht="30" customHeight="1" x14ac:dyDescent="0.25">
      <c r="A10" s="3"/>
      <c r="B10" s="6" t="s">
        <v>8</v>
      </c>
      <c r="C10" s="8"/>
      <c r="D10" s="8"/>
      <c r="E10" s="8"/>
      <c r="F10" s="3"/>
      <c r="G10" s="3"/>
      <c r="H10" s="3"/>
      <c r="I10" s="3"/>
      <c r="J10" s="3"/>
      <c r="K10" s="4">
        <f>SUBTOTAL(109,K7:K9)</f>
        <v>1249.08</v>
      </c>
    </row>
  </sheetData>
  <pageMargins left="0.23622047244094491" right="0.23622047244094491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Rekapitulace</vt:lpstr>
      <vt:lpstr>SmKO_občané</vt:lpstr>
      <vt:lpstr>SmKO_ostatní</vt:lpstr>
      <vt:lpstr>SeKO</vt:lpstr>
      <vt:lpstr>ostatní</vt:lpstr>
      <vt:lpstr>nebezpečný</vt:lpstr>
      <vt:lpstr>SeKO_sklo</vt:lpstr>
      <vt:lpstr>SeKO_plast</vt:lpstr>
      <vt:lpstr>SeKO_NK</vt:lpstr>
      <vt:lpstr>SeKO_bio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Kopecký</dc:creator>
  <cp:lastModifiedBy>Stanislav Kopecký</cp:lastModifiedBy>
  <cp:lastPrinted>2017-05-15T11:46:01Z</cp:lastPrinted>
  <dcterms:created xsi:type="dcterms:W3CDTF">2017-01-28T16:09:57Z</dcterms:created>
  <dcterms:modified xsi:type="dcterms:W3CDTF">2017-05-15T11:46:15Z</dcterms:modified>
</cp:coreProperties>
</file>