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Stavba" sheetId="1" r:id="rId1"/>
    <sheet name="SO 01 1 KL" sheetId="2" r:id="rId2"/>
    <sheet name="SO 01 1 Rek" sheetId="3" r:id="rId3"/>
    <sheet name="SO 01 1 Pol" sheetId="4" r:id="rId4"/>
    <sheet name="SO 02 1 KL" sheetId="5" r:id="rId5"/>
    <sheet name="SO 02 1 Rek" sheetId="6" r:id="rId6"/>
    <sheet name="SO 02 1 Pol" sheetId="7" r:id="rId7"/>
  </sheet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'SO 01 1 Pol'!$1:$6</definedName>
    <definedName name="_xlnm.Print_Titles" localSheetId="2">'SO 01 1 Rek'!$1:$6</definedName>
    <definedName name="_xlnm.Print_Titles" localSheetId="6">'SO 02 1 Pol'!$1:$6</definedName>
    <definedName name="_xlnm.Print_Titles" localSheetId="5">'SO 02 1 Rek'!$1:$6</definedName>
    <definedName name="Objednatel" localSheetId="0">'Stavba'!$D$11</definedName>
    <definedName name="Objekt" localSheetId="0">'Stavba'!$B$29</definedName>
    <definedName name="_xlnm.Print_Area" localSheetId="1">'SO 01 1 KL'!$A$1:$G$45</definedName>
    <definedName name="_xlnm.Print_Area" localSheetId="3">'SO 01 1 Pol'!$A$1:$K$828</definedName>
    <definedName name="_xlnm.Print_Area" localSheetId="2">'SO 01 1 Rek'!$A$1:$I$46</definedName>
    <definedName name="_xlnm.Print_Area" localSheetId="4">'SO 02 1 KL'!$A$1:$G$45</definedName>
    <definedName name="_xlnm.Print_Area" localSheetId="6">'SO 02 1 Pol'!$A$1:$K$24</definedName>
    <definedName name="_xlnm.Print_Area" localSheetId="5">'SO 02 1 Rek'!$A$1:$I$23</definedName>
    <definedName name="_xlnm.Print_Area" localSheetId="0">'Stavba'!$B$1:$J$95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'SO 01 1 Pol'!#REF!</definedName>
    <definedName name="solver_opt" localSheetId="6" hidden="1">'SO 02 1 Pol'!#REF!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'Stavba'!$F$76:$J$76</definedName>
    <definedName name="StavbaCelkem" localSheetId="0">'Stavba'!$H$32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<sst xmlns="http://schemas.openxmlformats.org/spreadsheetml/2006/main" count="2250" uniqueCount="1041">
  <si>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</si>
  <si>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</si>
  <si>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</si>
  <si>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</si>
  <si>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</si>
  <si>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</si>
  <si>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</si>
  <si>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</si>
  <si>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</si>
  <si>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</si>
  <si>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</si>
  <si>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</si>
  <si>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</si>
  <si>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</si>
  <si>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</si>
  <si>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</si>
  <si>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</si>
  <si>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</si>
  <si>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</si>
  <si>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</si>
  <si>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</si>
  <si>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</si>
  <si>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</si>
  <si>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</si>
  <si>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</si>
  <si>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</si>
  <si>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</si>
  <si>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</si>
  <si>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</si>
  <si>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</si>
  <si>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</si>
  <si>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</si>
  <si>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</si>
  <si>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</si>
  <si>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</si>
  <si>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</si>
  <si>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</si>
  <si>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</si>
  <si>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</si>
  <si>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</si>
  <si>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</si>
  <si>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</si>
  <si>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</si>
  <si>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</si>
  <si>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</si>
  <si>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</si>
  <si>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</si>
  <si>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</si>
  <si>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</si>
  <si>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</si>
  <si>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</si>
  <si>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</si>
  <si>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</si>
  <si>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</si>
  <si>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</si>
  <si>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</si>
  <si>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</si>
  <si>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</si>
  <si>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</si>
  <si>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</si>
  <si>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</si>
  <si>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</si>
  <si>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</si>
  <si>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</si>
  <si>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</si>
  <si>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</si>
  <si>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</si>
  <si>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</si>
  <si>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</si>
  <si>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</si>
  <si>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</si>
  <si>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</si>
  <si>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</si>
  <si>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</si>
  <si>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</si>
  <si>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</si>
  <si>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</si>
  <si>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</si>
  <si>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</si>
  <si>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</si>
  <si>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</si>
  <si>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</si>
  <si>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</si>
  <si>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</si>
  <si>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</si>
  <si>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</si>
  <si>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</si>
  <si>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</si>
  <si>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</si>
  <si>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</si>
  <si>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</si>
  <si>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</si>
  <si>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</si>
  <si>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</si>
  <si>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</si>
  <si>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</si>
  <si>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</si>
  <si>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</si>
  <si>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Celkem za</t>
  </si>
  <si>
    <t>SLEPÝ ROZPOČET</t>
  </si>
  <si>
    <t>Slepý rozpočet</t>
  </si>
  <si>
    <t>2015-02</t>
  </si>
  <si>
    <t>Energ. úspory budovy Kulturního domu Bezměrov</t>
  </si>
  <si>
    <t>2015-02 Energ. úspory budovy Kulturního domu Bezměrov</t>
  </si>
  <si>
    <t>SO 01</t>
  </si>
  <si>
    <t>Zateplení celkové</t>
  </si>
  <si>
    <t>SO 01 Zateplení celkové</t>
  </si>
  <si>
    <t>801.4</t>
  </si>
  <si>
    <t>m2</t>
  </si>
  <si>
    <t>výběrové řízení_RTS 2014_II</t>
  </si>
  <si>
    <t>3</t>
  </si>
  <si>
    <t>Svislé a kompletní konstrukce</t>
  </si>
  <si>
    <t>3 Svislé a kompletní konstrukce</t>
  </si>
  <si>
    <t>316381126</t>
  </si>
  <si>
    <t xml:space="preserve">Ventilační krycí desky s přesahem tl. 80 - 100 mm </t>
  </si>
  <si>
    <t>komíny a ventilační tělesa:</t>
  </si>
  <si>
    <t>(1,65*0,67)</t>
  </si>
  <si>
    <t>(1,15*0,60)</t>
  </si>
  <si>
    <t>(1,29*0,72)</t>
  </si>
  <si>
    <t>(0,67*0,76)</t>
  </si>
  <si>
    <t>(0,67*0,71)</t>
  </si>
  <si>
    <t>0,67*0,67*2</t>
  </si>
  <si>
    <t>(1,14*0,81)</t>
  </si>
  <si>
    <t>349231811</t>
  </si>
  <si>
    <t>Přizdívka ostění s ozubem z porobet, kapsy do 15cm s použitím suché maltové směsi</t>
  </si>
  <si>
    <t>pro hl. vchod dveře D/2:0,30*3,05*2</t>
  </si>
  <si>
    <t>771101121</t>
  </si>
  <si>
    <t xml:space="preserve">M_Provedení penetrace podkladu </t>
  </si>
  <si>
    <t>771101141</t>
  </si>
  <si>
    <t xml:space="preserve">M_Hydroizolační stěrka jednovrstvá </t>
  </si>
  <si>
    <t>31 R01</t>
  </si>
  <si>
    <t xml:space="preserve">Sanace trhlin na fasádě </t>
  </si>
  <si>
    <t>m</t>
  </si>
  <si>
    <t>odhadem:20,0</t>
  </si>
  <si>
    <t>24551347.AR</t>
  </si>
  <si>
    <t>Materiál_Hydroizolační stěrka jednovrstvá</t>
  </si>
  <si>
    <t>24696906.AR</t>
  </si>
  <si>
    <t>Materiál_na provedení penetrace podkladu</t>
  </si>
  <si>
    <t>61</t>
  </si>
  <si>
    <t>Upravy povrchů vnitřní</t>
  </si>
  <si>
    <t>61 Upravy povrchů vnitřní</t>
  </si>
  <si>
    <t>610991111</t>
  </si>
  <si>
    <t xml:space="preserve">Zakrývání výplní vnitřních otvorů </t>
  </si>
  <si>
    <t>612409991</t>
  </si>
  <si>
    <t>Začištění omítek kolem oken,dveří apod. s použitím suché maltové směsi</t>
  </si>
  <si>
    <t>okno 120/60cm:(1,2+0,6)*2*(8+4)</t>
  </si>
  <si>
    <t>okno 118/145cm:(1,18+1,45)*2*8</t>
  </si>
  <si>
    <t>okno 118/209cm:(1,18+2,09)*2*10</t>
  </si>
  <si>
    <t>okno 296/238cm:(2,96+2,38)*2*4</t>
  </si>
  <si>
    <t>proskl. stěna:(4,25+2,81)*2</t>
  </si>
  <si>
    <t>proskl stěna do sálu -pohl SZ:17,89+16,24+2,73+2,73</t>
  </si>
  <si>
    <t>0</t>
  </si>
  <si>
    <t>dveře vchodové:2,13+3,00+3,00</t>
  </si>
  <si>
    <t>dveře do sálu:2,47*2</t>
  </si>
  <si>
    <t>612425931</t>
  </si>
  <si>
    <t>Omítka vápenná vnitřního ostění - štuková s použitím suché maltové směsi</t>
  </si>
  <si>
    <t>260,18*0,35</t>
  </si>
  <si>
    <t>62</t>
  </si>
  <si>
    <t>Úpravy povrchů vnější</t>
  </si>
  <si>
    <t>62 Úpravy povrchů vnější</t>
  </si>
  <si>
    <t>okno 118/59cm:(1,18+0,59)*2*(8+4)</t>
  </si>
  <si>
    <t>okno 118/209cm:(1,18+2,10)*2*10</t>
  </si>
  <si>
    <t>okno 295/238cm:(2,95+2,38)*2*3</t>
  </si>
  <si>
    <t>proskl stěna do sálu -pohl SZ:2*18,09-1,65+2,73+2,73</t>
  </si>
  <si>
    <t>dveře vchodové:2,08+2*2,97</t>
  </si>
  <si>
    <t>(2,96+3,12)*2</t>
  </si>
  <si>
    <t>620991121</t>
  </si>
  <si>
    <t xml:space="preserve">Zakrývání výplní vnějších otvorů z lešení </t>
  </si>
  <si>
    <t>okno 120/60cm:(1,2*0,6)*(8+4)</t>
  </si>
  <si>
    <t>okno 118/145cm:(1,18*1,45)*8</t>
  </si>
  <si>
    <t>okno 118/209cm:(1,18*2,09)*10</t>
  </si>
  <si>
    <t>okno 296/238cm:(2,96*2,38)*4</t>
  </si>
  <si>
    <t>proskl. stěna:(4,25*2,81)</t>
  </si>
  <si>
    <t>proskl stěna do sálu -pohl SZ:17,89*2,73</t>
  </si>
  <si>
    <t>dveře vchodové:2,13*3,00</t>
  </si>
  <si>
    <t>dveře do sálu:1,65*2,47</t>
  </si>
  <si>
    <t>622300151</t>
  </si>
  <si>
    <t xml:space="preserve">Montáž soklové lišty </t>
  </si>
  <si>
    <t>obvod:125,46</t>
  </si>
  <si>
    <t>- dveře:-(1,66+2,03+2,95)</t>
  </si>
  <si>
    <t>622323832</t>
  </si>
  <si>
    <t>Zatepl.syst.fasáda, miner.desky PV 100 mm zakončený stěrkou s výztužnou tkaninou</t>
  </si>
  <si>
    <t>pod  vysunutý rozvaděč NN:1,00</t>
  </si>
  <si>
    <t>622323835</t>
  </si>
  <si>
    <t>Zatepl.syst. fasáda, miner.desky PV 160 mm zakončený stěrkou s výztužnou tkaninou</t>
  </si>
  <si>
    <t>pod  vysunuou skříň plynu:2,00</t>
  </si>
  <si>
    <t>622325135</t>
  </si>
  <si>
    <t>Zateplovací systém ETICS, fasáda, EPS 100F tl.16cm s omítkou silikonovou 2,8 kg/m2, l=0,037</t>
  </si>
  <si>
    <t>pohl SV:94,67+11,89+54,39+23,46</t>
  </si>
  <si>
    <t>pohl SZ:34,32+21,78+12,45+39,13+32,04</t>
  </si>
  <si>
    <t>pohl JV:126,64+59,9</t>
  </si>
  <si>
    <t>pohl JZ:184,32</t>
  </si>
  <si>
    <t>odpočet otvorů:</t>
  </si>
  <si>
    <t>- okna:-(2,88+13,68+25,10+28,16)</t>
  </si>
  <si>
    <t>- stěna  JZ:-11,94</t>
  </si>
  <si>
    <t>- vstupní dveře:-6,39</t>
  </si>
  <si>
    <t>622325154</t>
  </si>
  <si>
    <t>Zateplovací systém ETICS, ostění, EPS 100F tl. 4cm s omítkou silikonovou 2,8 kg/m2, l=0,037</t>
  </si>
  <si>
    <t>okno 120/60cm:(1,2+2*0,6)*0,20*(8+4)</t>
  </si>
  <si>
    <t>okno 118/145cm:(1,18+2*1,45)*0,20*8</t>
  </si>
  <si>
    <t>okno 118/209cm:(1,18+2*2,09)*0,20*10</t>
  </si>
  <si>
    <t>okno 296/238cm:(2,96+2*2,38)*0,20*3</t>
  </si>
  <si>
    <t>proskl. stěna:2,81*2*0,35</t>
  </si>
  <si>
    <t>proskl stěna do sálu O/6, O/7-pohl SZ:2,73*2*0,23</t>
  </si>
  <si>
    <t>dveře vchodové D/2:2,97*2*0,26</t>
  </si>
  <si>
    <t>dveře do sálu:2,47*2*0,30</t>
  </si>
  <si>
    <t>vnější líc ocel. sloupů již zateplených  XPS 30 tl.  6cm:(0,28+0,09+0,09)*2,73*5</t>
  </si>
  <si>
    <t>622325525</t>
  </si>
  <si>
    <t>Zateplovací systém ETICS sokl, periEPS tl. 160 mm s omítkou mozaikovou 4,5 kg/m2, l=0,034</t>
  </si>
  <si>
    <t>pohl SV:4,84+2,85+4,31</t>
  </si>
  <si>
    <t>pohl JV:9,35</t>
  </si>
  <si>
    <t>pohl JZ:25,51</t>
  </si>
  <si>
    <t>odpočet okna:-1,20*0,60*(6+2)</t>
  </si>
  <si>
    <t>622325564</t>
  </si>
  <si>
    <t>Zateplovací systém, parapet, XPS tl. 40 mm zakončený stěrkou s výzt tkaninou, l=0,037</t>
  </si>
  <si>
    <t>okno 118/59cm:1,18*0,20*12</t>
  </si>
  <si>
    <t>okno 118/145cm:1,18*0,20*8</t>
  </si>
  <si>
    <t>okno 118/209cm:1,18*0,20*10</t>
  </si>
  <si>
    <t>okno 295/238cm:2,95*0,20*3</t>
  </si>
  <si>
    <t>proskl. stěna:4,25*0,20</t>
  </si>
  <si>
    <t>proskl stěna do sálu -pohl SZ:16,34*0,20</t>
  </si>
  <si>
    <t>622325754</t>
  </si>
  <si>
    <t>Zatepl.systém, ostění, miner.desky KV 40 mm s omítkou silikonovou 2,8 kg/m2</t>
  </si>
  <si>
    <t>dveře vchodové:2,03*0,26</t>
  </si>
  <si>
    <t>nadpraží oken do sálu:18,09*0,23</t>
  </si>
  <si>
    <t>proskl. stěna:4,25*0,36</t>
  </si>
  <si>
    <t>622325830</t>
  </si>
  <si>
    <t>Zatepl.systém komíny, miner.desky PV 60 mm s omítkou silikonovou 2,8 kg/m2</t>
  </si>
  <si>
    <t>(1,55+0,57)*2*0,75</t>
  </si>
  <si>
    <t>(1,05+0,50)*2*0,60</t>
  </si>
  <si>
    <t>(1,19+0,62)*2*0,55</t>
  </si>
  <si>
    <t>(0,57+0,66)*2*0,45</t>
  </si>
  <si>
    <t>(0,57+0,61)*2*0,60</t>
  </si>
  <si>
    <t>0,57*4*0,55*2</t>
  </si>
  <si>
    <t>(1,04*2,74)+(0,71*(2,68+1,14))</t>
  </si>
  <si>
    <t>622325835</t>
  </si>
  <si>
    <t>Zatepl.systém fasáda, miner.desky PV 160 mm s omítkou silikonovou NRB 2,8 kg/m2</t>
  </si>
  <si>
    <t>kolem komínku od kotle:3*1,00</t>
  </si>
  <si>
    <t>622422211</t>
  </si>
  <si>
    <t xml:space="preserve">Oprava vnějších omítek vápen. hladk. II, do 20 % </t>
  </si>
  <si>
    <t>dozděná fasáda SZ:21,78+17,85</t>
  </si>
  <si>
    <t>622461211</t>
  </si>
  <si>
    <t xml:space="preserve">Oprava vnějších omítek umělých škrábaných do 20 % </t>
  </si>
  <si>
    <t>celková plocha fasád:606,84+33,8892+41,10+12,968+6,2185</t>
  </si>
  <si>
    <t>dozděná fasáda SZ /odečet:-(21,78+17,85)</t>
  </si>
  <si>
    <t>622471317</t>
  </si>
  <si>
    <t>Nátěr nebo nástřik stěn vnějších, složitost 1 - 2 barva siloxanová, bílá</t>
  </si>
  <si>
    <t>na ETICS tl. 160 a 40mm:606,84+36,224</t>
  </si>
  <si>
    <t>622473187</t>
  </si>
  <si>
    <t xml:space="preserve">Příplatek za okenní lištu (APU) - montáž </t>
  </si>
  <si>
    <t>okno 120/60cm:(1,2+2*0,6)*(8+4)</t>
  </si>
  <si>
    <t>okno 118/145cm:(1,18+2*1,45)*8</t>
  </si>
  <si>
    <t>okno 118/209cm:(1,18+2*2,09)*10</t>
  </si>
  <si>
    <t>okno 296/238cm:(2,96+2*2,38)*3</t>
  </si>
  <si>
    <t>proskl stěna do sálu -pohl SZ:17,67+2,73+2,73</t>
  </si>
  <si>
    <t>dveře na rampu:2,96+2*3,12</t>
  </si>
  <si>
    <t>proskl. stěna:(4,25+2*2,81)</t>
  </si>
  <si>
    <t>622481291</t>
  </si>
  <si>
    <t xml:space="preserve">Montáž výztužné lišty rohové </t>
  </si>
  <si>
    <t>rohy budovy:4,42+7,65+2,6+2,7+5,0+1,75+4,8+3,13+5,68+5,65+(4,65+3,2)*2+3,16*2</t>
  </si>
  <si>
    <t>4*0,75</t>
  </si>
  <si>
    <t>4*0,60</t>
  </si>
  <si>
    <t>4*0,55</t>
  </si>
  <si>
    <t>4*0,45</t>
  </si>
  <si>
    <t>4*0,55*2</t>
  </si>
  <si>
    <t>2,74+(2,68+1,14)</t>
  </si>
  <si>
    <t>622481292</t>
  </si>
  <si>
    <t xml:space="preserve">Montáž výztužné lišty okenní a podparapetní </t>
  </si>
  <si>
    <t>okno 120/60cm:(1,18+0,59)*2*(8+4)</t>
  </si>
  <si>
    <t>okno 296/238cm:(2,96+2,38)*2*3</t>
  </si>
  <si>
    <t>proskl stěna do sálu -pohl SZ O/6, O/7:17,89+16,23+2,73+2,73</t>
  </si>
  <si>
    <t>dveře D/3:(2,96+2*3,12)</t>
  </si>
  <si>
    <t>proskl. stěna D/4:(4,25+2,81)*2</t>
  </si>
  <si>
    <t>622903110</t>
  </si>
  <si>
    <t xml:space="preserve">Mytí vně omítek slož 1-2 tlak.vodou </t>
  </si>
  <si>
    <t>606,84+33,8892+41,10+12,968+6,2185</t>
  </si>
  <si>
    <t>62 R01</t>
  </si>
  <si>
    <t>D+M 3D nápis "Kulturní dům", plast písmo bronzový odstín</t>
  </si>
  <si>
    <t>soub</t>
  </si>
  <si>
    <t>62 R02</t>
  </si>
  <si>
    <t xml:space="preserve">Dem+M znaku "Obecní knihovna" </t>
  </si>
  <si>
    <t>62 R03</t>
  </si>
  <si>
    <t xml:space="preserve">Vytažení orámování proskl stěny D/4 </t>
  </si>
  <si>
    <t>okno D/4:(4,25+2,8)*2</t>
  </si>
  <si>
    <t>622 R01</t>
  </si>
  <si>
    <t>Zateplovací systém ocelové sloupy extrud. polystyren XPS  tl. 60 mm</t>
  </si>
  <si>
    <t>ocel. sloupy:(0,22+0,16+0,06+0,06)*2*2,73*5</t>
  </si>
  <si>
    <t>622325520RV3</t>
  </si>
  <si>
    <t>Zateplovací systém stěna atiky, XPS tl. 60 mm zakončený stěrkou s výztužnou tkaninou</t>
  </si>
  <si>
    <t>nika v m.103:1,08*1,66</t>
  </si>
  <si>
    <t>nad 1.NP, prům výška 30cm:</t>
  </si>
  <si>
    <t>střecha nad přísálím /na atiky/:(5,90+27,25+5,85)*0,30</t>
  </si>
  <si>
    <t>střecha nad salonkem /na atiky/:(12,90+2,85+5,67+7,02+18,55)*0,30</t>
  </si>
  <si>
    <t>nad 2.NP, prům výška 30cm:</t>
  </si>
  <si>
    <t>nad knihovnou:(8,76+2*9,41)*0,30</t>
  </si>
  <si>
    <t>prořez 5%:35,8638*0,05</t>
  </si>
  <si>
    <t>622325520RV5</t>
  </si>
  <si>
    <t>Zateplovací systém horní líc atiky, XPS tl. 60 mm zakončený stěrkou s výztužnou tkaninou</t>
  </si>
  <si>
    <t>HORNÍ PLOCHY ATIK pod desky OSB:</t>
  </si>
  <si>
    <t>nad 1.NP, prům šířka 55cm:</t>
  </si>
  <si>
    <t>střecha nad přísálím /na atiky/:(5,90+5,85)*0,55</t>
  </si>
  <si>
    <t>střecha nad salonkem /na atiky/:(12,90+2,85+5,67+7,02+18,55)*0,55</t>
  </si>
  <si>
    <t>nad 2.NP, prům šířka 55cm:</t>
  </si>
  <si>
    <t>nad knihovnou:(8,76+2*9,41)*0,55</t>
  </si>
  <si>
    <t>nad zaatikovým žlabem:18,07*0,55</t>
  </si>
  <si>
    <t>prořez 5%:57,4145*0,05</t>
  </si>
  <si>
    <t>28350105.A</t>
  </si>
  <si>
    <t>Profil nadokenní vč. okapničky LT plast</t>
  </si>
  <si>
    <t>okno 118/59cm:1,18*(8+4)</t>
  </si>
  <si>
    <t>okno 118/145cm:1,18*8</t>
  </si>
  <si>
    <t>okno 118/209cm:1,18*10</t>
  </si>
  <si>
    <t>okno 295/238cm:2,95*3</t>
  </si>
  <si>
    <t>proskl stěna do sálu -pohl SZ:18,09</t>
  </si>
  <si>
    <t>dveře vchodové D/2:2,08</t>
  </si>
  <si>
    <t>dveře D/3:2,96</t>
  </si>
  <si>
    <t>proskl. stěna D/4:4,25</t>
  </si>
  <si>
    <t>prořez 10%:71,63*0,10</t>
  </si>
  <si>
    <t>28350107.A</t>
  </si>
  <si>
    <t>Profil okenní LPE pod parapet vč. lep. pásky</t>
  </si>
  <si>
    <t>prořez 10%:66,59*0,10</t>
  </si>
  <si>
    <t>28350202</t>
  </si>
  <si>
    <t>Profil rohový PVC s mřížkou 10/10  l=2,5 m</t>
  </si>
  <si>
    <t>okno 118/59cm:(2*0,6)*(8+4)</t>
  </si>
  <si>
    <t>okno 118/145cm:(2*1,45)*8</t>
  </si>
  <si>
    <t>okno 118/209cm:(2*2,09)*10</t>
  </si>
  <si>
    <t>okno 296/238cm:(2*2,38)*3</t>
  </si>
  <si>
    <t>proskl stěna do sálu -pohl SZ:2,73+2,73</t>
  </si>
  <si>
    <t>dveře vchodové:2*2,97</t>
  </si>
  <si>
    <t>dveře na rampu:2*3,12</t>
  </si>
  <si>
    <t>proskl. stěna:2*2,81</t>
  </si>
  <si>
    <t>prořez 5%:121,88*0,05</t>
  </si>
  <si>
    <t>dle montáže:88,16</t>
  </si>
  <si>
    <t>prořez 8%:88,16*0,08</t>
  </si>
  <si>
    <t>28350210</t>
  </si>
  <si>
    <t>Lišta okenní APU s tkaninou l=1,4 m</t>
  </si>
  <si>
    <t>dle montáže:193,36</t>
  </si>
  <si>
    <t>prořez 5%:193,36*0,05</t>
  </si>
  <si>
    <t>55392570</t>
  </si>
  <si>
    <t>Profil soklový 163 mm tl. 1,0 mm/2m</t>
  </si>
  <si>
    <t>prořez 5%:118,82*0,05</t>
  </si>
  <si>
    <t>63</t>
  </si>
  <si>
    <t>Podlahy a podlahové konstrukce</t>
  </si>
  <si>
    <t>63 Podlahy a podlahové konstrukce</t>
  </si>
  <si>
    <t>632451031</t>
  </si>
  <si>
    <t xml:space="preserve">Vyrovnávací potěr MC 15, v ploše, tl. 20 mm </t>
  </si>
  <si>
    <t>proskl. stěna D/4:4,25*0,20</t>
  </si>
  <si>
    <t>proskl stěna do sálu -pohl SZ  O/6, O/7:16,34*0,20</t>
  </si>
  <si>
    <t>64</t>
  </si>
  <si>
    <t>Výplně otvorů</t>
  </si>
  <si>
    <t>64 Výplně otvorů</t>
  </si>
  <si>
    <t>648991113</t>
  </si>
  <si>
    <t>Osazení parapet.desek plast. a lamin. š.nad 20cm včetně dodávky plastové parapetní desky š. 250 mm</t>
  </si>
  <si>
    <t>okno 118/59cm:1,18*12</t>
  </si>
  <si>
    <t>proskl stěna do sálu -pohl SZ  O/6, O/7:16,34</t>
  </si>
  <si>
    <t>60775392</t>
  </si>
  <si>
    <t>Krytka parapetní plastová dl. 600 mm</t>
  </si>
  <si>
    <t>kus</t>
  </si>
  <si>
    <t>(12+8+10+3)*2</t>
  </si>
  <si>
    <t>60775512</t>
  </si>
  <si>
    <t>Parapet interiér PVC šíře 250mm dl. 6m fólie mram.</t>
  </si>
  <si>
    <t>prořez 5%:60,59*0,05</t>
  </si>
  <si>
    <t>94</t>
  </si>
  <si>
    <t>Lešení a stavební výtahy</t>
  </si>
  <si>
    <t>94 Lešení a stavební výtahy</t>
  </si>
  <si>
    <t>941941041</t>
  </si>
  <si>
    <t xml:space="preserve">Montáž lešení leh.řad.s podlahami,š.1,2 m, H 10 m </t>
  </si>
  <si>
    <t>fasáda SV:(28,72+1,20+1,20)*4,40</t>
  </si>
  <si>
    <t>10,54*2,68</t>
  </si>
  <si>
    <t>(5,60+1,20)*3,87</t>
  </si>
  <si>
    <t>fasáda SZ:(18,46+1,20)*5,85</t>
  </si>
  <si>
    <t>(9,87+1,20+1,20)*8,80</t>
  </si>
  <si>
    <t>fasáda JV:(28,33+1,20+1,20)*4,86</t>
  </si>
  <si>
    <t>(9,79+1,20+1,20)*3,50</t>
  </si>
  <si>
    <t>fasáda JZ:(34,32+1,20+1,20)*5,35</t>
  </si>
  <si>
    <t>(9,92+1,20+1,20)*3,15</t>
  </si>
  <si>
    <t>941941291</t>
  </si>
  <si>
    <t xml:space="preserve">Příplatek za každý měsíc použití lešení k pol.1041 </t>
  </si>
  <si>
    <t>2 měsíce:841,751*2</t>
  </si>
  <si>
    <t>941941841</t>
  </si>
  <si>
    <t xml:space="preserve">Demontáž lešení leh.řad.s podlahami,š.1,2 m,H 10 m </t>
  </si>
  <si>
    <t>941955001</t>
  </si>
  <si>
    <t xml:space="preserve">Lešení lehké pomocné, výška podlahy do 1,2 m </t>
  </si>
  <si>
    <t>pohl JV- stěna sálu pod žlabem, š=1,2m:18,54*1,20</t>
  </si>
  <si>
    <t>941955002</t>
  </si>
  <si>
    <t xml:space="preserve">Lešení lehké pomocné, výška podlahy do 1,9 m </t>
  </si>
  <si>
    <t>hlavní vstup:2,85*5,60</t>
  </si>
  <si>
    <t>944944011</t>
  </si>
  <si>
    <t xml:space="preserve">Montáž ochranné sítě z umělých vláken </t>
  </si>
  <si>
    <t>944944031</t>
  </si>
  <si>
    <t xml:space="preserve">Příplatek za každý měsíc použití sítí k pol. 4011 </t>
  </si>
  <si>
    <t>944944081</t>
  </si>
  <si>
    <t xml:space="preserve">Demontáž ochranné sítě z umělých vláken </t>
  </si>
  <si>
    <t>944945012</t>
  </si>
  <si>
    <t xml:space="preserve">Montáž záchytné stříšky H 4,5 m, šířky do 2 m </t>
  </si>
  <si>
    <t>hlavní vstup:2,85+1,20+1,20</t>
  </si>
  <si>
    <t>944945192</t>
  </si>
  <si>
    <t xml:space="preserve">Příplatek za každý měsíc použ.stříšky, k pol. 5012 </t>
  </si>
  <si>
    <t>2 měsíce:5,25*2</t>
  </si>
  <si>
    <t>944945812</t>
  </si>
  <si>
    <t xml:space="preserve">Demontáž záchytné stříšky H 4,5 m, šířky do 2 m </t>
  </si>
  <si>
    <t>95</t>
  </si>
  <si>
    <t>Dokončovací konstrukce na pozemních stavbách</t>
  </si>
  <si>
    <t>95 Dokončovací konstrukce na pozemních stavbách</t>
  </si>
  <si>
    <t>900      RT1</t>
  </si>
  <si>
    <t>HZS_perforace bublin na stáv. krytině Práce v tarifní třídě 4</t>
  </si>
  <si>
    <t>h</t>
  </si>
  <si>
    <t>96</t>
  </si>
  <si>
    <t>Bourání konstrukcí</t>
  </si>
  <si>
    <t>96 Bourání konstrukcí</t>
  </si>
  <si>
    <t>962032231</t>
  </si>
  <si>
    <t xml:space="preserve">Bourání zdiva z cihel pálených na MVC </t>
  </si>
  <si>
    <t>m3</t>
  </si>
  <si>
    <t>parapet okna :2,95*0,85*0,49</t>
  </si>
  <si>
    <t>atiky plochých střech:</t>
  </si>
  <si>
    <t>okraj střechy m. 205:27,37*0,34*0,58</t>
  </si>
  <si>
    <t>okraj střechy  nad m. 201:8,76*0,34*0,61</t>
  </si>
  <si>
    <t>965042121</t>
  </si>
  <si>
    <t>Bourání mazanin betonových tl. 10 cm, pl. 1 m2 ručně tl. mazaniny 5 - 8 cm, betonové hlavy</t>
  </si>
  <si>
    <t>beton komínové hlavy:</t>
  </si>
  <si>
    <t>0,6*1,60*0,06</t>
  </si>
  <si>
    <t>0,6*1,17*0,06</t>
  </si>
  <si>
    <t>0,6*1,03*0,06</t>
  </si>
  <si>
    <t>0,5*0,6*0,06</t>
  </si>
  <si>
    <t>0,55*0,55*3</t>
  </si>
  <si>
    <t>0,6*1,02*0,06</t>
  </si>
  <si>
    <t>965042131</t>
  </si>
  <si>
    <t>Bourání mazanin betonových  tl. 10 cm, pl. 4 m2 ručně tl. mazaniny 5 - 8 cm</t>
  </si>
  <si>
    <t>podlaha pod parapetem okna :2,95*0,50</t>
  </si>
  <si>
    <t>965048115</t>
  </si>
  <si>
    <t xml:space="preserve">Dočištění povrchu po vybourání dlažeb, tmel do 15% </t>
  </si>
  <si>
    <t>úprava podlahy ve vstupu na rampu:3,0</t>
  </si>
  <si>
    <t>965081223</t>
  </si>
  <si>
    <t xml:space="preserve">Bour dlažd keram tl 10 mm- &gt;1m2 </t>
  </si>
  <si>
    <t>podesta schodiště:2,93*2,03</t>
  </si>
  <si>
    <t>968061112</t>
  </si>
  <si>
    <t xml:space="preserve">Vyvěšení dřevěných okenních křídel pl. do 1,5 m2 </t>
  </si>
  <si>
    <t>120/60cm:8+4</t>
  </si>
  <si>
    <t>10</t>
  </si>
  <si>
    <t>4+4</t>
  </si>
  <si>
    <t>968061113</t>
  </si>
  <si>
    <t xml:space="preserve">Vyvěšení dřevěných okenních křídel pl. nad 1,5 m2 </t>
  </si>
  <si>
    <t>120/210cm:10</t>
  </si>
  <si>
    <t>120/150cm:8</t>
  </si>
  <si>
    <t>150/180cm:4+4</t>
  </si>
  <si>
    <t>968062354</t>
  </si>
  <si>
    <t xml:space="preserve">Vybourání dřevěných rámů oken dvojitých pl. 1 m2 </t>
  </si>
  <si>
    <t>120/60cm:1,20*0,60*(8+4)</t>
  </si>
  <si>
    <t>968062355</t>
  </si>
  <si>
    <t xml:space="preserve">Vybourání dřevěných rámů oken dvojitých pl. 2 m2 </t>
  </si>
  <si>
    <t>120/150cm:1,20*1,50*8</t>
  </si>
  <si>
    <t>968062356</t>
  </si>
  <si>
    <t xml:space="preserve">Vybourání dřevěných rámů oken dvojitých pl. 4 m2 </t>
  </si>
  <si>
    <t>120/210cm:1,20*2,10*10</t>
  </si>
  <si>
    <t>968062357</t>
  </si>
  <si>
    <t xml:space="preserve">Vybourání dřevěných rámů oken dvojitých nad  4 m2 </t>
  </si>
  <si>
    <t>300/240cm:3,00*2,40*4</t>
  </si>
  <si>
    <t>968071126</t>
  </si>
  <si>
    <t xml:space="preserve">Vyvěšení kovových křídel dveří nad 2 m2 </t>
  </si>
  <si>
    <t>1+2</t>
  </si>
  <si>
    <t>968072456</t>
  </si>
  <si>
    <t xml:space="preserve">Vybourání kovových dveřních zárubní pl. nad 2 m2 </t>
  </si>
  <si>
    <t>vstupní dveře do sálu:1,65*2,47</t>
  </si>
  <si>
    <t>968072641</t>
  </si>
  <si>
    <t xml:space="preserve">Vybourání kovových prosklených stěn </t>
  </si>
  <si>
    <t>425/281cm v hale:4,25*2,81</t>
  </si>
  <si>
    <t>97</t>
  </si>
  <si>
    <t>Prorážení otvorů</t>
  </si>
  <si>
    <t>97 Prorážení otvorů</t>
  </si>
  <si>
    <t>971033341</t>
  </si>
  <si>
    <t xml:space="preserve">Vybourání otv. zeď cihel. pl.0,09 m2, tl.30cm, MVC </t>
  </si>
  <si>
    <t>pro nový dešťový svod pžes atiku:1</t>
  </si>
  <si>
    <t>974031165</t>
  </si>
  <si>
    <t xml:space="preserve">Vysekání rýh ve zdi cihelné 15 x 20 cm </t>
  </si>
  <si>
    <t>pro nový dešťový svod:6,0</t>
  </si>
  <si>
    <t>974042564</t>
  </si>
  <si>
    <t xml:space="preserve">Vysekání rýh betonová monolitická deska 15x15 cm </t>
  </si>
  <si>
    <t>pro nový dešťový svod v ploché střeše:2,3</t>
  </si>
  <si>
    <t>978015231</t>
  </si>
  <si>
    <t xml:space="preserve">Otlučení omítek vnějších MVC v složit.1-4 do 20 % </t>
  </si>
  <si>
    <t>978036131</t>
  </si>
  <si>
    <t xml:space="preserve">Otlučení omítek břízolitových v rozsahu 20 % </t>
  </si>
  <si>
    <t>99</t>
  </si>
  <si>
    <t>Staveništní přesun hmot</t>
  </si>
  <si>
    <t>99 Staveništní přesun hmot</t>
  </si>
  <si>
    <t>999281211</t>
  </si>
  <si>
    <t xml:space="preserve">Přesun hmot, opravy vněj. plášťů výšky do 25 m </t>
  </si>
  <si>
    <t>t</t>
  </si>
  <si>
    <t>712</t>
  </si>
  <si>
    <t>Živičné krytiny</t>
  </si>
  <si>
    <t>712 Živičné krytiny</t>
  </si>
  <si>
    <t>712300951</t>
  </si>
  <si>
    <t xml:space="preserve">Oprava boulí na krytin.střech do 10°, pásy přitav. </t>
  </si>
  <si>
    <t>plochá střecha m. 205 /dle stáv. stavu:151,47</t>
  </si>
  <si>
    <t>plochá střecha m. 206 /dle stáv. stavu:145,64</t>
  </si>
  <si>
    <t>plochá střecha nad 2.NP:8,76*8,86</t>
  </si>
  <si>
    <t>712341559</t>
  </si>
  <si>
    <t>Povlaková krytina střech do 10°, NAIP přilepením 1 vrstva - vč. dodávky samolep pásu</t>
  </si>
  <si>
    <t>střecha nad sálem:</t>
  </si>
  <si>
    <t>plocha střechy na bednění na vaznících:18,23*(4,57+5,02)</t>
  </si>
  <si>
    <t>stříška nad vstupem:18,0</t>
  </si>
  <si>
    <t>712371801</t>
  </si>
  <si>
    <t>Povlaková krytina střech do 10°, fólií mPVC na dřevěné bednění</t>
  </si>
  <si>
    <t>712373111</t>
  </si>
  <si>
    <t>Krytina střech do 10° fólie, 6 kotev/m2, na beton tl. izolace do 200 mm, fólie ve specifikaci</t>
  </si>
  <si>
    <t>nad 1. NP:165,27+160,99</t>
  </si>
  <si>
    <t>nad 2.NP:90,62</t>
  </si>
  <si>
    <t>712378001</t>
  </si>
  <si>
    <t xml:space="preserve">Okapnice poplast plech RŠ 150mm </t>
  </si>
  <si>
    <t>střecha nad sálem K/37, K/49:18,07*2</t>
  </si>
  <si>
    <t>K/38:28,33-2*0,54</t>
  </si>
  <si>
    <t>712378003</t>
  </si>
  <si>
    <t xml:space="preserve">Atiková okapnice poplast RŠ 250 mm </t>
  </si>
  <si>
    <t>střecha nad přísálím č. 205:5,14+5,85</t>
  </si>
  <si>
    <t>střecha nad salonkem č. 206:12,78+2,85+5,67+7,02+18,55</t>
  </si>
  <si>
    <t>střecha nad 2.NP:9,59+2*9,92+9,76</t>
  </si>
  <si>
    <t>- komín tělesa:-(1,19+0,57)</t>
  </si>
  <si>
    <t>712378004</t>
  </si>
  <si>
    <t>Lemovací lišta poplast plech RŠ 250mm + krycí dilatační lišta</t>
  </si>
  <si>
    <t>lemování folie, přechod na ETICS:(5,0+4,8)*2</t>
  </si>
  <si>
    <t>stříška nad hl. vchodem:5,7+3,2</t>
  </si>
  <si>
    <t>zdivo 2.NP nad sálem, lem stěny m.205:27,15</t>
  </si>
  <si>
    <t>712378005</t>
  </si>
  <si>
    <t xml:space="preserve">Stěnová lišta vyhnutá poplast RŠ 70 mm </t>
  </si>
  <si>
    <t>nad 1. NP:</t>
  </si>
  <si>
    <t>nad přísálím:27,20+0,92+0,48+0,48</t>
  </si>
  <si>
    <t>nad salonkem:8,91+0,48+0,48</t>
  </si>
  <si>
    <t>712378007</t>
  </si>
  <si>
    <t>Rohová lišta  poplast RŠ 100 mm vnitřní/vnější</t>
  </si>
  <si>
    <t>komíny nad salonkem:(0,49+0,45)*2</t>
  </si>
  <si>
    <t>0,45*4</t>
  </si>
  <si>
    <t>0,45*3</t>
  </si>
  <si>
    <t>svislá:(4+4+3)*0,60</t>
  </si>
  <si>
    <t>komíny nad přísálím:(0,45+1,43)*2</t>
  </si>
  <si>
    <t>(0,92+0,49)</t>
  </si>
  <si>
    <t>svislá:(4+1+1)*0,60</t>
  </si>
  <si>
    <t>nad 2. NP:</t>
  </si>
  <si>
    <t>komíny nad knihovnou:(0,75+0,45+0,45)*2</t>
  </si>
  <si>
    <t>svislá:(2+2+2)*0,60</t>
  </si>
  <si>
    <t>prořez 7%:28,65*0,07</t>
  </si>
  <si>
    <t>712391171</t>
  </si>
  <si>
    <t>Povlaková krytina střech do 10°, podklad. textilie 1 vrstva - materiál ve specifikaci</t>
  </si>
  <si>
    <t>712391175</t>
  </si>
  <si>
    <t xml:space="preserve">Připevnění izolace kotvicími pásky, úhelníky </t>
  </si>
  <si>
    <t>0,45*4*2</t>
  </si>
  <si>
    <t>(4+4+3)*0,60</t>
  </si>
  <si>
    <t>nad přísálím:(0,45+1,43)*2</t>
  </si>
  <si>
    <t>(4+1+1)*0,60</t>
  </si>
  <si>
    <t>(0,92+0,49)*0,60</t>
  </si>
  <si>
    <t>nad knihovnou:(0,75+0,45+0,45)*0,60*2</t>
  </si>
  <si>
    <t>0,45*3*0,60</t>
  </si>
  <si>
    <t>nad 1.NP:</t>
  </si>
  <si>
    <t>střecha nad přísálím /na atiky/:(5,90+27,25+5,85)</t>
  </si>
  <si>
    <t>střecha nad salonkem /na atiky/:(12,90+2,85+5,67+7,02+18,55)</t>
  </si>
  <si>
    <t>nad 2.NP:</t>
  </si>
  <si>
    <t>nad knihovnou:(8,76+2*9,41)</t>
  </si>
  <si>
    <t>(1,55+0,57)*2</t>
  </si>
  <si>
    <t>(1,05+0,50)*2</t>
  </si>
  <si>
    <t>(1,19+0,62)*2</t>
  </si>
  <si>
    <t>(0,57+0,66)*2</t>
  </si>
  <si>
    <t>(0,57+0,61)*2</t>
  </si>
  <si>
    <t>0,57*4*2</t>
  </si>
  <si>
    <t>0,82+0,17</t>
  </si>
  <si>
    <t>záhyby, napojení, prořez 10%:159,326*0,10</t>
  </si>
  <si>
    <t>712871801</t>
  </si>
  <si>
    <t xml:space="preserve">Samostatné vytažení izolace, fólií PVC polož.volně </t>
  </si>
  <si>
    <t>střecha nad přísálím /na atiky/:(5,14+28,33+5,85)*0,60</t>
  </si>
  <si>
    <t>vytažení na komíny:(1,43+0,45)*2*0,60</t>
  </si>
  <si>
    <t>střecha nad salonkem /na atiky/:(12,90+2,85+5,67+7,02+18,55)*0,60</t>
  </si>
  <si>
    <t>vytažení na komíny:(0,49+0,45)*2*0,60</t>
  </si>
  <si>
    <t>0,45*4*0,60*2</t>
  </si>
  <si>
    <t>nad knihovnou:(8,76+2*9,41)*0,60</t>
  </si>
  <si>
    <t>vytažení na komíny:0,45*3*0,60</t>
  </si>
  <si>
    <t>(0,75+0,45+0,45)*0,60*2</t>
  </si>
  <si>
    <t>střecha nad sálem /na stěny s ETICS/:2*(4,57+5,02)*0,30</t>
  </si>
  <si>
    <t>712 R05</t>
  </si>
  <si>
    <t xml:space="preserve">Zálivka spar šedá 900g </t>
  </si>
  <si>
    <t>712 R06</t>
  </si>
  <si>
    <t xml:space="preserve">D+M záchytný střešní systém </t>
  </si>
  <si>
    <t>dle samostatného výkresu:1</t>
  </si>
  <si>
    <t>28322010</t>
  </si>
  <si>
    <t>Fólie mPVC tl. 1,5 mm š. 1600 mm BRoof t3</t>
  </si>
  <si>
    <t>416,88+192,8257+83,268</t>
  </si>
  <si>
    <t>spoje, prořez 10%:692,9737*0,10</t>
  </si>
  <si>
    <t>62832132</t>
  </si>
  <si>
    <t>Pás asfaltovaný těžký Bitagit 35 mineral V 60 S 35</t>
  </si>
  <si>
    <t>10% z plchy:374,7238*0,10</t>
  </si>
  <si>
    <t>69366057</t>
  </si>
  <si>
    <t>Geotextilie 100% PP 63/40 400 g/m2 šíře do 8,8m</t>
  </si>
  <si>
    <t>998712102</t>
  </si>
  <si>
    <t xml:space="preserve">Přesun hmot pro povlakové krytiny, výšky do 12 m </t>
  </si>
  <si>
    <t>713</t>
  </si>
  <si>
    <t>Izolace tepelné</t>
  </si>
  <si>
    <t>713 Izolace tepelné</t>
  </si>
  <si>
    <t>713110811</t>
  </si>
  <si>
    <t xml:space="preserve">Odstraň strop volně vlákna -100mm </t>
  </si>
  <si>
    <t>strop nad hl. sálem:18,23*8,60</t>
  </si>
  <si>
    <t>713111111</t>
  </si>
  <si>
    <t>Izolace tepelné stropů vrchem kladené volně 2 vrstvy - materiál ve specifikaci</t>
  </si>
  <si>
    <t>nad 1.NP hl. sál:18,23*8,62</t>
  </si>
  <si>
    <t>713121118</t>
  </si>
  <si>
    <t>Tepelná izolace -klín podél atik materiál ve specifikaci</t>
  </si>
  <si>
    <t>713131111</t>
  </si>
  <si>
    <t>Izolace tepelná stěn přibitím na dřev. konstrukci zatepl korun atik</t>
  </si>
  <si>
    <t>nad knihovnou:(8,76+8,92)*2*0,60</t>
  </si>
  <si>
    <t>713141121</t>
  </si>
  <si>
    <t xml:space="preserve">Izolace tepelná střech bodově lep.asfaltem,1vrstvá </t>
  </si>
  <si>
    <t>nad 1.NP:151,35+146,24</t>
  </si>
  <si>
    <t>nad 2.NP:78,14</t>
  </si>
  <si>
    <t>713141123</t>
  </si>
  <si>
    <t xml:space="preserve">Izolace tepelná střech bodově lep. tmelem ,1vrstvá </t>
  </si>
  <si>
    <t>ploch střechy na bednění na vaznících:18,23*(4,57+5,02)</t>
  </si>
  <si>
    <t>713141151</t>
  </si>
  <si>
    <t xml:space="preserve">Izolace tepelná střech kladená na sucho 1vrstvá </t>
  </si>
  <si>
    <t>765901102</t>
  </si>
  <si>
    <t xml:space="preserve">Fólie podstřešní paropropustná </t>
  </si>
  <si>
    <t>nad 1.NP hl. sál:18,23*8,60</t>
  </si>
  <si>
    <t>28375474</t>
  </si>
  <si>
    <t>Deska polystyrenová XPS 30 tl. 80mm</t>
  </si>
  <si>
    <t>nad knihovnou /na atiky/:(8,76+2*8,92)*0,60</t>
  </si>
  <si>
    <t>prořez 10%:67,746*0,10</t>
  </si>
  <si>
    <t>28375475</t>
  </si>
  <si>
    <t>Deska polystyrenová XPS 30 tl. 100mm</t>
  </si>
  <si>
    <t>prořez 10%:67,7460*0,10</t>
  </si>
  <si>
    <t>28375856</t>
  </si>
  <si>
    <t>Deska polystyren 150 S Stabil tl. 100 mm l=0,035</t>
  </si>
  <si>
    <t>nad 1.NP - 1 vrstva:(151,35+146,24)</t>
  </si>
  <si>
    <t>nad 2.NP - 1 vrstva:78,14</t>
  </si>
  <si>
    <t>prořez 5%:375,73*0,05</t>
  </si>
  <si>
    <t>28375870</t>
  </si>
  <si>
    <t>Deska polystyren. 100 S Stabil tl. 80 mm</t>
  </si>
  <si>
    <t>prořez 5%:174,8257*0,05</t>
  </si>
  <si>
    <t>28375873</t>
  </si>
  <si>
    <t>Deska polystyren 100 S Stabil tl. 140 mm l=0,037</t>
  </si>
  <si>
    <t>nad 1.NP - 1vrstva:(151,35+146,24)</t>
  </si>
  <si>
    <t>prořez 5%:375,730*0,05</t>
  </si>
  <si>
    <t>28375980</t>
  </si>
  <si>
    <t>Klín pro hrany EPS 50 x 50 x 1000 mm</t>
  </si>
  <si>
    <t>záhyby, napojení, prořez 10%:134,90*0,10</t>
  </si>
  <si>
    <t>63153114</t>
  </si>
  <si>
    <t>Rohož ze skelných vláken lambda 0,037  tl. 120mm</t>
  </si>
  <si>
    <t xml:space="preserve"> 2 vrstvy /nad 1.NP hl. sál:18,23*8,62*2</t>
  </si>
  <si>
    <t>přeložení, prořez 8%:314,2852*0,08</t>
  </si>
  <si>
    <t>998713102</t>
  </si>
  <si>
    <t xml:space="preserve">Přesun hmot pro izolace tepelné, výšky do 12 m </t>
  </si>
  <si>
    <t>721</t>
  </si>
  <si>
    <t>Vnitřní kanalizace</t>
  </si>
  <si>
    <t>721 Vnitřní kanalizace</t>
  </si>
  <si>
    <t>721176145</t>
  </si>
  <si>
    <t xml:space="preserve">Potrubí HT dešťové (svislé) D 110 x 2,7 mm </t>
  </si>
  <si>
    <t>napojení nové vpusti:2,1+5,8</t>
  </si>
  <si>
    <t>721 R01</t>
  </si>
  <si>
    <t>Demontáž litin střešní vpusti DN 100 obnažení, vysekání, odpojení od stupačky</t>
  </si>
  <si>
    <t>721 R02</t>
  </si>
  <si>
    <t>D+M Střešní vtok plastový svislý DN 100 vč límce pro napojení mPVC folie</t>
  </si>
  <si>
    <t>721 R03</t>
  </si>
  <si>
    <t>D+M Střešní vtok plastový DN 100 s vodorovným odtokemvč límce pro napojení mPVC fol</t>
  </si>
  <si>
    <t>721 R04</t>
  </si>
  <si>
    <t xml:space="preserve">D+M Střešní vtok plastový DN 100 - svislý nástavec </t>
  </si>
  <si>
    <t>střecha nad salonkem č.205:1+1</t>
  </si>
  <si>
    <t>735</t>
  </si>
  <si>
    <t>Otopná tělesa</t>
  </si>
  <si>
    <t>735 Otopná tělesa</t>
  </si>
  <si>
    <t>735151811</t>
  </si>
  <si>
    <t xml:space="preserve">Demontáž otopných těles panelových 1řadých,1500 mm </t>
  </si>
  <si>
    <t>pod oknem m. 110:1</t>
  </si>
  <si>
    <t>762</t>
  </si>
  <si>
    <t>Konstrukce tesařské</t>
  </si>
  <si>
    <t>762 Konstrukce tesařské</t>
  </si>
  <si>
    <t>762332110</t>
  </si>
  <si>
    <t>Montáž vázaných krovů pravidelných do 120 cm2 včetně dodávky řeziva, hranolky 6/6cm</t>
  </si>
  <si>
    <t>nové dřevěné vazničky 6/6cm:18,07*8</t>
  </si>
  <si>
    <t>Montáž vázaných krovů pravidelných do 120 cm2 včetně dodávky řeziva, hranoly 8/8cm</t>
  </si>
  <si>
    <t>střecha nad sálem:18,07*2</t>
  </si>
  <si>
    <t>Montáž vázaných krovů pravidelných do 120 cm2 včetně dodávky řeziva, hranoly 6/20</t>
  </si>
  <si>
    <t>2 hranoly nad sebou:</t>
  </si>
  <si>
    <t>ukončení u okapu ploché střechy m. 205:27,37*2</t>
  </si>
  <si>
    <t>ukončení u okapu ploché střechy nad 2.NP:(4,57+3,26)*2</t>
  </si>
  <si>
    <t>762332120</t>
  </si>
  <si>
    <t>Montáž vázaných krovů pravidelných do 224 cm2 včetně dodávky řeziva, hranoly 16/14cm</t>
  </si>
  <si>
    <t>střecha nad sálem:18,07</t>
  </si>
  <si>
    <t>762341630</t>
  </si>
  <si>
    <t>Bednění okapových říms z desek tvrdých předsazení pro ETICS, š=0,5m</t>
  </si>
  <si>
    <t>1.NP:</t>
  </si>
  <si>
    <t>střecha nad přísálím:(5,14+5,85)*0,55</t>
  </si>
  <si>
    <t>střecha nad salonkem:(12,90+2,85+5,67+7,02+18,55)*0,55</t>
  </si>
  <si>
    <t>2.NP:</t>
  </si>
  <si>
    <t>střecha nad knihovnou:(8,76+2*8,92)*0,55</t>
  </si>
  <si>
    <t>atika ve štítě:9,6*0,55</t>
  </si>
  <si>
    <t>762395000</t>
  </si>
  <si>
    <t xml:space="preserve">Spojovací a ochranné prostředky pro střechy </t>
  </si>
  <si>
    <t>plocha střechy - bednění na ocel. vaznících:(18,23*(4,57+5,02))*0,024</t>
  </si>
  <si>
    <t>stříška nad vstupem:18,0*0,024</t>
  </si>
  <si>
    <t>nové dřevěné vazničky 6/6cm:18,07*8*0,06*0,06</t>
  </si>
  <si>
    <t>střecha nad sálem:18,07*0,16*0,14</t>
  </si>
  <si>
    <t>střecha nad sálem:18,07*2*0,08*0,08</t>
  </si>
  <si>
    <t>desky OSB na atikách:60,835*0,018</t>
  </si>
  <si>
    <t>ukončení u okapu ploché střechy m. 205:27,37*2*0,20*0,06</t>
  </si>
  <si>
    <t>ukončení u okapu ploché střechy nad 2.NP:(4,57+3,26)*2*0,20*0,06</t>
  </si>
  <si>
    <t>762950012</t>
  </si>
  <si>
    <t>Výměna bednění střech kompletní</t>
  </si>
  <si>
    <t>ploch střechy - bednění na ocel. vaznících:18,23*(4,57+5,02)</t>
  </si>
  <si>
    <t>60725014</t>
  </si>
  <si>
    <t>Deska dřevoštěpková OSB 3 N tl. 18 mm</t>
  </si>
  <si>
    <t>střecha nad přísálím:(5,14+5,85)*0,5</t>
  </si>
  <si>
    <t>střecha nad salonkem:(12,90+2,85+5,67+7,02+18,55)*0,555</t>
  </si>
  <si>
    <t>prořez 7%:51,4845*0,07</t>
  </si>
  <si>
    <t>998762102</t>
  </si>
  <si>
    <t xml:space="preserve">Přesun hmot pro tesařské konstrukce, výšky do 12 m </t>
  </si>
  <si>
    <t>764</t>
  </si>
  <si>
    <t>Konstrukce klempířské</t>
  </si>
  <si>
    <t>764 Konstrukce klempířské</t>
  </si>
  <si>
    <t>764351201</t>
  </si>
  <si>
    <t>Žlaby z Pz plechu podokapní půlkruhové RŠ 250 mm lakovaný FeZn plech</t>
  </si>
  <si>
    <t>K/19:5,9</t>
  </si>
  <si>
    <t>764351203</t>
  </si>
  <si>
    <t>Žlaby z Pz plechu podokapní půlkruhové RŠ 330 mm lakovaný FeZn plech</t>
  </si>
  <si>
    <t>K/17, K/18:17,85+8,85</t>
  </si>
  <si>
    <t>764351205</t>
  </si>
  <si>
    <t>Žlaby podokapní půlkruhové RŠ 400 mm lakovaný FeZn plech</t>
  </si>
  <si>
    <t>K/17:27,4</t>
  </si>
  <si>
    <t>Žlaby z lakovaného Pz plechu zaatikové čtyřhranné, RŠ 400 mm</t>
  </si>
  <si>
    <t>pol. 16/K zaatikový:18,07</t>
  </si>
  <si>
    <t>764351810</t>
  </si>
  <si>
    <t xml:space="preserve">Demontáž žlabů rovných,RŠ 330mm, do 30° </t>
  </si>
  <si>
    <t>stříška m. 207:5,9</t>
  </si>
  <si>
    <t>764351820</t>
  </si>
  <si>
    <t xml:space="preserve">Demontáž žlabů 4hran. zaatikoch, RŠ 400mm, do 30° </t>
  </si>
  <si>
    <t>střecha sedlová -zaatikový žlab:18,2*2</t>
  </si>
  <si>
    <t>764410850</t>
  </si>
  <si>
    <t xml:space="preserve">Demontáž oplechování parapetů,RŠ od 100 do 330 mm </t>
  </si>
  <si>
    <t>okna š=1,20m:1,25*(2+6+1+3+5+2)</t>
  </si>
  <si>
    <t>okna š=3,00m:3,05*4</t>
  </si>
  <si>
    <t>okno z haly:(4,65+0,40+0,40)</t>
  </si>
  <si>
    <t>okna na JZ fasádě:9,65+2,92+4,55</t>
  </si>
  <si>
    <t>764421850</t>
  </si>
  <si>
    <t xml:space="preserve">Demontáž oplechování říms,RŠ od 250 do 330 mm </t>
  </si>
  <si>
    <t>atiky nad 1.NP:15,39+28,01+5,85+18,55+12,88+2,85+5,67+6,7</t>
  </si>
  <si>
    <t>atiky nad 2.NP:9,44+2*9,6</t>
  </si>
  <si>
    <t>odečet komín těles:-(1,19+1,05+0,45+0,92)</t>
  </si>
  <si>
    <t>764430210</t>
  </si>
  <si>
    <t>Oplechování zdí z poplastovaného  plechu, RŠ 250mm s okapnicí</t>
  </si>
  <si>
    <t>napojení mPVC folie na atiky:2,9+5,7+7,1+13,0+18,6</t>
  </si>
  <si>
    <t>764430230</t>
  </si>
  <si>
    <t xml:space="preserve">Oplechování zdí z lakovaného Pz plechu, RŠ 400mm </t>
  </si>
  <si>
    <t>lemování na ETICS -orámování okna D/4:5,0</t>
  </si>
  <si>
    <t>764430240</t>
  </si>
  <si>
    <t>Oplechování zdí nad zaatilovým žlabem z lakovaného Pz plechu, RŠ 500 mm</t>
  </si>
  <si>
    <t>pol K/50:18,2</t>
  </si>
  <si>
    <t>764430250</t>
  </si>
  <si>
    <t xml:space="preserve">Oplechování zdí z lakovaného Pz plechu, RŠ 600 mm </t>
  </si>
  <si>
    <t>9,7+5,2+10,8+6,3+1,05</t>
  </si>
  <si>
    <t>rezerva, prostřih, spoje 10%:33,05*0,10</t>
  </si>
  <si>
    <t>764430260</t>
  </si>
  <si>
    <t xml:space="preserve">Oplechování zdí z lakovaného Pz plechu, RŠ 750 mm </t>
  </si>
  <si>
    <t>5,9+9,95</t>
  </si>
  <si>
    <t>rezerva, prostřih, spoje 10%:18,85*0,10</t>
  </si>
  <si>
    <t>764453842</t>
  </si>
  <si>
    <t xml:space="preserve">Demontáž kotlíků horních DN 100 mm </t>
  </si>
  <si>
    <t>střecha m. 205:3</t>
  </si>
  <si>
    <t>střecha nad 2.NP:1</t>
  </si>
  <si>
    <t>ze sedlové střechy:2</t>
  </si>
  <si>
    <t>764454801</t>
  </si>
  <si>
    <t xml:space="preserve">Demontáž odpadních trub kruhových,D 100 mm </t>
  </si>
  <si>
    <t>střecha m. 205:3*4,20</t>
  </si>
  <si>
    <t>střecha nad 2.NP:2,65</t>
  </si>
  <si>
    <t>ze sedlové střechy:2*5,60</t>
  </si>
  <si>
    <t>764456852</t>
  </si>
  <si>
    <t xml:space="preserve">Demontáž kolen výtokových.kruhových,D 100 mm </t>
  </si>
  <si>
    <t>stříška m. 207:1</t>
  </si>
  <si>
    <t>764510440</t>
  </si>
  <si>
    <t>Oplechování parapetů včetně rohů RŠ 250mm lakovaný FeZn plech</t>
  </si>
  <si>
    <t>764510450</t>
  </si>
  <si>
    <t>Oplechování parapetů včetně rohů RŠ 330mm lakovaný FeZn plech</t>
  </si>
  <si>
    <t>764551502</t>
  </si>
  <si>
    <t>Odpadní trouby kruhové d=125mm lakovaný FeZn plech</t>
  </si>
  <si>
    <t>4,30*3</t>
  </si>
  <si>
    <t>5,70*2</t>
  </si>
  <si>
    <t>2.NP:2,80</t>
  </si>
  <si>
    <t>764900010</t>
  </si>
  <si>
    <t>Demontáž krytiny střech z plechu pozinkovaného</t>
  </si>
  <si>
    <t>střecha nad sálem:185,0</t>
  </si>
  <si>
    <t>stříška nad vstupem:18,5</t>
  </si>
  <si>
    <t>764 R01</t>
  </si>
  <si>
    <t xml:space="preserve">D+M Žlab kotlík z lakovanéh plechu, podok. čtyřhr. </t>
  </si>
  <si>
    <t>1.NP:2+3</t>
  </si>
  <si>
    <t>2.NP:1</t>
  </si>
  <si>
    <t>764 R02</t>
  </si>
  <si>
    <t>D+M Žlab kotlík z lakovanéh plechu,  čtyřhr. vč. propojení se žlabem</t>
  </si>
  <si>
    <t>se střechy nad sálem /prostup  přes stěnu:1</t>
  </si>
  <si>
    <t>998764102</t>
  </si>
  <si>
    <t xml:space="preserve">Přesun hmot pro klempířské konstr., výšky do 12 m </t>
  </si>
  <si>
    <t>767</t>
  </si>
  <si>
    <t>Konstrukce zámečnické</t>
  </si>
  <si>
    <t>767 Konstrukce zámečnické</t>
  </si>
  <si>
    <t>767 R01</t>
  </si>
  <si>
    <t>D+M Vstupní hliník dveře  1kř. šedé vel.1,65x2,47m, z hli. komorového profilu, U=1,10</t>
  </si>
  <si>
    <t>kompl</t>
  </si>
  <si>
    <t>767 R02</t>
  </si>
  <si>
    <t>D+M vstupní hliník stěna + dveře  1kř. šedá vel.2,08x2,97m, z hli. komorového profilu, U=1,10</t>
  </si>
  <si>
    <t>767 R03</t>
  </si>
  <si>
    <t>D+M Alu stěna šedá, rozm 2,96/3,12m izol trojsklo, Ustěna=1,10</t>
  </si>
  <si>
    <t>767 R04</t>
  </si>
  <si>
    <t>767 R05</t>
  </si>
  <si>
    <t>D+M Kovová dvířka, rozm 70/90cm, rám z jeklů 50/50 zateplená, minerální vatou</t>
  </si>
  <si>
    <t>767 R06</t>
  </si>
  <si>
    <t>Dem+M Stávající kovový fasádní žebřík, prodloužení úchytů do zateplení, repase, oprava nátěru, zpětná</t>
  </si>
  <si>
    <t>767 R07</t>
  </si>
  <si>
    <t>D+M Nový tříplášťový komín - d=80/110mm, odtah přes strěnu od stáv. plyn. ohřívače TU, délka 2,5m</t>
  </si>
  <si>
    <t>767 R08</t>
  </si>
  <si>
    <t xml:space="preserve">Dem+M repase dvířek skříně plynu </t>
  </si>
  <si>
    <t>767 R09</t>
  </si>
  <si>
    <t>D+M kov. FeZn čistící rohože v rámu, 1,80x0,60m vč. nerez vany</t>
  </si>
  <si>
    <t>na podestě v hlav vstupu:1</t>
  </si>
  <si>
    <t>769</t>
  </si>
  <si>
    <t>Otvorové prvky z plastu</t>
  </si>
  <si>
    <t>769 Otvorové prvky z plastu</t>
  </si>
  <si>
    <t>766601213</t>
  </si>
  <si>
    <t xml:space="preserve">Těsnění okenní spáry, ostění, PT folie + PP folie </t>
  </si>
  <si>
    <t>okno 118/59cm:(1,18*+,59)*2*(8+4)</t>
  </si>
  <si>
    <t>okno 118/210cm:(1,18+2,10)*2*10</t>
  </si>
  <si>
    <t>proskl stěna do sálu -pohl SZ:(17,89+2,73)*2-1,66</t>
  </si>
  <si>
    <t>dveře do sálu:(1,65+2,47)*2</t>
  </si>
  <si>
    <t>dveře vchodové:(2,08+2,97)*2</t>
  </si>
  <si>
    <t>dveře do přísálí:(2,96+3,12)*2</t>
  </si>
  <si>
    <t>769 R01</t>
  </si>
  <si>
    <t>D+M plastové okno šedé, rozm 1,18/0,59m, S izol trojsklo, Uokna=0,80; vnitřní hliník. žaluzie</t>
  </si>
  <si>
    <t>769 R02</t>
  </si>
  <si>
    <t>D+M plastové okno šedé, rozm 1,18/0,59m, fix izol trojsklo, Uokna=0,80; vnitřní hliník. žaluzie</t>
  </si>
  <si>
    <t>769 R03</t>
  </si>
  <si>
    <t>D+M plastové okno šedé, rozm 1,18/1,45m, OS izol trojsklo, Uokna=0,80; vnitřní hliník. žaluzie</t>
  </si>
  <si>
    <t>769 R04</t>
  </si>
  <si>
    <t>D+M plastové okno šedé, rozm 1,18/2,10m, OS izol trojsklo, Uokna=0,80; vnitřní hliník. žaluzie</t>
  </si>
  <si>
    <t>769 R05</t>
  </si>
  <si>
    <t>D+M plastové okno šedé, rozm 2,95/2,38m izol trojsklo, Uokna=0,80; vnitřní hliník. žaluzie</t>
  </si>
  <si>
    <t>769 R06</t>
  </si>
  <si>
    <t>D+M plastové okno šedé, rozm 2,73/2,73m izol trojsklo, Uokna=0,80; vnitřní hliník. žaluzie</t>
  </si>
  <si>
    <t>769 R07</t>
  </si>
  <si>
    <t>D+M plastové okno šedé, rozm 2,71/2,73m izol trojsklo, Uokna=0,80; vnitřní hliník. žaluzie</t>
  </si>
  <si>
    <t>771</t>
  </si>
  <si>
    <t>Podlahy z dlaždic a obklady</t>
  </si>
  <si>
    <t>771 Podlahy z dlaždic a obklady</t>
  </si>
  <si>
    <t>771101116</t>
  </si>
  <si>
    <t xml:space="preserve">Vyrovnání podkladů samonivel. hmotou tl. do 30 mm </t>
  </si>
  <si>
    <t>7 stupnic schodů:(0,30+0,15)*2,40*7</t>
  </si>
  <si>
    <t>3 stupnice bočních schodů:(0,30+0,15)*2,03*3</t>
  </si>
  <si>
    <t>podesta:5,7889</t>
  </si>
  <si>
    <t>771101210</t>
  </si>
  <si>
    <t xml:space="preserve">Penetrace podkladu pod dlažby </t>
  </si>
  <si>
    <t>771271812</t>
  </si>
  <si>
    <t xml:space="preserve">Dmtž obkl stupeň keram+mal-350 </t>
  </si>
  <si>
    <t>7 stupnic schodů:2,40*7</t>
  </si>
  <si>
    <t>3 stupnice bočních schodů:2,03*3</t>
  </si>
  <si>
    <t>771271832</t>
  </si>
  <si>
    <t xml:space="preserve">Dmtž obkl podstup keram+mal-250 </t>
  </si>
  <si>
    <t>8 výšek schodů:2,40*8</t>
  </si>
  <si>
    <t>4 podstupnice bočních schodů:2,03*4</t>
  </si>
  <si>
    <t>771275206</t>
  </si>
  <si>
    <t xml:space="preserve">Obklad keram.schod.stupňů relief.do tmele 30x30cm </t>
  </si>
  <si>
    <t>771445034</t>
  </si>
  <si>
    <t xml:space="preserve">Obklad soklíků hutných,schod.stupň.,tmel, v.100 mm </t>
  </si>
  <si>
    <t>2 strany hl. schodiště:(0,30+0,15)*8*2</t>
  </si>
  <si>
    <t>podesta:2,13+0,77+2*0,26</t>
  </si>
  <si>
    <t>771775109</t>
  </si>
  <si>
    <t xml:space="preserve">Montáž podlah keram.vnější, hladké, tmel, 30x30 cm </t>
  </si>
  <si>
    <t>boční schod:2,03*0,30</t>
  </si>
  <si>
    <t>podesta:2,77*1,87</t>
  </si>
  <si>
    <t>24551347.A</t>
  </si>
  <si>
    <t>Nátěr penetrační - koncentrát</t>
  </si>
  <si>
    <t>l</t>
  </si>
  <si>
    <t>59764231</t>
  </si>
  <si>
    <t>Dlažba reliéfní 300x300x9 mm</t>
  </si>
  <si>
    <t>5,7889</t>
  </si>
  <si>
    <t>prořez 10%:5,7889*0,10</t>
  </si>
  <si>
    <t>59764240</t>
  </si>
  <si>
    <t>Dlažba matná schodovka 300x300x9 mm R 11b</t>
  </si>
  <si>
    <t>10,3005</t>
  </si>
  <si>
    <t>prořez 10%:10,3005*0,10</t>
  </si>
  <si>
    <t>59764241</t>
  </si>
  <si>
    <t>Dlažba matná sokl 300x80x9 mm</t>
  </si>
  <si>
    <t>soklíky:10,62/0,30</t>
  </si>
  <si>
    <t>prořez 10%:35,4*0,10</t>
  </si>
  <si>
    <t>998771102</t>
  </si>
  <si>
    <t xml:space="preserve">Přesun hmot pro podlahy z dlaždic, výšky do 12 m </t>
  </si>
  <si>
    <t>775</t>
  </si>
  <si>
    <t>Podlahy vlysové a parketové</t>
  </si>
  <si>
    <t>775 Podlahy vlysové a parketové</t>
  </si>
  <si>
    <t>775413132</t>
  </si>
  <si>
    <t xml:space="preserve">Podlahové lišty připevněné vruty, BK 8/1,5 cm </t>
  </si>
  <si>
    <t>doplnění podlahy ve vstupu na rampu:2*1,50</t>
  </si>
  <si>
    <t>775592000</t>
  </si>
  <si>
    <t xml:space="preserve">Broušení dřevěných podlah hrubé+střední+jemné </t>
  </si>
  <si>
    <t>doplnění podlahy ve vstupu na rampu:3,0</t>
  </si>
  <si>
    <t>775599143</t>
  </si>
  <si>
    <t>775510010</t>
  </si>
  <si>
    <t>Podlahy vlysové lepené do tmele vlysy bukové tloušťky 21 mm, 1. jakost</t>
  </si>
  <si>
    <t>775519010</t>
  </si>
  <si>
    <t xml:space="preserve">Demontáž podlah vlysových lepených </t>
  </si>
  <si>
    <t>998775102</t>
  </si>
  <si>
    <t xml:space="preserve">Přesun hmot pro podlahy vlysové, výšky do 12 m </t>
  </si>
  <si>
    <t>783</t>
  </si>
  <si>
    <t>Nátěry</t>
  </si>
  <si>
    <t>783 Nátěry</t>
  </si>
  <si>
    <t>783101811</t>
  </si>
  <si>
    <t xml:space="preserve">Odstranění nátěrů z ocel.konstrukcí "A" oškrábáním </t>
  </si>
  <si>
    <t>7ks ocel příhradových vazníků:5,3*2*7</t>
  </si>
  <si>
    <t>I č.12:18,1*4*2*0,48</t>
  </si>
  <si>
    <t>783122510</t>
  </si>
  <si>
    <t xml:space="preserve">Nátěr syntetický OK "A" 2x + 1x email </t>
  </si>
  <si>
    <t>783201811</t>
  </si>
  <si>
    <t xml:space="preserve">Odstranění nátěrů z kovových konstrukcí oškrábáním </t>
  </si>
  <si>
    <t>sloupek 2U14:4,50*(0,14*4)</t>
  </si>
  <si>
    <t>zábradlí:3,3*0,9*2</t>
  </si>
  <si>
    <t>783222100</t>
  </si>
  <si>
    <t xml:space="preserve">Nátěr syntetický kovových konstrukcí dvojnásobný </t>
  </si>
  <si>
    <t>783782209</t>
  </si>
  <si>
    <t xml:space="preserve">Nátěr tesařských konstrukcí 2x </t>
  </si>
  <si>
    <t>střecha nad sálem_ukončení u okapu 8/8cm:18,07*2*(0,08*4)</t>
  </si>
  <si>
    <t>střecha nad sálem_pozednice 16/14cm:18,07*(0,30*2)</t>
  </si>
  <si>
    <t>dřevěné vazničky:18,07*8*(0,06*4)</t>
  </si>
  <si>
    <t>plocha střechy - bednění na vaznících:18,23*(4,57+5,02)</t>
  </si>
  <si>
    <t>784</t>
  </si>
  <si>
    <t>Malby</t>
  </si>
  <si>
    <t>784 Malby</t>
  </si>
  <si>
    <t>784111101</t>
  </si>
  <si>
    <t xml:space="preserve">Penetrace podkladu nátěrem 1 x </t>
  </si>
  <si>
    <t>okno 118/59cm:(1,18+0,59)*2*(8+4)*0,40</t>
  </si>
  <si>
    <t>okno 118/145cm:(1,18+1,45)*2*8*0,40</t>
  </si>
  <si>
    <t>okno 118/209cm:(1,18+2,10)*2*10*0,40</t>
  </si>
  <si>
    <t>okno 295/238cm:(2,95+2,38)*2*3*0,40</t>
  </si>
  <si>
    <t>proskl stěna do sálu -pohl SZ:(2*18,09-1,65+2,73+2,73)*0,40</t>
  </si>
  <si>
    <t>dveře vchodové:(2,08+2*2,97)*0,40</t>
  </si>
  <si>
    <t>dveře do sálu:2,47*2*0,40</t>
  </si>
  <si>
    <t>proskl. stěna:(4,25+2*2,81)*0,40</t>
  </si>
  <si>
    <t>(2,96+2*3,12)*0,40</t>
  </si>
  <si>
    <t>ocel. sloupy:(0,24+0,16+0,16)*2,73*5</t>
  </si>
  <si>
    <t>784195212</t>
  </si>
  <si>
    <t xml:space="preserve">Malba tekutá, bílá, 2 x </t>
  </si>
  <si>
    <t>M21</t>
  </si>
  <si>
    <t>Elektromontáže</t>
  </si>
  <si>
    <t>M21 Elektromontáže</t>
  </si>
  <si>
    <t>01/E</t>
  </si>
  <si>
    <t>Úprava zařízení distribuční sítě E-on kabelový přívod NN</t>
  </si>
  <si>
    <t>soubor</t>
  </si>
  <si>
    <t>02/E</t>
  </si>
  <si>
    <t xml:space="preserve">Výměna stávající kovové skříně NN </t>
  </si>
  <si>
    <t>03/E</t>
  </si>
  <si>
    <t>Demontáž stávajícího osvětlení a D+M nového, stropního venkovního svítidla,krytí IP44</t>
  </si>
  <si>
    <t>hlavní vstup:1</t>
  </si>
  <si>
    <t>04/E</t>
  </si>
  <si>
    <t>Projektová dokumentace nového hromosvodu vč. veškerého příslušenství</t>
  </si>
  <si>
    <t>05/E</t>
  </si>
  <si>
    <t>Demontáž a D+M nového hromosvodu, vč. veškerého příslušenství</t>
  </si>
  <si>
    <t>06/E</t>
  </si>
  <si>
    <t xml:space="preserve">Revize elektro a hromosvodu </t>
  </si>
  <si>
    <t>M24</t>
  </si>
  <si>
    <t>Montáže vzduchotechnických zařízení</t>
  </si>
  <si>
    <t>M24 Montáže vzduchotechnických zařízení</t>
  </si>
  <si>
    <t>M24 R01</t>
  </si>
  <si>
    <t>D+M samočinných ventilačních turbin d=160mm vč. krycího podstavce</t>
  </si>
  <si>
    <t>osadit na komínové hlavy větracích průduchů:10</t>
  </si>
  <si>
    <t>D96</t>
  </si>
  <si>
    <t>Přesuny suti a vybouraných hmot</t>
  </si>
  <si>
    <t>D96 Přesuny suti a vybouraných hmot</t>
  </si>
  <si>
    <t>979990142</t>
  </si>
  <si>
    <t xml:space="preserve">Poplatek za skládku suti - minerální vata </t>
  </si>
  <si>
    <t>979990109R00</t>
  </si>
  <si>
    <t xml:space="preserve">Poplatek za skládku suti - sklo, dřevo </t>
  </si>
  <si>
    <t>12,3262</t>
  </si>
  <si>
    <t>-0,47033</t>
  </si>
  <si>
    <t>979012112</t>
  </si>
  <si>
    <t xml:space="preserve">Svislá doprava suti na výšku do 3,5 m </t>
  </si>
  <si>
    <t>979081111</t>
  </si>
  <si>
    <t xml:space="preserve">Odvoz suti a vybour. hmot na skládku do 1 km </t>
  </si>
  <si>
    <t>979081121</t>
  </si>
  <si>
    <t xml:space="preserve">Příplatek k odvozu za každý další 1 km </t>
  </si>
  <si>
    <t>979082111</t>
  </si>
  <si>
    <t xml:space="preserve">Vnitrostaveništní doprava suti do 10 m </t>
  </si>
  <si>
    <t>979082121</t>
  </si>
  <si>
    <t xml:space="preserve">Příplatek k vnitrost. dopravě suti za dalších 5 m </t>
  </si>
  <si>
    <t>979088212</t>
  </si>
  <si>
    <t xml:space="preserve">Nakládání suti na dopravní prostředky </t>
  </si>
  <si>
    <t>979093111</t>
  </si>
  <si>
    <t xml:space="preserve">Uložení suti na skládku bez zhutnění </t>
  </si>
  <si>
    <t>979990001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</si>
  <si>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</si>
  <si>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</si>
  <si>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</si>
  <si>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</si>
  <si>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</si>
  <si>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</si>
  <si>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</si>
  <si>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</si>
  <si>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</si>
  <si>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1 výběrové řízení_RTS 2014_II</t>
  </si>
  <si>
    <t>SO 02</t>
  </si>
  <si>
    <t>Vedlejší a ostatní náklady</t>
  </si>
  <si>
    <t>SO 02 Vedlejší a ostatní náklady</t>
  </si>
  <si>
    <t>VaON</t>
  </si>
  <si>
    <t>130</t>
  </si>
  <si>
    <t>Vedlejší rozpočtové náklady</t>
  </si>
  <si>
    <t>130 Vedlejší rozpočtové náklady</t>
  </si>
  <si>
    <t>130 PC01</t>
  </si>
  <si>
    <t xml:space="preserve">Pronájem mobilní toalety </t>
  </si>
  <si>
    <t>130 PC02</t>
  </si>
  <si>
    <t xml:space="preserve">Vybudování zařízení staveniště </t>
  </si>
  <si>
    <t>130 PC03</t>
  </si>
  <si>
    <t xml:space="preserve">Provoz zařízení staveniště </t>
  </si>
  <si>
    <t>130 PC04</t>
  </si>
  <si>
    <t xml:space="preserve">Odstranění zařízení staveniště </t>
  </si>
  <si>
    <t>130 PC05</t>
  </si>
  <si>
    <t xml:space="preserve">Provoz investora </t>
  </si>
  <si>
    <t>130 PC06</t>
  </si>
  <si>
    <t xml:space="preserve">Kompletační činnost </t>
  </si>
  <si>
    <t>130 PC07</t>
  </si>
  <si>
    <t xml:space="preserve">Ztížené výrobní podmínky </t>
  </si>
  <si>
    <t>131 PC08</t>
  </si>
  <si>
    <t xml:space="preserve">Dokumentace skutečného provedení </t>
  </si>
  <si>
    <t>131</t>
  </si>
  <si>
    <t>Ostatní náklady</t>
  </si>
  <si>
    <t>131 Ostatní náklady</t>
  </si>
  <si>
    <t xml:space="preserve">Rezerva rozpočtu SFŽP - 5% ze ZRN </t>
  </si>
  <si>
    <t>131 PC01</t>
  </si>
  <si>
    <t xml:space="preserve">Dočasná dopravní opatření </t>
  </si>
  <si>
    <t>131 PC02</t>
  </si>
  <si>
    <t xml:space="preserve">Pojištění dodavatele a pojištění díla </t>
  </si>
  <si>
    <t>131 PC03</t>
  </si>
  <si>
    <t xml:space="preserve">Ochrana stávajících inženýrských sítí na staveništ </t>
  </si>
  <si>
    <t>131 PC04</t>
  </si>
  <si>
    <t>Zajištění všech nezbytných průzkumů zkoušeknutných pro řádné provádění a dokončení díla</t>
  </si>
  <si>
    <t>131 PC05</t>
  </si>
  <si>
    <t>Vyhotovení dílenské, výrobní dokumentace tam kde je potřeba</t>
  </si>
  <si>
    <t>1 VaON</t>
  </si>
  <si>
    <t>Slepý rozpočet stavby</t>
  </si>
  <si>
    <t>Obec Bezměrov</t>
  </si>
  <si>
    <t>D+M Alu stěna šedá, rozm 4,25/2,80m izol trojsklo, Ustěna=1,10</t>
  </si>
  <si>
    <t xml:space="preserve">Lak dřevěných podlah, Z+2x, přebrouš </t>
  </si>
  <si>
    <t>Ing.J.Nedoma</t>
  </si>
  <si>
    <t xml:space="preserve">Ing.NEDOMA, s.r.o. </t>
  </si>
  <si>
    <t>Postoupky 208</t>
  </si>
  <si>
    <t>767 01 Kroměříž</t>
  </si>
  <si>
    <t>CZ25516191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</si>
</sst>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0.0%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14" fontId="25" fillId="0" borderId="0" xfId="0" applyNumberFormat="1" applyFont="1" applyAlignment="1">
      <alignment horizontal="left"/>
    </xf>
    <xf numFmtId="0" fontId="26" fillId="0" borderId="0" xfId="0" applyFont="1" applyAlignment="1">
      <alignment horizontal="right"/>
    </xf>
    <xf numFmtId="49" fontId="23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6" fillId="18" borderId="10" xfId="0" applyFont="1" applyFill="1" applyBorder="1" applyAlignment="1">
      <alignment wrapText="1"/>
    </xf>
    <xf numFmtId="0" fontId="26" fillId="18" borderId="11" xfId="0" applyFont="1" applyFill="1" applyBorder="1" applyAlignment="1">
      <alignment wrapText="1"/>
    </xf>
    <xf numFmtId="0" fontId="26" fillId="18" borderId="12" xfId="0" applyFont="1" applyFill="1" applyBorder="1" applyAlignment="1">
      <alignment wrapText="1"/>
    </xf>
    <xf numFmtId="0" fontId="26" fillId="18" borderId="10" xfId="0" applyFont="1" applyFill="1" applyBorder="1" applyAlignment="1">
      <alignment horizontal="right" wrapText="1"/>
    </xf>
    <xf numFmtId="0" fontId="23" fillId="18" borderId="11" xfId="0" applyFont="1" applyFill="1" applyBorder="1" applyAlignment="1">
      <alignment/>
    </xf>
    <xf numFmtId="0" fontId="26" fillId="18" borderId="11" xfId="0" applyFont="1" applyFill="1" applyBorder="1" applyAlignment="1">
      <alignment horizontal="right" wrapText="1"/>
    </xf>
    <xf numFmtId="0" fontId="26" fillId="18" borderId="12" xfId="0" applyFont="1" applyFill="1" applyBorder="1" applyAlignment="1">
      <alignment horizontal="right" vertical="center"/>
    </xf>
    <xf numFmtId="0" fontId="26" fillId="13" borderId="0" xfId="0" applyFont="1" applyFill="1" applyBorder="1" applyAlignment="1">
      <alignment horizontal="right" wrapText="1"/>
    </xf>
    <xf numFmtId="0" fontId="23" fillId="0" borderId="1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4" fontId="23" fillId="13" borderId="0" xfId="0" applyNumberFormat="1" applyFont="1" applyFill="1" applyBorder="1" applyAlignment="1">
      <alignment vertical="center"/>
    </xf>
    <xf numFmtId="4" fontId="23" fillId="0" borderId="13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17" xfId="0" applyNumberFormat="1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right" vertical="center"/>
    </xf>
    <xf numFmtId="0" fontId="28" fillId="4" borderId="10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3" fillId="4" borderId="11" xfId="0" applyFont="1" applyFill="1" applyBorder="1" applyAlignment="1">
      <alignment vertical="center"/>
    </xf>
    <xf numFmtId="4" fontId="28" fillId="4" borderId="19" xfId="0" applyNumberFormat="1" applyFont="1" applyFill="1" applyBorder="1" applyAlignment="1">
      <alignment horizontal="right" vertical="center"/>
    </xf>
    <xf numFmtId="4" fontId="28" fillId="4" borderId="20" xfId="0" applyNumberFormat="1" applyFont="1" applyFill="1" applyBorder="1" applyAlignment="1">
      <alignment horizontal="right" vertical="center"/>
    </xf>
    <xf numFmtId="4" fontId="29" fillId="13" borderId="0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0" fontId="26" fillId="18" borderId="10" xfId="0" applyFont="1" applyFill="1" applyBorder="1" applyAlignment="1">
      <alignment vertical="center"/>
    </xf>
    <xf numFmtId="0" fontId="29" fillId="18" borderId="11" xfId="0" applyFont="1" applyFill="1" applyBorder="1" applyAlignment="1">
      <alignment vertical="center"/>
    </xf>
    <xf numFmtId="0" fontId="29" fillId="18" borderId="12" xfId="0" applyFont="1" applyFill="1" applyBorder="1" applyAlignment="1">
      <alignment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18" borderId="12" xfId="0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16" xfId="0" applyFont="1" applyBorder="1" applyAlignment="1">
      <alignment/>
    </xf>
    <xf numFmtId="170" fontId="25" fillId="0" borderId="22" xfId="0" applyNumberFormat="1" applyFont="1" applyBorder="1" applyAlignment="1">
      <alignment/>
    </xf>
    <xf numFmtId="3" fontId="26" fillId="0" borderId="23" xfId="0" applyNumberFormat="1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166" fontId="23" fillId="0" borderId="24" xfId="0" applyNumberFormat="1" applyFont="1" applyBorder="1" applyAlignment="1">
      <alignment/>
    </xf>
    <xf numFmtId="49" fontId="25" fillId="0" borderId="13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170" fontId="25" fillId="0" borderId="14" xfId="0" applyNumberFormat="1" applyFont="1" applyBorder="1" applyAlignment="1">
      <alignment/>
    </xf>
    <xf numFmtId="3" fontId="26" fillId="0" borderId="2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0" fontId="26" fillId="4" borderId="10" xfId="0" applyFont="1" applyFill="1" applyBorder="1" applyAlignment="1">
      <alignment vertical="center"/>
    </xf>
    <xf numFmtId="49" fontId="26" fillId="4" borderId="11" xfId="0" applyNumberFormat="1" applyFont="1" applyFill="1" applyBorder="1" applyAlignment="1">
      <alignment horizontal="left" vertical="center"/>
    </xf>
    <xf numFmtId="0" fontId="26" fillId="4" borderId="11" xfId="0" applyFont="1" applyFill="1" applyBorder="1" applyAlignment="1">
      <alignment vertical="center"/>
    </xf>
    <xf numFmtId="170" fontId="25" fillId="4" borderId="12" xfId="0" applyNumberFormat="1" applyFont="1" applyFill="1" applyBorder="1" applyAlignment="1">
      <alignment/>
    </xf>
    <xf numFmtId="3" fontId="26" fillId="4" borderId="21" xfId="0" applyNumberFormat="1" applyFont="1" applyFill="1" applyBorder="1" applyAlignment="1">
      <alignment horizontal="right" vertical="center"/>
    </xf>
    <xf numFmtId="166" fontId="26" fillId="4" borderId="2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0" fontId="26" fillId="18" borderId="21" xfId="0" applyFont="1" applyFill="1" applyBorder="1" applyAlignment="1">
      <alignment vertical="center" wrapText="1"/>
    </xf>
    <xf numFmtId="0" fontId="29" fillId="18" borderId="10" xfId="0" applyFont="1" applyFill="1" applyBorder="1" applyAlignment="1">
      <alignment vertical="center"/>
    </xf>
    <xf numFmtId="49" fontId="25" fillId="0" borderId="23" xfId="0" applyNumberFormat="1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49" fontId="25" fillId="0" borderId="24" xfId="0" applyNumberFormat="1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3" fontId="26" fillId="4" borderId="12" xfId="0" applyNumberFormat="1" applyFont="1" applyFill="1" applyBorder="1" applyAlignment="1">
      <alignment horizontal="right" vertical="center"/>
    </xf>
    <xf numFmtId="4" fontId="29" fillId="18" borderId="21" xfId="0" applyNumberFormat="1" applyFont="1" applyFill="1" applyBorder="1" applyAlignment="1">
      <alignment horizontal="center" vertical="center"/>
    </xf>
    <xf numFmtId="166" fontId="25" fillId="0" borderId="23" xfId="0" applyNumberFormat="1" applyFont="1" applyBorder="1" applyAlignment="1">
      <alignment/>
    </xf>
    <xf numFmtId="166" fontId="25" fillId="0" borderId="24" xfId="0" applyNumberFormat="1" applyFont="1" applyBorder="1" applyAlignment="1">
      <alignment/>
    </xf>
    <xf numFmtId="166" fontId="25" fillId="4" borderId="21" xfId="0" applyNumberFormat="1" applyFont="1" applyFill="1" applyBorder="1" applyAlignment="1">
      <alignment/>
    </xf>
    <xf numFmtId="0" fontId="29" fillId="18" borderId="11" xfId="0" applyFont="1" applyFill="1" applyBorder="1" applyAlignment="1">
      <alignment vertical="center" wrapText="1"/>
    </xf>
    <xf numFmtId="0" fontId="29" fillId="18" borderId="11" xfId="0" applyFont="1" applyFill="1" applyBorder="1" applyAlignment="1">
      <alignment horizontal="center" vertical="center" wrapText="1"/>
    </xf>
    <xf numFmtId="170" fontId="25" fillId="0" borderId="16" xfId="0" applyNumberFormat="1" applyFont="1" applyBorder="1" applyAlignment="1">
      <alignment/>
    </xf>
    <xf numFmtId="3" fontId="26" fillId="0" borderId="16" xfId="0" applyNumberFormat="1" applyFont="1" applyBorder="1" applyAlignment="1">
      <alignment horizontal="right"/>
    </xf>
    <xf numFmtId="170" fontId="25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170" fontId="25" fillId="4" borderId="11" xfId="0" applyNumberFormat="1" applyFont="1" applyFill="1" applyBorder="1" applyAlignment="1">
      <alignment/>
    </xf>
    <xf numFmtId="3" fontId="26" fillId="4" borderId="11" xfId="0" applyNumberFormat="1" applyFont="1" applyFill="1" applyBorder="1" applyAlignment="1">
      <alignment horizontal="right" vertical="center"/>
    </xf>
    <xf numFmtId="0" fontId="24" fillId="0" borderId="18" xfId="0" applyFont="1" applyBorder="1" applyAlignment="1">
      <alignment horizontal="centerContinuous" vertical="top"/>
    </xf>
    <xf numFmtId="0" fontId="23" fillId="0" borderId="18" xfId="0" applyFont="1" applyBorder="1" applyAlignment="1">
      <alignment horizontal="centerContinuous"/>
    </xf>
    <xf numFmtId="0" fontId="29" fillId="18" borderId="25" xfId="0" applyFont="1" applyFill="1" applyBorder="1" applyAlignment="1">
      <alignment horizontal="left"/>
    </xf>
    <xf numFmtId="0" fontId="25" fillId="18" borderId="26" xfId="0" applyFont="1" applyFill="1" applyBorder="1" applyAlignment="1">
      <alignment horizontal="centerContinuous"/>
    </xf>
    <xf numFmtId="0" fontId="26" fillId="18" borderId="27" xfId="0" applyFont="1" applyFill="1" applyBorder="1" applyAlignment="1">
      <alignment horizontal="left"/>
    </xf>
    <xf numFmtId="0" fontId="25" fillId="0" borderId="28" xfId="0" applyFont="1" applyBorder="1" applyAlignment="1">
      <alignment/>
    </xf>
    <xf numFmtId="49" fontId="25" fillId="0" borderId="29" xfId="0" applyNumberFormat="1" applyFont="1" applyBorder="1" applyAlignment="1">
      <alignment horizontal="left"/>
    </xf>
    <xf numFmtId="0" fontId="23" fillId="0" borderId="30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31" xfId="0" applyFont="1" applyBorder="1" applyAlignment="1">
      <alignment horizontal="left"/>
    </xf>
    <xf numFmtId="0" fontId="29" fillId="0" borderId="30" xfId="0" applyFont="1" applyBorder="1" applyAlignment="1">
      <alignment/>
    </xf>
    <xf numFmtId="49" fontId="25" fillId="0" borderId="31" xfId="0" applyNumberFormat="1" applyFont="1" applyBorder="1" applyAlignment="1">
      <alignment horizontal="left"/>
    </xf>
    <xf numFmtId="49" fontId="29" fillId="18" borderId="30" xfId="0" applyNumberFormat="1" applyFont="1" applyFill="1" applyBorder="1" applyAlignment="1">
      <alignment/>
    </xf>
    <xf numFmtId="49" fontId="23" fillId="18" borderId="12" xfId="0" applyNumberFormat="1" applyFont="1" applyFill="1" applyBorder="1" applyAlignment="1">
      <alignment/>
    </xf>
    <xf numFmtId="0" fontId="29" fillId="18" borderId="11" xfId="0" applyFont="1" applyFill="1" applyBorder="1" applyAlignment="1">
      <alignment/>
    </xf>
    <xf numFmtId="0" fontId="23" fillId="18" borderId="11" xfId="0" applyFont="1" applyFill="1" applyBorder="1" applyAlignment="1">
      <alignment/>
    </xf>
    <xf numFmtId="0" fontId="23" fillId="18" borderId="12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3" fontId="25" fillId="0" borderId="31" xfId="0" applyNumberFormat="1" applyFont="1" applyBorder="1" applyAlignment="1">
      <alignment horizontal="left"/>
    </xf>
    <xf numFmtId="0" fontId="23" fillId="0" borderId="0" xfId="0" applyFont="1" applyFill="1" applyAlignment="1">
      <alignment/>
    </xf>
    <xf numFmtId="49" fontId="29" fillId="18" borderId="32" xfId="0" applyNumberFormat="1" applyFont="1" applyFill="1" applyBorder="1" applyAlignment="1">
      <alignment/>
    </xf>
    <xf numFmtId="49" fontId="23" fillId="18" borderId="14" xfId="0" applyNumberFormat="1" applyFont="1" applyFill="1" applyBorder="1" applyAlignment="1">
      <alignment/>
    </xf>
    <xf numFmtId="0" fontId="29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21" xfId="0" applyNumberFormat="1" applyFont="1" applyBorder="1" applyAlignment="1">
      <alignment horizontal="left"/>
    </xf>
    <xf numFmtId="0" fontId="25" fillId="0" borderId="33" xfId="0" applyFont="1" applyBorder="1" applyAlignment="1">
      <alignment/>
    </xf>
    <xf numFmtId="0" fontId="25" fillId="0" borderId="21" xfId="0" applyNumberFormat="1" applyFont="1" applyBorder="1" applyAlignment="1">
      <alignment/>
    </xf>
    <xf numFmtId="0" fontId="25" fillId="0" borderId="34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/>
    </xf>
    <xf numFmtId="0" fontId="23" fillId="0" borderId="0" xfId="0" applyNumberFormat="1" applyFont="1" applyAlignment="1">
      <alignment/>
    </xf>
    <xf numFmtId="0" fontId="25" fillId="0" borderId="34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21" xfId="0" applyFont="1" applyBorder="1" applyAlignment="1">
      <alignment/>
    </xf>
    <xf numFmtId="0" fontId="25" fillId="0" borderId="34" xfId="0" applyFont="1" applyBorder="1" applyAlignment="1">
      <alignment/>
    </xf>
    <xf numFmtId="3" fontId="23" fillId="0" borderId="0" xfId="0" applyNumberFormat="1" applyFont="1" applyAlignment="1">
      <alignment/>
    </xf>
    <xf numFmtId="0" fontId="25" fillId="0" borderId="30" xfId="0" applyFont="1" applyBorder="1" applyAlignment="1">
      <alignment/>
    </xf>
    <xf numFmtId="0" fontId="25" fillId="0" borderId="28" xfId="0" applyFont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4" fillId="0" borderId="36" xfId="0" applyFont="1" applyBorder="1" applyAlignment="1">
      <alignment horizontal="centerContinuous" vertical="center"/>
    </xf>
    <xf numFmtId="0" fontId="28" fillId="0" borderId="37" xfId="0" applyFont="1" applyBorder="1" applyAlignment="1">
      <alignment horizontal="centerContinuous" vertical="center"/>
    </xf>
    <xf numFmtId="0" fontId="23" fillId="0" borderId="37" xfId="0" applyFont="1" applyBorder="1" applyAlignment="1">
      <alignment horizontal="centerContinuous" vertical="center"/>
    </xf>
    <xf numFmtId="0" fontId="23" fillId="0" borderId="38" xfId="0" applyFont="1" applyBorder="1" applyAlignment="1">
      <alignment horizontal="centerContinuous" vertical="center"/>
    </xf>
    <xf numFmtId="0" fontId="29" fillId="18" borderId="19" xfId="0" applyFont="1" applyFill="1" applyBorder="1" applyAlignment="1">
      <alignment horizontal="left"/>
    </xf>
    <xf numFmtId="0" fontId="23" fillId="18" borderId="20" xfId="0" applyFont="1" applyFill="1" applyBorder="1" applyAlignment="1">
      <alignment horizontal="left"/>
    </xf>
    <xf numFmtId="0" fontId="23" fillId="18" borderId="39" xfId="0" applyFont="1" applyFill="1" applyBorder="1" applyAlignment="1">
      <alignment horizontal="centerContinuous"/>
    </xf>
    <xf numFmtId="0" fontId="29" fillId="18" borderId="20" xfId="0" applyFont="1" applyFill="1" applyBorder="1" applyAlignment="1">
      <alignment horizontal="centerContinuous"/>
    </xf>
    <xf numFmtId="0" fontId="23" fillId="18" borderId="20" xfId="0" applyFont="1" applyFill="1" applyBorder="1" applyAlignment="1">
      <alignment horizontal="centerContinuous"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3" fontId="23" fillId="0" borderId="29" xfId="0" applyNumberFormat="1" applyFont="1" applyBorder="1" applyAlignment="1">
      <alignment/>
    </xf>
    <xf numFmtId="0" fontId="23" fillId="0" borderId="25" xfId="0" applyFont="1" applyBorder="1" applyAlignment="1">
      <alignment/>
    </xf>
    <xf numFmtId="3" fontId="23" fillId="0" borderId="27" xfId="0" applyNumberFormat="1" applyFont="1" applyBorder="1" applyAlignment="1">
      <alignment/>
    </xf>
    <xf numFmtId="0" fontId="23" fillId="0" borderId="26" xfId="0" applyFont="1" applyBorder="1" applyAlignment="1">
      <alignment/>
    </xf>
    <xf numFmtId="3" fontId="23" fillId="0" borderId="11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1" xfId="0" applyFont="1" applyBorder="1" applyAlignment="1">
      <alignment shrinkToFit="1"/>
    </xf>
    <xf numFmtId="0" fontId="23" fillId="0" borderId="43" xfId="0" applyFont="1" applyBorder="1" applyAlignment="1">
      <alignment/>
    </xf>
    <xf numFmtId="0" fontId="23" fillId="0" borderId="32" xfId="0" applyFont="1" applyBorder="1" applyAlignment="1">
      <alignment/>
    </xf>
    <xf numFmtId="3" fontId="23" fillId="0" borderId="44" xfId="0" applyNumberFormat="1" applyFont="1" applyBorder="1" applyAlignment="1">
      <alignment/>
    </xf>
    <xf numFmtId="0" fontId="23" fillId="0" borderId="45" xfId="0" applyFont="1" applyBorder="1" applyAlignment="1">
      <alignment/>
    </xf>
    <xf numFmtId="3" fontId="23" fillId="0" borderId="46" xfId="0" applyNumberFormat="1" applyFont="1" applyBorder="1" applyAlignment="1">
      <alignment/>
    </xf>
    <xf numFmtId="0" fontId="23" fillId="0" borderId="47" xfId="0" applyFont="1" applyBorder="1" applyAlignment="1">
      <alignment/>
    </xf>
    <xf numFmtId="0" fontId="29" fillId="18" borderId="25" xfId="0" applyFont="1" applyFill="1" applyBorder="1" applyAlignment="1">
      <alignment/>
    </xf>
    <xf numFmtId="0" fontId="29" fillId="18" borderId="27" xfId="0" applyFont="1" applyFill="1" applyBorder="1" applyAlignment="1">
      <alignment/>
    </xf>
    <xf numFmtId="0" fontId="29" fillId="18" borderId="26" xfId="0" applyFont="1" applyFill="1" applyBorder="1" applyAlignment="1">
      <alignment/>
    </xf>
    <xf numFmtId="0" fontId="29" fillId="18" borderId="48" xfId="0" applyFont="1" applyFill="1" applyBorder="1" applyAlignment="1">
      <alignment/>
    </xf>
    <xf numFmtId="0" fontId="29" fillId="18" borderId="49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50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53" xfId="0" applyFont="1" applyBorder="1" applyAlignment="1">
      <alignment/>
    </xf>
    <xf numFmtId="0" fontId="23" fillId="0" borderId="16" xfId="0" applyFont="1" applyBorder="1" applyAlignment="1">
      <alignment/>
    </xf>
    <xf numFmtId="166" fontId="23" fillId="0" borderId="22" xfId="0" applyNumberFormat="1" applyFont="1" applyBorder="1" applyAlignment="1">
      <alignment horizontal="right"/>
    </xf>
    <xf numFmtId="0" fontId="23" fillId="0" borderId="22" xfId="0" applyFont="1" applyBorder="1" applyAlignment="1">
      <alignment/>
    </xf>
    <xf numFmtId="0" fontId="23" fillId="0" borderId="11" xfId="0" applyFont="1" applyBorder="1" applyAlignment="1">
      <alignment/>
    </xf>
    <xf numFmtId="166" fontId="23" fillId="0" borderId="12" xfId="0" applyNumberFormat="1" applyFont="1" applyBorder="1" applyAlignment="1">
      <alignment horizontal="right"/>
    </xf>
    <xf numFmtId="0" fontId="28" fillId="18" borderId="45" xfId="0" applyFont="1" applyFill="1" applyBorder="1" applyAlignment="1">
      <alignment/>
    </xf>
    <xf numFmtId="0" fontId="28" fillId="18" borderId="46" xfId="0" applyFont="1" applyFill="1" applyBorder="1" applyAlignment="1">
      <alignment/>
    </xf>
    <xf numFmtId="0" fontId="28" fillId="18" borderId="47" xfId="0" applyFont="1" applyFill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vertical="justify"/>
    </xf>
    <xf numFmtId="0" fontId="29" fillId="0" borderId="54" xfId="47" applyFont="1" applyBorder="1">
      <alignment/>
      <protection/>
    </xf>
    <xf numFmtId="0" fontId="23" fillId="0" borderId="54" xfId="47" applyFont="1" applyBorder="1">
      <alignment/>
      <protection/>
    </xf>
    <xf numFmtId="0" fontId="23" fillId="0" borderId="54" xfId="47" applyFont="1" applyBorder="1" applyAlignment="1">
      <alignment horizontal="right"/>
      <protection/>
    </xf>
    <xf numFmtId="0" fontId="23" fillId="0" borderId="55" xfId="47" applyFont="1" applyBorder="1">
      <alignment/>
      <protection/>
    </xf>
    <xf numFmtId="0" fontId="23" fillId="0" borderId="54" xfId="0" applyNumberFormat="1" applyFont="1" applyBorder="1" applyAlignment="1">
      <alignment horizontal="left"/>
    </xf>
    <xf numFmtId="0" fontId="23" fillId="0" borderId="56" xfId="0" applyNumberFormat="1" applyFont="1" applyBorder="1" applyAlignment="1">
      <alignment/>
    </xf>
    <xf numFmtId="0" fontId="29" fillId="0" borderId="57" xfId="47" applyFont="1" applyBorder="1">
      <alignment/>
      <protection/>
    </xf>
    <xf numFmtId="0" fontId="23" fillId="0" borderId="57" xfId="47" applyFont="1" applyBorder="1">
      <alignment/>
      <protection/>
    </xf>
    <xf numFmtId="0" fontId="23" fillId="0" borderId="57" xfId="47" applyFont="1" applyBorder="1" applyAlignment="1">
      <alignment horizontal="right"/>
      <protection/>
    </xf>
    <xf numFmtId="49" fontId="24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49" fontId="29" fillId="18" borderId="19" xfId="0" applyNumberFormat="1" applyFont="1" applyFill="1" applyBorder="1" applyAlignment="1">
      <alignment horizontal="center"/>
    </xf>
    <xf numFmtId="0" fontId="29" fillId="18" borderId="20" xfId="0" applyFont="1" applyFill="1" applyBorder="1" applyAlignment="1">
      <alignment horizontal="center"/>
    </xf>
    <xf numFmtId="0" fontId="29" fillId="18" borderId="39" xfId="0" applyFont="1" applyFill="1" applyBorder="1" applyAlignment="1">
      <alignment horizontal="center"/>
    </xf>
    <xf numFmtId="0" fontId="29" fillId="18" borderId="58" xfId="0" applyFont="1" applyFill="1" applyBorder="1" applyAlignment="1">
      <alignment horizontal="center"/>
    </xf>
    <xf numFmtId="0" fontId="29" fillId="18" borderId="59" xfId="0" applyFont="1" applyFill="1" applyBorder="1" applyAlignment="1">
      <alignment horizontal="center"/>
    </xf>
    <xf numFmtId="0" fontId="29" fillId="18" borderId="60" xfId="0" applyFont="1" applyFill="1" applyBorder="1" applyAlignment="1">
      <alignment horizontal="center"/>
    </xf>
    <xf numFmtId="3" fontId="23" fillId="0" borderId="50" xfId="0" applyNumberFormat="1" applyFont="1" applyBorder="1" applyAlignment="1">
      <alignment/>
    </xf>
    <xf numFmtId="0" fontId="29" fillId="18" borderId="19" xfId="0" applyFont="1" applyFill="1" applyBorder="1" applyAlignment="1">
      <alignment/>
    </xf>
    <xf numFmtId="0" fontId="29" fillId="18" borderId="20" xfId="0" applyFont="1" applyFill="1" applyBorder="1" applyAlignment="1">
      <alignment/>
    </xf>
    <xf numFmtId="3" fontId="29" fillId="18" borderId="39" xfId="0" applyNumberFormat="1" applyFont="1" applyFill="1" applyBorder="1" applyAlignment="1">
      <alignment/>
    </xf>
    <xf numFmtId="3" fontId="29" fillId="18" borderId="58" xfId="0" applyNumberFormat="1" applyFont="1" applyFill="1" applyBorder="1" applyAlignment="1">
      <alignment/>
    </xf>
    <xf numFmtId="3" fontId="29" fillId="18" borderId="59" xfId="0" applyNumberFormat="1" applyFont="1" applyFill="1" applyBorder="1" applyAlignment="1">
      <alignment/>
    </xf>
    <xf numFmtId="3" fontId="29" fillId="18" borderId="60" xfId="0" applyNumberFormat="1" applyFont="1" applyFill="1" applyBorder="1" applyAlignment="1">
      <alignment/>
    </xf>
    <xf numFmtId="3" fontId="24" fillId="0" borderId="0" xfId="0" applyNumberFormat="1" applyFont="1" applyAlignment="1">
      <alignment horizontal="centerContinuous"/>
    </xf>
    <xf numFmtId="0" fontId="23" fillId="18" borderId="49" xfId="0" applyFont="1" applyFill="1" applyBorder="1" applyAlignment="1">
      <alignment/>
    </xf>
    <xf numFmtId="0" fontId="29" fillId="18" borderId="61" xfId="0" applyFont="1" applyFill="1" applyBorder="1" applyAlignment="1">
      <alignment horizontal="right"/>
    </xf>
    <xf numFmtId="0" fontId="29" fillId="18" borderId="27" xfId="0" applyFont="1" applyFill="1" applyBorder="1" applyAlignment="1">
      <alignment horizontal="right"/>
    </xf>
    <xf numFmtId="0" fontId="29" fillId="18" borderId="26" xfId="0" applyFont="1" applyFill="1" applyBorder="1" applyAlignment="1">
      <alignment horizontal="center"/>
    </xf>
    <xf numFmtId="4" fontId="26" fillId="18" borderId="27" xfId="0" applyNumberFormat="1" applyFont="1" applyFill="1" applyBorder="1" applyAlignment="1">
      <alignment horizontal="right"/>
    </xf>
    <xf numFmtId="4" fontId="26" fillId="18" borderId="49" xfId="0" applyNumberFormat="1" applyFont="1" applyFill="1" applyBorder="1" applyAlignment="1">
      <alignment horizontal="right"/>
    </xf>
    <xf numFmtId="0" fontId="23" fillId="0" borderId="35" xfId="0" applyFont="1" applyBorder="1" applyAlignment="1">
      <alignment/>
    </xf>
    <xf numFmtId="3" fontId="23" fillId="0" borderId="42" xfId="0" applyNumberFormat="1" applyFont="1" applyBorder="1" applyAlignment="1">
      <alignment horizontal="right"/>
    </xf>
    <xf numFmtId="166" fontId="23" fillId="0" borderId="21" xfId="0" applyNumberFormat="1" applyFont="1" applyBorder="1" applyAlignment="1">
      <alignment horizontal="right"/>
    </xf>
    <xf numFmtId="3" fontId="23" fillId="0" borderId="51" xfId="0" applyNumberFormat="1" applyFont="1" applyBorder="1" applyAlignment="1">
      <alignment horizontal="right"/>
    </xf>
    <xf numFmtId="4" fontId="23" fillId="0" borderId="41" xfId="0" applyNumberFormat="1" applyFont="1" applyBorder="1" applyAlignment="1">
      <alignment horizontal="right"/>
    </xf>
    <xf numFmtId="3" fontId="23" fillId="0" borderId="35" xfId="0" applyNumberFormat="1" applyFont="1" applyBorder="1" applyAlignment="1">
      <alignment horizontal="right"/>
    </xf>
    <xf numFmtId="0" fontId="23" fillId="18" borderId="45" xfId="0" applyFont="1" applyFill="1" applyBorder="1" applyAlignment="1">
      <alignment/>
    </xf>
    <xf numFmtId="0" fontId="29" fillId="18" borderId="46" xfId="0" applyFont="1" applyFill="1" applyBorder="1" applyAlignment="1">
      <alignment/>
    </xf>
    <xf numFmtId="0" fontId="23" fillId="18" borderId="46" xfId="0" applyFont="1" applyFill="1" applyBorder="1" applyAlignment="1">
      <alignment/>
    </xf>
    <xf numFmtId="4" fontId="23" fillId="18" borderId="62" xfId="0" applyNumberFormat="1" applyFont="1" applyFill="1" applyBorder="1" applyAlignment="1">
      <alignment/>
    </xf>
    <xf numFmtId="4" fontId="23" fillId="18" borderId="45" xfId="0" applyNumberFormat="1" applyFont="1" applyFill="1" applyBorder="1" applyAlignment="1">
      <alignment/>
    </xf>
    <xf numFmtId="4" fontId="23" fillId="18" borderId="46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5" xfId="47" applyFont="1" applyBorder="1" applyAlignment="1">
      <alignment horizontal="right"/>
      <protection/>
    </xf>
    <xf numFmtId="0" fontId="23" fillId="0" borderId="54" xfId="47" applyFont="1" applyBorder="1" applyAlignment="1">
      <alignment horizontal="left"/>
      <protection/>
    </xf>
    <xf numFmtId="0" fontId="23" fillId="0" borderId="56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21" xfId="47" applyNumberFormat="1" applyFont="1" applyFill="1" applyBorder="1">
      <alignment/>
      <protection/>
    </xf>
    <xf numFmtId="0" fontId="25" fillId="18" borderId="12" xfId="47" applyFont="1" applyFill="1" applyBorder="1" applyAlignment="1">
      <alignment horizontal="center"/>
      <protection/>
    </xf>
    <xf numFmtId="0" fontId="25" fillId="18" borderId="12" xfId="47" applyNumberFormat="1" applyFont="1" applyFill="1" applyBorder="1" applyAlignment="1">
      <alignment horizontal="center"/>
      <protection/>
    </xf>
    <xf numFmtId="0" fontId="25" fillId="18" borderId="21" xfId="47" applyFont="1" applyFill="1" applyBorder="1" applyAlignment="1">
      <alignment horizontal="center"/>
      <protection/>
    </xf>
    <xf numFmtId="0" fontId="25" fillId="18" borderId="21" xfId="47" applyFont="1" applyFill="1" applyBorder="1" applyAlignment="1">
      <alignment horizontal="center" wrapText="1"/>
      <protection/>
    </xf>
    <xf numFmtId="0" fontId="29" fillId="0" borderId="24" xfId="47" applyFont="1" applyBorder="1" applyAlignment="1">
      <alignment horizontal="center"/>
      <protection/>
    </xf>
    <xf numFmtId="49" fontId="29" fillId="0" borderId="24" xfId="47" applyNumberFormat="1" applyFont="1" applyBorder="1" applyAlignment="1">
      <alignment horizontal="left"/>
      <protection/>
    </xf>
    <xf numFmtId="0" fontId="29" fillId="0" borderId="10" xfId="47" applyFont="1" applyBorder="1">
      <alignment/>
      <protection/>
    </xf>
    <xf numFmtId="0" fontId="23" fillId="0" borderId="11" xfId="47" applyFont="1" applyBorder="1" applyAlignment="1">
      <alignment horizontal="center"/>
      <protection/>
    </xf>
    <xf numFmtId="0" fontId="23" fillId="0" borderId="11" xfId="47" applyNumberFormat="1" applyFont="1" applyBorder="1" applyAlignment="1">
      <alignment horizontal="right"/>
      <protection/>
    </xf>
    <xf numFmtId="0" fontId="23" fillId="0" borderId="12" xfId="47" applyNumberFormat="1" applyFont="1" applyBorder="1">
      <alignment/>
      <protection/>
    </xf>
    <xf numFmtId="0" fontId="23" fillId="0" borderId="15" xfId="47" applyNumberFormat="1" applyFont="1" applyFill="1" applyBorder="1">
      <alignment/>
      <protection/>
    </xf>
    <xf numFmtId="0" fontId="23" fillId="0" borderId="22" xfId="47" applyNumberFormat="1" applyFont="1" applyFill="1" applyBorder="1">
      <alignment/>
      <protection/>
    </xf>
    <xf numFmtId="0" fontId="23" fillId="0" borderId="15" xfId="47" applyFont="1" applyFill="1" applyBorder="1">
      <alignment/>
      <protection/>
    </xf>
    <xf numFmtId="0" fontId="23" fillId="0" borderId="22" xfId="47" applyFont="1" applyFill="1" applyBorder="1">
      <alignment/>
      <protection/>
    </xf>
    <xf numFmtId="0" fontId="34" fillId="0" borderId="0" xfId="47" applyFont="1">
      <alignment/>
      <protection/>
    </xf>
    <xf numFmtId="0" fontId="30" fillId="0" borderId="23" xfId="47" applyFont="1" applyBorder="1" applyAlignment="1">
      <alignment horizontal="center" vertical="top"/>
      <protection/>
    </xf>
    <xf numFmtId="49" fontId="30" fillId="0" borderId="23" xfId="47" applyNumberFormat="1" applyFont="1" applyBorder="1" applyAlignment="1">
      <alignment horizontal="left" vertical="top"/>
      <protection/>
    </xf>
    <xf numFmtId="0" fontId="30" fillId="0" borderId="23" xfId="47" applyFont="1" applyBorder="1" applyAlignment="1">
      <alignment vertical="top" wrapText="1"/>
      <protection/>
    </xf>
    <xf numFmtId="49" fontId="30" fillId="0" borderId="23" xfId="47" applyNumberFormat="1" applyFont="1" applyBorder="1" applyAlignment="1">
      <alignment horizontal="center" shrinkToFit="1"/>
      <protection/>
    </xf>
    <xf numFmtId="4" fontId="30" fillId="0" borderId="23" xfId="47" applyNumberFormat="1" applyFont="1" applyBorder="1" applyAlignment="1">
      <alignment horizontal="right"/>
      <protection/>
    </xf>
    <xf numFmtId="4" fontId="30" fillId="0" borderId="23" xfId="47" applyNumberFormat="1" applyFont="1" applyBorder="1">
      <alignment/>
      <protection/>
    </xf>
    <xf numFmtId="165" fontId="30" fillId="0" borderId="23" xfId="47" applyNumberFormat="1" applyFont="1" applyBorder="1">
      <alignment/>
      <protection/>
    </xf>
    <xf numFmtId="4" fontId="30" fillId="0" borderId="22" xfId="47" applyNumberFormat="1" applyFont="1" applyBorder="1">
      <alignment/>
      <protection/>
    </xf>
    <xf numFmtId="0" fontId="25" fillId="0" borderId="24" xfId="47" applyFont="1" applyBorder="1" applyAlignment="1">
      <alignment horizontal="center"/>
      <protection/>
    </xf>
    <xf numFmtId="4" fontId="23" fillId="0" borderId="14" xfId="47" applyNumberFormat="1" applyFont="1" applyBorder="1">
      <alignment/>
      <protection/>
    </xf>
    <xf numFmtId="0" fontId="35" fillId="0" borderId="0" xfId="47" applyFont="1" applyAlignment="1">
      <alignment wrapText="1"/>
      <protection/>
    </xf>
    <xf numFmtId="49" fontId="25" fillId="0" borderId="24" xfId="47" applyNumberFormat="1" applyFont="1" applyBorder="1" applyAlignment="1">
      <alignment horizontal="right"/>
      <protection/>
    </xf>
    <xf numFmtId="4" fontId="36" fillId="19" borderId="63" xfId="47" applyNumberFormat="1" applyFont="1" applyFill="1" applyBorder="1" applyAlignment="1">
      <alignment horizontal="right" wrapText="1"/>
      <protection/>
    </xf>
    <xf numFmtId="0" fontId="36" fillId="19" borderId="13" xfId="47" applyFont="1" applyFill="1" applyBorder="1" applyAlignment="1">
      <alignment horizontal="left" wrapText="1"/>
      <protection/>
    </xf>
    <xf numFmtId="0" fontId="36" fillId="0" borderId="14" xfId="0" applyFont="1" applyBorder="1" applyAlignment="1">
      <alignment horizontal="right"/>
    </xf>
    <xf numFmtId="0" fontId="23" fillId="0" borderId="13" xfId="47" applyFont="1" applyBorder="1">
      <alignment/>
      <protection/>
    </xf>
    <xf numFmtId="0" fontId="23" fillId="0" borderId="0" xfId="47" applyFont="1" applyBorder="1">
      <alignment/>
      <protection/>
    </xf>
    <xf numFmtId="0" fontId="23" fillId="18" borderId="21" xfId="47" applyFont="1" applyFill="1" applyBorder="1" applyAlignment="1">
      <alignment horizontal="center"/>
      <protection/>
    </xf>
    <xf numFmtId="49" fontId="38" fillId="18" borderId="21" xfId="47" applyNumberFormat="1" applyFont="1" applyFill="1" applyBorder="1" applyAlignment="1">
      <alignment horizontal="left"/>
      <protection/>
    </xf>
    <xf numFmtId="0" fontId="38" fillId="18" borderId="10" xfId="47" applyFont="1" applyFill="1" applyBorder="1">
      <alignment/>
      <protection/>
    </xf>
    <xf numFmtId="0" fontId="23" fillId="18" borderId="11" xfId="47" applyFont="1" applyFill="1" applyBorder="1" applyAlignment="1">
      <alignment horizontal="center"/>
      <protection/>
    </xf>
    <xf numFmtId="4" fontId="23" fillId="18" borderId="11" xfId="47" applyNumberFormat="1" applyFont="1" applyFill="1" applyBorder="1" applyAlignment="1">
      <alignment horizontal="right"/>
      <protection/>
    </xf>
    <xf numFmtId="4" fontId="23" fillId="18" borderId="12" xfId="47" applyNumberFormat="1" applyFont="1" applyFill="1" applyBorder="1" applyAlignment="1">
      <alignment horizontal="right"/>
      <protection/>
    </xf>
    <xf numFmtId="4" fontId="29" fillId="18" borderId="21" xfId="47" applyNumberFormat="1" applyFont="1" applyFill="1" applyBorder="1">
      <alignment/>
      <protection/>
    </xf>
    <xf numFmtId="0" fontId="23" fillId="18" borderId="11" xfId="47" applyFont="1" applyFill="1" applyBorder="1">
      <alignment/>
      <protection/>
    </xf>
    <xf numFmtId="4" fontId="29" fillId="18" borderId="12" xfId="47" applyNumberFormat="1" applyFont="1" applyFill="1" applyBorder="1">
      <alignment/>
      <protection/>
    </xf>
    <xf numFmtId="3" fontId="23" fillId="0" borderId="0" xfId="47" applyNumberFormat="1" applyFont="1">
      <alignment/>
      <protection/>
    </xf>
    <xf numFmtId="0" fontId="39" fillId="0" borderId="0" xfId="47" applyFont="1" applyAlignment="1">
      <alignment/>
      <protection/>
    </xf>
    <xf numFmtId="0" fontId="40" fillId="0" borderId="0" xfId="47" applyFont="1" applyBorder="1">
      <alignment/>
      <protection/>
    </xf>
    <xf numFmtId="3" fontId="40" fillId="0" borderId="0" xfId="47" applyNumberFormat="1" applyFont="1" applyBorder="1" applyAlignment="1">
      <alignment horizontal="right"/>
      <protection/>
    </xf>
    <xf numFmtId="4" fontId="40" fillId="0" borderId="0" xfId="47" applyNumberFormat="1" applyFont="1" applyBorder="1">
      <alignment/>
      <protection/>
    </xf>
    <xf numFmtId="0" fontId="39" fillId="0" borderId="0" xfId="47" applyFont="1" applyBorder="1" applyAlignment="1">
      <alignment/>
      <protection/>
    </xf>
    <xf numFmtId="0" fontId="23" fillId="0" borderId="0" xfId="47" applyFont="1" applyBorder="1" applyAlignment="1">
      <alignment horizontal="right"/>
      <protection/>
    </xf>
    <xf numFmtId="49" fontId="25" fillId="0" borderId="32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3" fillId="0" borderId="64" xfId="0" applyNumberFormat="1" applyFont="1" applyBorder="1" applyAlignment="1">
      <alignment/>
    </xf>
    <xf numFmtId="3" fontId="35" fillId="0" borderId="0" xfId="47" applyNumberFormat="1" applyFont="1" applyAlignment="1">
      <alignment wrapText="1"/>
      <protection/>
    </xf>
    <xf numFmtId="14" fontId="23" fillId="0" borderId="14" xfId="0" applyNumberFormat="1" applyFont="1" applyBorder="1" applyAlignment="1">
      <alignment/>
    </xf>
    <xf numFmtId="14" fontId="23" fillId="0" borderId="0" xfId="0" applyNumberFormat="1" applyFont="1" applyAlignment="1">
      <alignment/>
    </xf>
    <xf numFmtId="3" fontId="28" fillId="7" borderId="20" xfId="0" applyNumberFormat="1" applyFont="1" applyFill="1" applyBorder="1" applyAlignment="1">
      <alignment horizontal="right" vertical="center"/>
    </xf>
    <xf numFmtId="3" fontId="28" fillId="7" borderId="58" xfId="0" applyNumberFormat="1" applyFont="1" applyFill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4" fontId="23" fillId="0" borderId="22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right" vertical="center"/>
    </xf>
    <xf numFmtId="4" fontId="23" fillId="0" borderId="65" xfId="0" applyNumberFormat="1" applyFont="1" applyBorder="1" applyAlignment="1">
      <alignment horizontal="right" vertical="center"/>
    </xf>
    <xf numFmtId="167" fontId="23" fillId="0" borderId="10" xfId="0" applyNumberFormat="1" applyFont="1" applyBorder="1" applyAlignment="1">
      <alignment horizontal="right" indent="2"/>
    </xf>
    <xf numFmtId="167" fontId="23" fillId="0" borderId="34" xfId="0" applyNumberFormat="1" applyFont="1" applyBorder="1" applyAlignment="1">
      <alignment horizontal="right" indent="2"/>
    </xf>
    <xf numFmtId="0" fontId="25" fillId="0" borderId="2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0" fontId="23" fillId="0" borderId="45" xfId="0" applyFont="1" applyBorder="1" applyAlignment="1">
      <alignment horizontal="center" shrinkToFit="1"/>
    </xf>
    <xf numFmtId="0" fontId="23" fillId="0" borderId="47" xfId="0" applyFont="1" applyBorder="1" applyAlignment="1">
      <alignment horizontal="center" shrinkToFit="1"/>
    </xf>
    <xf numFmtId="0" fontId="23" fillId="0" borderId="0" xfId="0" applyFont="1" applyAlignment="1">
      <alignment horizontal="left" wrapText="1"/>
    </xf>
    <xf numFmtId="167" fontId="28" fillId="18" borderId="66" xfId="0" applyNumberFormat="1" applyFont="1" applyFill="1" applyBorder="1" applyAlignment="1">
      <alignment horizontal="right" indent="2"/>
    </xf>
    <xf numFmtId="167" fontId="28" fillId="18" borderId="62" xfId="0" applyNumberFormat="1" applyFont="1" applyFill="1" applyBorder="1" applyAlignment="1">
      <alignment horizontal="right" indent="2"/>
    </xf>
    <xf numFmtId="0" fontId="30" fillId="0" borderId="0" xfId="0" applyFont="1" applyAlignment="1">
      <alignment horizontal="left" vertical="top" wrapText="1"/>
    </xf>
    <xf numFmtId="3" fontId="29" fillId="18" borderId="46" xfId="0" applyNumberFormat="1" applyFont="1" applyFill="1" applyBorder="1" applyAlignment="1">
      <alignment horizontal="right"/>
    </xf>
    <xf numFmtId="3" fontId="29" fillId="18" borderId="62" xfId="0" applyNumberFormat="1" applyFont="1" applyFill="1" applyBorder="1" applyAlignment="1">
      <alignment horizontal="right"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center"/>
      <protection/>
    </xf>
    <xf numFmtId="0" fontId="23" fillId="0" borderId="69" xfId="47" applyFont="1" applyBorder="1" applyAlignment="1">
      <alignment horizontal="center"/>
      <protection/>
    </xf>
    <xf numFmtId="0" fontId="23" fillId="0" borderId="70" xfId="47" applyFont="1" applyBorder="1" applyAlignment="1">
      <alignment horizontal="center"/>
      <protection/>
    </xf>
    <xf numFmtId="0" fontId="23" fillId="0" borderId="71" xfId="47" applyFont="1" applyBorder="1" applyAlignment="1">
      <alignment horizontal="left"/>
      <protection/>
    </xf>
    <xf numFmtId="0" fontId="23" fillId="0" borderId="57" xfId="47" applyFont="1" applyBorder="1" applyAlignment="1">
      <alignment horizontal="left"/>
      <protection/>
    </xf>
    <xf numFmtId="0" fontId="23" fillId="0" borderId="72" xfId="47" applyFont="1" applyBorder="1" applyAlignment="1">
      <alignment horizontal="left"/>
      <protection/>
    </xf>
    <xf numFmtId="0" fontId="31" fillId="0" borderId="0" xfId="47" applyFont="1" applyAlignment="1">
      <alignment horizontal="center"/>
      <protection/>
    </xf>
    <xf numFmtId="49" fontId="23" fillId="0" borderId="69" xfId="47" applyNumberFormat="1" applyFont="1" applyBorder="1" applyAlignment="1">
      <alignment horizontal="center"/>
      <protection/>
    </xf>
    <xf numFmtId="0" fontId="23" fillId="0" borderId="71" xfId="47" applyFont="1" applyBorder="1" applyAlignment="1">
      <alignment horizontal="center" shrinkToFit="1"/>
      <protection/>
    </xf>
    <xf numFmtId="0" fontId="23" fillId="0" borderId="57" xfId="47" applyFont="1" applyBorder="1" applyAlignment="1">
      <alignment horizontal="center" shrinkToFit="1"/>
      <protection/>
    </xf>
    <xf numFmtId="0" fontId="23" fillId="0" borderId="72" xfId="47" applyFont="1" applyBorder="1" applyAlignment="1">
      <alignment horizontal="center" shrinkToFit="1"/>
      <protection/>
    </xf>
    <xf numFmtId="49" fontId="36" fillId="19" borderId="73" xfId="47" applyNumberFormat="1" applyFont="1" applyFill="1" applyBorder="1" applyAlignment="1">
      <alignment horizontal="left" wrapText="1"/>
      <protection/>
    </xf>
    <xf numFmtId="49" fontId="37" fillId="0" borderId="74" xfId="0" applyNumberFormat="1" applyFont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2:O95"/>
  <sheetViews>
    <sheetView showGridLines="0" zoomScaleSheetLayoutView="75" zoomScalePageLayoutView="0" workbookViewId="0" topLeftCell="B1">
      <selection activeCell="M18" sqref="M18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1032</v>
      </c>
      <c r="E2" s="5"/>
      <c r="F2" s="4"/>
      <c r="G2" s="6"/>
      <c r="H2" s="7" t="s">
        <v>0</v>
      </c>
      <c r="I2" s="8">
        <v>42240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101</v>
      </c>
      <c r="E5" s="13" t="s">
        <v>102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1033</v>
      </c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 t="s">
        <v>1037</v>
      </c>
      <c r="H11" s="18" t="s">
        <v>4</v>
      </c>
      <c r="I11" s="2">
        <v>25516191</v>
      </c>
      <c r="J11" s="17"/>
      <c r="K11" s="17"/>
    </row>
    <row r="12" spans="4:11" ht="12.75">
      <c r="D12" s="17" t="s">
        <v>1038</v>
      </c>
      <c r="H12" s="18" t="s">
        <v>5</v>
      </c>
      <c r="I12" s="2" t="s">
        <v>1040</v>
      </c>
      <c r="J12" s="17"/>
      <c r="K12" s="17"/>
    </row>
    <row r="13" spans="3:10" ht="12" customHeight="1">
      <c r="C13" s="18"/>
      <c r="D13" s="17" t="s">
        <v>1039</v>
      </c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99">
        <f>ROUND(G32,0)</f>
        <v>0</v>
      </c>
      <c r="J19" s="300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01">
        <f>ROUND(I19*D20/100,0)</f>
        <v>0</v>
      </c>
      <c r="J20" s="302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01">
        <v>3376419</v>
      </c>
      <c r="J21" s="302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3">
        <f>ROUND(I21*D21/100,0)</f>
        <v>709048</v>
      </c>
      <c r="J22" s="304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297">
        <f>SUM(I19:I22)</f>
        <v>4085467</v>
      </c>
      <c r="J23" s="298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104</v>
      </c>
      <c r="C30" s="53" t="s">
        <v>105</v>
      </c>
      <c r="D30" s="54"/>
      <c r="E30" s="55"/>
      <c r="F30" s="56">
        <f>G30+H30+I30</f>
        <v>3889572.83</v>
      </c>
      <c r="G30" s="57">
        <v>0</v>
      </c>
      <c r="H30" s="58">
        <v>3214523</v>
      </c>
      <c r="I30" s="58">
        <f>(G30*SazbaDPH1)/100+(H30*SazbaDPH2)/100</f>
        <v>675049.83</v>
      </c>
      <c r="J30" s="59">
        <f>IF(CelkemObjekty=0,"",F30/CelkemObjekty*100)</f>
        <v>95.20509747161118</v>
      </c>
    </row>
    <row r="31" spans="2:10" ht="12.75">
      <c r="B31" s="60" t="s">
        <v>994</v>
      </c>
      <c r="C31" s="61" t="s">
        <v>995</v>
      </c>
      <c r="D31" s="62"/>
      <c r="E31" s="63"/>
      <c r="F31" s="64">
        <f>G31+H31+I31</f>
        <v>195894.16</v>
      </c>
      <c r="G31" s="65">
        <v>0</v>
      </c>
      <c r="H31" s="66">
        <v>161896</v>
      </c>
      <c r="I31" s="66">
        <f>(G31*SazbaDPH1)/100+(H31*SazbaDPH2)/100</f>
        <v>33998.16</v>
      </c>
      <c r="J31" s="59">
        <f>IF(CelkemObjekty=0,"",F31/CelkemObjekty*100)</f>
        <v>4.794902528388804</v>
      </c>
    </row>
    <row r="32" spans="2:10" ht="17.25" customHeight="1">
      <c r="B32" s="67" t="s">
        <v>19</v>
      </c>
      <c r="C32" s="68"/>
      <c r="D32" s="69"/>
      <c r="E32" s="70"/>
      <c r="F32" s="71">
        <f>SUM(F30:F31)</f>
        <v>4085466.99</v>
      </c>
      <c r="G32" s="71">
        <f>SUM(G30:G31)</f>
        <v>0</v>
      </c>
      <c r="H32" s="71">
        <f>SUM(H30:H31)</f>
        <v>3376419</v>
      </c>
      <c r="I32" s="71">
        <f>SUM(I30:I31)</f>
        <v>709047.99</v>
      </c>
      <c r="J32" s="72">
        <f>IF(CelkemObjekty=0,"",F32/CelkemObjekty*100)</f>
        <v>100</v>
      </c>
    </row>
    <row r="33" spans="2:11" ht="12.75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9.7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7.5" customHeight="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18">
      <c r="B36" s="13" t="s">
        <v>20</v>
      </c>
      <c r="C36" s="45"/>
      <c r="D36" s="45"/>
      <c r="E36" s="45"/>
      <c r="F36" s="45"/>
      <c r="G36" s="45"/>
      <c r="H36" s="45"/>
      <c r="I36" s="45"/>
      <c r="J36" s="45"/>
      <c r="K36" s="73"/>
    </row>
    <row r="37" ht="12.75">
      <c r="K37" s="73"/>
    </row>
    <row r="38" spans="2:10" ht="25.5">
      <c r="B38" s="74" t="s">
        <v>21</v>
      </c>
      <c r="C38" s="75" t="s">
        <v>22</v>
      </c>
      <c r="D38" s="48"/>
      <c r="E38" s="49"/>
      <c r="F38" s="50" t="s">
        <v>17</v>
      </c>
      <c r="G38" s="51" t="str">
        <f>CONCATENATE("Základ DPH ",SazbaDPH1," %")</f>
        <v>Základ DPH 15 %</v>
      </c>
      <c r="H38" s="50" t="str">
        <f>CONCATENATE("Základ DPH ",SazbaDPH2," %")</f>
        <v>Základ DPH 21 %</v>
      </c>
      <c r="I38" s="51" t="s">
        <v>18</v>
      </c>
      <c r="J38" s="50" t="s">
        <v>12</v>
      </c>
    </row>
    <row r="39" spans="2:10" ht="12.75">
      <c r="B39" s="76" t="s">
        <v>104</v>
      </c>
      <c r="C39" s="77" t="s">
        <v>993</v>
      </c>
      <c r="D39" s="54"/>
      <c r="E39" s="55"/>
      <c r="F39" s="56">
        <f>G39+H39+I39</f>
        <v>3889572.83</v>
      </c>
      <c r="G39" s="57">
        <v>0</v>
      </c>
      <c r="H39" s="58">
        <v>3214523</v>
      </c>
      <c r="I39" s="65">
        <f>(G39*SazbaDPH1)/100+(H39*SazbaDPH2)/100</f>
        <v>675049.83</v>
      </c>
      <c r="J39" s="59">
        <f>IF(CelkemObjekty=0,"",F39/CelkemObjekty*100)</f>
        <v>95.20509747161118</v>
      </c>
    </row>
    <row r="40" spans="2:10" ht="12.75">
      <c r="B40" s="78" t="s">
        <v>994</v>
      </c>
      <c r="C40" s="79" t="s">
        <v>1031</v>
      </c>
      <c r="D40" s="62"/>
      <c r="E40" s="63"/>
      <c r="F40" s="64">
        <f>G40+H40+I40</f>
        <v>195894.16</v>
      </c>
      <c r="G40" s="65">
        <v>0</v>
      </c>
      <c r="H40" s="66">
        <v>161896</v>
      </c>
      <c r="I40" s="65">
        <f>(G40*SazbaDPH1)/100+(H40*SazbaDPH2)/100</f>
        <v>33998.16</v>
      </c>
      <c r="J40" s="59">
        <f>IF(CelkemObjekty=0,"",F40/CelkemObjekty*100)</f>
        <v>4.794902528388804</v>
      </c>
    </row>
    <row r="41" spans="2:10" ht="12.75">
      <c r="B41" s="67" t="s">
        <v>19</v>
      </c>
      <c r="C41" s="68"/>
      <c r="D41" s="69"/>
      <c r="E41" s="70"/>
      <c r="F41" s="71">
        <f>SUM(F39:F40)</f>
        <v>4085466.99</v>
      </c>
      <c r="G41" s="80">
        <f>SUM(G39:G40)</f>
        <v>0</v>
      </c>
      <c r="H41" s="71">
        <f>SUM(H39:H40)</f>
        <v>3376419</v>
      </c>
      <c r="I41" s="80">
        <f>SUM(I39:I40)</f>
        <v>709047.99</v>
      </c>
      <c r="J41" s="72">
        <f>IF(CelkemObjekty=0,"",F41/CelkemObjekty*100)</f>
        <v>100</v>
      </c>
    </row>
    <row r="42" ht="9" customHeight="1"/>
    <row r="43" ht="6" customHeight="1"/>
    <row r="44" ht="3" customHeight="1"/>
    <row r="45" ht="6.75" customHeight="1"/>
    <row r="46" spans="2:10" ht="20.25" customHeight="1">
      <c r="B46" s="13" t="s">
        <v>23</v>
      </c>
      <c r="C46" s="45"/>
      <c r="D46" s="45"/>
      <c r="E46" s="45"/>
      <c r="F46" s="45"/>
      <c r="G46" s="45"/>
      <c r="H46" s="45"/>
      <c r="I46" s="45"/>
      <c r="J46" s="45"/>
    </row>
    <row r="47" ht="9" customHeight="1"/>
    <row r="48" spans="2:10" ht="12.75">
      <c r="B48" s="47" t="s">
        <v>24</v>
      </c>
      <c r="C48" s="48"/>
      <c r="D48" s="48"/>
      <c r="E48" s="50" t="s">
        <v>12</v>
      </c>
      <c r="F48" s="50" t="s">
        <v>25</v>
      </c>
      <c r="G48" s="51" t="s">
        <v>26</v>
      </c>
      <c r="H48" s="50" t="s">
        <v>27</v>
      </c>
      <c r="I48" s="51" t="s">
        <v>28</v>
      </c>
      <c r="J48" s="81" t="s">
        <v>29</v>
      </c>
    </row>
    <row r="49" spans="2:10" ht="12.75">
      <c r="B49" s="52" t="s">
        <v>998</v>
      </c>
      <c r="C49" s="53" t="s">
        <v>999</v>
      </c>
      <c r="D49" s="54"/>
      <c r="E49" s="82">
        <f aca="true" t="shared" si="0" ref="E49:E76">IF(SUM(SoucetDilu)=0,"",SUM(F49:J49)/SUM(SoucetDilu)*100)</f>
        <v>0.02369374180159512</v>
      </c>
      <c r="F49" s="58">
        <v>800</v>
      </c>
      <c r="G49" s="57">
        <v>0</v>
      </c>
      <c r="H49" s="58">
        <v>0</v>
      </c>
      <c r="I49" s="57">
        <v>0</v>
      </c>
      <c r="J49" s="58">
        <v>0</v>
      </c>
    </row>
    <row r="50" spans="2:10" ht="12.75">
      <c r="B50" s="60" t="s">
        <v>1017</v>
      </c>
      <c r="C50" s="61" t="s">
        <v>1018</v>
      </c>
      <c r="D50" s="62"/>
      <c r="E50" s="83">
        <f t="shared" si="0"/>
        <v>4.771208786587209</v>
      </c>
      <c r="F50" s="66">
        <v>161096</v>
      </c>
      <c r="G50" s="65">
        <v>0</v>
      </c>
      <c r="H50" s="66">
        <v>0</v>
      </c>
      <c r="I50" s="65">
        <v>0</v>
      </c>
      <c r="J50" s="66">
        <v>0</v>
      </c>
    </row>
    <row r="51" spans="2:10" ht="12.75">
      <c r="B51" s="60" t="s">
        <v>110</v>
      </c>
      <c r="C51" s="61" t="s">
        <v>111</v>
      </c>
      <c r="D51" s="62"/>
      <c r="E51" s="83">
        <f t="shared" si="0"/>
        <v>0.840920513715863</v>
      </c>
      <c r="F51" s="66">
        <v>28393</v>
      </c>
      <c r="G51" s="65">
        <v>0</v>
      </c>
      <c r="H51" s="66">
        <v>0</v>
      </c>
      <c r="I51" s="65">
        <v>0</v>
      </c>
      <c r="J51" s="66">
        <v>0</v>
      </c>
    </row>
    <row r="52" spans="2:10" ht="12.75">
      <c r="B52" s="60" t="s">
        <v>138</v>
      </c>
      <c r="C52" s="61" t="s">
        <v>139</v>
      </c>
      <c r="D52" s="62"/>
      <c r="E52" s="83">
        <f t="shared" si="0"/>
        <v>1.6892453217447243</v>
      </c>
      <c r="F52" s="66">
        <v>57036</v>
      </c>
      <c r="G52" s="65">
        <v>0</v>
      </c>
      <c r="H52" s="66">
        <v>0</v>
      </c>
      <c r="I52" s="65">
        <v>0</v>
      </c>
      <c r="J52" s="66">
        <v>0</v>
      </c>
    </row>
    <row r="53" spans="2:10" ht="12.75">
      <c r="B53" s="60" t="s">
        <v>157</v>
      </c>
      <c r="C53" s="61" t="s">
        <v>158</v>
      </c>
      <c r="D53" s="62"/>
      <c r="E53" s="83">
        <f t="shared" si="0"/>
        <v>28.59017201360376</v>
      </c>
      <c r="F53" s="66">
        <v>965324</v>
      </c>
      <c r="G53" s="65"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340</v>
      </c>
      <c r="C54" s="61" t="s">
        <v>341</v>
      </c>
      <c r="D54" s="62"/>
      <c r="E54" s="83">
        <f t="shared" si="0"/>
        <v>0.07105160822753337</v>
      </c>
      <c r="F54" s="66">
        <v>2399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347</v>
      </c>
      <c r="C55" s="61" t="s">
        <v>348</v>
      </c>
      <c r="D55" s="62"/>
      <c r="E55" s="83">
        <f t="shared" si="0"/>
        <v>1.0620127419019973</v>
      </c>
      <c r="F55" s="66">
        <v>35858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487</v>
      </c>
      <c r="C56" s="61" t="s">
        <v>488</v>
      </c>
      <c r="D56" s="62"/>
      <c r="E56" s="83">
        <f t="shared" si="0"/>
        <v>14.366759575751706</v>
      </c>
      <c r="F56" s="66">
        <v>0</v>
      </c>
      <c r="G56" s="65">
        <v>481882</v>
      </c>
      <c r="H56" s="66">
        <v>0</v>
      </c>
      <c r="I56" s="65">
        <v>0</v>
      </c>
      <c r="J56" s="66">
        <v>3200</v>
      </c>
    </row>
    <row r="57" spans="2:10" ht="12.75">
      <c r="B57" s="60" t="s">
        <v>590</v>
      </c>
      <c r="C57" s="61" t="s">
        <v>591</v>
      </c>
      <c r="D57" s="62"/>
      <c r="E57" s="83">
        <f t="shared" si="0"/>
        <v>10.849482839659414</v>
      </c>
      <c r="F57" s="66">
        <v>0</v>
      </c>
      <c r="G57" s="65">
        <v>366324</v>
      </c>
      <c r="H57" s="66">
        <v>0</v>
      </c>
      <c r="I57" s="65">
        <v>0</v>
      </c>
      <c r="J57" s="66">
        <v>0</v>
      </c>
    </row>
    <row r="58" spans="2:10" ht="12.75">
      <c r="B58" s="60" t="s">
        <v>644</v>
      </c>
      <c r="C58" s="61" t="s">
        <v>645</v>
      </c>
      <c r="D58" s="62"/>
      <c r="E58" s="83">
        <f t="shared" si="0"/>
        <v>0.5727665908763101</v>
      </c>
      <c r="F58" s="66">
        <v>0</v>
      </c>
      <c r="G58" s="65">
        <v>19339</v>
      </c>
      <c r="H58" s="66">
        <v>0</v>
      </c>
      <c r="I58" s="65">
        <v>0</v>
      </c>
      <c r="J58" s="66">
        <v>0</v>
      </c>
    </row>
    <row r="59" spans="2:10" ht="12.75">
      <c r="B59" s="60" t="s">
        <v>659</v>
      </c>
      <c r="C59" s="61" t="s">
        <v>660</v>
      </c>
      <c r="D59" s="62"/>
      <c r="E59" s="83">
        <f t="shared" si="0"/>
        <v>0.02369374180159512</v>
      </c>
      <c r="F59" s="66">
        <v>0</v>
      </c>
      <c r="G59" s="65">
        <v>800</v>
      </c>
      <c r="H59" s="66">
        <v>0</v>
      </c>
      <c r="I59" s="65">
        <v>0</v>
      </c>
      <c r="J59" s="66">
        <v>0</v>
      </c>
    </row>
    <row r="60" spans="2:10" ht="12.75">
      <c r="B60" s="60" t="s">
        <v>665</v>
      </c>
      <c r="C60" s="61" t="s">
        <v>666</v>
      </c>
      <c r="D60" s="62"/>
      <c r="E60" s="83">
        <f t="shared" si="0"/>
        <v>2.495365652189494</v>
      </c>
      <c r="F60" s="66">
        <v>0</v>
      </c>
      <c r="G60" s="65">
        <v>84254</v>
      </c>
      <c r="H60" s="66">
        <v>0</v>
      </c>
      <c r="I60" s="65">
        <v>0</v>
      </c>
      <c r="J60" s="66">
        <v>0</v>
      </c>
    </row>
    <row r="61" spans="2:10" ht="12.75">
      <c r="B61" s="60" t="s">
        <v>708</v>
      </c>
      <c r="C61" s="61" t="s">
        <v>709</v>
      </c>
      <c r="D61" s="62"/>
      <c r="E61" s="83">
        <f t="shared" si="0"/>
        <v>4.150669688803434</v>
      </c>
      <c r="F61" s="66">
        <v>0</v>
      </c>
      <c r="G61" s="65">
        <v>140144</v>
      </c>
      <c r="H61" s="66">
        <v>0</v>
      </c>
      <c r="I61" s="65">
        <v>0</v>
      </c>
      <c r="J61" s="66">
        <v>0</v>
      </c>
    </row>
    <row r="62" spans="2:10" ht="12.75">
      <c r="B62" s="60" t="s">
        <v>791</v>
      </c>
      <c r="C62" s="61" t="s">
        <v>792</v>
      </c>
      <c r="D62" s="62"/>
      <c r="E62" s="83">
        <f t="shared" si="0"/>
        <v>5.529526992947262</v>
      </c>
      <c r="F62" s="66">
        <v>0</v>
      </c>
      <c r="G62" s="65">
        <v>186700</v>
      </c>
      <c r="H62" s="66">
        <v>0</v>
      </c>
      <c r="I62" s="65">
        <v>0</v>
      </c>
      <c r="J62" s="66">
        <v>0</v>
      </c>
    </row>
    <row r="63" spans="2:10" ht="12.75">
      <c r="B63" s="60" t="s">
        <v>813</v>
      </c>
      <c r="C63" s="61" t="s">
        <v>814</v>
      </c>
      <c r="D63" s="62"/>
      <c r="E63" s="83">
        <f t="shared" si="0"/>
        <v>10.628005588169003</v>
      </c>
      <c r="F63" s="66">
        <v>0</v>
      </c>
      <c r="G63" s="65">
        <v>358846</v>
      </c>
      <c r="H63" s="66">
        <v>0</v>
      </c>
      <c r="I63" s="65">
        <v>0</v>
      </c>
      <c r="J63" s="66">
        <v>0</v>
      </c>
    </row>
    <row r="64" spans="2:10" ht="12.75">
      <c r="B64" s="60" t="s">
        <v>838</v>
      </c>
      <c r="C64" s="61" t="s">
        <v>839</v>
      </c>
      <c r="D64" s="62"/>
      <c r="E64" s="83">
        <f t="shared" si="0"/>
        <v>0.9435736500712737</v>
      </c>
      <c r="F64" s="66">
        <v>0</v>
      </c>
      <c r="G64" s="65">
        <v>31859</v>
      </c>
      <c r="H64" s="66">
        <v>0</v>
      </c>
      <c r="I64" s="65">
        <v>0</v>
      </c>
      <c r="J64" s="66">
        <v>0</v>
      </c>
    </row>
    <row r="65" spans="2:10" ht="12.75">
      <c r="B65" s="60" t="s">
        <v>883</v>
      </c>
      <c r="C65" s="61" t="s">
        <v>884</v>
      </c>
      <c r="D65" s="62"/>
      <c r="E65" s="83">
        <f t="shared" si="0"/>
        <v>0.3079001747117286</v>
      </c>
      <c r="F65" s="66">
        <v>0</v>
      </c>
      <c r="G65" s="65">
        <v>10396</v>
      </c>
      <c r="H65" s="66">
        <v>0</v>
      </c>
      <c r="I65" s="65">
        <v>0</v>
      </c>
      <c r="J65" s="66">
        <v>0</v>
      </c>
    </row>
    <row r="66" spans="2:10" ht="12.75">
      <c r="B66" s="60" t="s">
        <v>899</v>
      </c>
      <c r="C66" s="61" t="s">
        <v>900</v>
      </c>
      <c r="D66" s="62"/>
      <c r="E66" s="83">
        <f t="shared" si="0"/>
        <v>0.831354165463469</v>
      </c>
      <c r="F66" s="66">
        <v>0</v>
      </c>
      <c r="G66" s="65">
        <v>28070</v>
      </c>
      <c r="H66" s="66">
        <v>0</v>
      </c>
      <c r="I66" s="65">
        <v>0</v>
      </c>
      <c r="J66" s="66">
        <v>0</v>
      </c>
    </row>
    <row r="67" spans="2:10" ht="12.75">
      <c r="B67" s="60" t="s">
        <v>920</v>
      </c>
      <c r="C67" s="61" t="s">
        <v>921</v>
      </c>
      <c r="D67" s="62"/>
      <c r="E67" s="83">
        <f t="shared" si="0"/>
        <v>0.20720177205494936</v>
      </c>
      <c r="F67" s="66">
        <v>0</v>
      </c>
      <c r="G67" s="65">
        <v>6996</v>
      </c>
      <c r="H67" s="66">
        <v>0</v>
      </c>
      <c r="I67" s="65">
        <v>0</v>
      </c>
      <c r="J67" s="66">
        <v>0</v>
      </c>
    </row>
    <row r="68" spans="2:10" ht="12.75">
      <c r="B68" s="60" t="s">
        <v>361</v>
      </c>
      <c r="C68" s="61" t="s">
        <v>362</v>
      </c>
      <c r="D68" s="62"/>
      <c r="E68" s="83">
        <f t="shared" si="0"/>
        <v>4.38174290572349</v>
      </c>
      <c r="F68" s="66">
        <v>147946</v>
      </c>
      <c r="G68" s="65">
        <v>0</v>
      </c>
      <c r="H68" s="66">
        <v>0</v>
      </c>
      <c r="I68" s="65">
        <v>0</v>
      </c>
      <c r="J68" s="66">
        <v>0</v>
      </c>
    </row>
    <row r="69" spans="2:10" ht="12.75">
      <c r="B69" s="60" t="s">
        <v>400</v>
      </c>
      <c r="C69" s="61" t="s">
        <v>401</v>
      </c>
      <c r="D69" s="62"/>
      <c r="E69" s="83">
        <f t="shared" si="0"/>
        <v>0.09477496720638048</v>
      </c>
      <c r="F69" s="66">
        <v>0</v>
      </c>
      <c r="G69" s="65">
        <v>0</v>
      </c>
      <c r="H69" s="66">
        <v>0</v>
      </c>
      <c r="I69" s="65">
        <v>0</v>
      </c>
      <c r="J69" s="66">
        <v>3200</v>
      </c>
    </row>
    <row r="70" spans="2:10" ht="12.75">
      <c r="B70" s="60" t="s">
        <v>406</v>
      </c>
      <c r="C70" s="61" t="s">
        <v>407</v>
      </c>
      <c r="D70" s="62"/>
      <c r="E70" s="83">
        <f t="shared" si="0"/>
        <v>0.90296850005879</v>
      </c>
      <c r="F70" s="66">
        <v>30488</v>
      </c>
      <c r="G70" s="65">
        <v>0</v>
      </c>
      <c r="H70" s="66">
        <v>0</v>
      </c>
      <c r="I70" s="65">
        <v>0</v>
      </c>
      <c r="J70" s="66">
        <v>0</v>
      </c>
    </row>
    <row r="71" spans="2:10" ht="12.75">
      <c r="B71" s="60" t="s">
        <v>465</v>
      </c>
      <c r="C71" s="61" t="s">
        <v>466</v>
      </c>
      <c r="D71" s="62"/>
      <c r="E71" s="83">
        <f t="shared" si="0"/>
        <v>0.3676676384062523</v>
      </c>
      <c r="F71" s="66">
        <v>12414</v>
      </c>
      <c r="G71" s="65">
        <v>0</v>
      </c>
      <c r="H71" s="66">
        <v>0</v>
      </c>
      <c r="I71" s="65">
        <v>0</v>
      </c>
      <c r="J71" s="66">
        <v>0</v>
      </c>
    </row>
    <row r="72" spans="2:10" ht="12.75">
      <c r="B72" s="60" t="s">
        <v>481</v>
      </c>
      <c r="C72" s="61" t="s">
        <v>482</v>
      </c>
      <c r="D72" s="62"/>
      <c r="E72" s="83">
        <f t="shared" si="0"/>
        <v>0.8190926540811433</v>
      </c>
      <c r="F72" s="66">
        <v>27656</v>
      </c>
      <c r="G72" s="65">
        <v>0</v>
      </c>
      <c r="H72" s="66">
        <v>0</v>
      </c>
      <c r="I72" s="65">
        <v>0</v>
      </c>
      <c r="J72" s="66">
        <v>0</v>
      </c>
    </row>
    <row r="73" spans="2:10" ht="12.75">
      <c r="B73" s="60" t="s">
        <v>960</v>
      </c>
      <c r="C73" s="61" t="s">
        <v>961</v>
      </c>
      <c r="D73" s="62"/>
      <c r="E73" s="83">
        <f t="shared" si="0"/>
        <v>1.7162858045757945</v>
      </c>
      <c r="F73" s="66">
        <v>57949</v>
      </c>
      <c r="G73" s="65">
        <v>0</v>
      </c>
      <c r="H73" s="66">
        <v>0</v>
      </c>
      <c r="I73" s="65">
        <v>0</v>
      </c>
      <c r="J73" s="66">
        <v>0</v>
      </c>
    </row>
    <row r="74" spans="2:10" ht="12.75">
      <c r="B74" s="60" t="s">
        <v>937</v>
      </c>
      <c r="C74" s="61" t="s">
        <v>938</v>
      </c>
      <c r="D74" s="62"/>
      <c r="E74" s="83">
        <f t="shared" si="0"/>
        <v>2.4152808049001027</v>
      </c>
      <c r="F74" s="66">
        <v>0</v>
      </c>
      <c r="G74" s="65">
        <v>0</v>
      </c>
      <c r="H74" s="66">
        <v>0</v>
      </c>
      <c r="I74" s="65">
        <v>81550</v>
      </c>
      <c r="J74" s="66">
        <v>0</v>
      </c>
    </row>
    <row r="75" spans="2:10" ht="12.75">
      <c r="B75" s="60" t="s">
        <v>954</v>
      </c>
      <c r="C75" s="61" t="s">
        <v>955</v>
      </c>
      <c r="D75" s="62"/>
      <c r="E75" s="83">
        <f t="shared" si="0"/>
        <v>1.3475815649657226</v>
      </c>
      <c r="F75" s="66">
        <v>0</v>
      </c>
      <c r="G75" s="65">
        <v>0</v>
      </c>
      <c r="H75" s="66">
        <v>0</v>
      </c>
      <c r="I75" s="65">
        <v>45500</v>
      </c>
      <c r="J75" s="66">
        <v>0</v>
      </c>
    </row>
    <row r="76" spans="2:10" ht="12.75">
      <c r="B76" s="67" t="s">
        <v>19</v>
      </c>
      <c r="C76" s="68"/>
      <c r="D76" s="69"/>
      <c r="E76" s="84">
        <f t="shared" si="0"/>
        <v>100</v>
      </c>
      <c r="F76" s="71">
        <f>SUM(F49:F75)</f>
        <v>1527359</v>
      </c>
      <c r="G76" s="80">
        <f>SUM(G49:G75)</f>
        <v>1715610</v>
      </c>
      <c r="H76" s="71">
        <f>SUM(H49:H75)</f>
        <v>0</v>
      </c>
      <c r="I76" s="80">
        <f>SUM(I49:I75)</f>
        <v>127050</v>
      </c>
      <c r="J76" s="71">
        <f>SUM(J49:J75)</f>
        <v>6400</v>
      </c>
    </row>
    <row r="78" ht="2.25" customHeight="1"/>
    <row r="79" ht="1.5" customHeight="1"/>
    <row r="80" ht="0.75" customHeight="1"/>
    <row r="81" ht="0.75" customHeight="1"/>
    <row r="82" ht="0.75" customHeight="1"/>
    <row r="83" spans="2:10" ht="18">
      <c r="B83" s="13" t="s">
        <v>30</v>
      </c>
      <c r="C83" s="45"/>
      <c r="D83" s="45"/>
      <c r="E83" s="45"/>
      <c r="F83" s="45"/>
      <c r="G83" s="45"/>
      <c r="H83" s="45"/>
      <c r="I83" s="45"/>
      <c r="J83" s="45"/>
    </row>
    <row r="85" spans="2:10" ht="12.75">
      <c r="B85" s="47" t="s">
        <v>31</v>
      </c>
      <c r="C85" s="48"/>
      <c r="D85" s="48"/>
      <c r="E85" s="85"/>
      <c r="F85" s="86"/>
      <c r="G85" s="51"/>
      <c r="H85" s="50" t="s">
        <v>17</v>
      </c>
      <c r="I85" s="1"/>
      <c r="J85" s="1"/>
    </row>
    <row r="86" spans="2:10" ht="12.75">
      <c r="B86" s="52" t="s">
        <v>985</v>
      </c>
      <c r="C86" s="53"/>
      <c r="D86" s="54"/>
      <c r="E86" s="87"/>
      <c r="F86" s="88"/>
      <c r="G86" s="57"/>
      <c r="H86" s="58">
        <v>0</v>
      </c>
      <c r="I86" s="1"/>
      <c r="J86" s="1"/>
    </row>
    <row r="87" spans="2:10" ht="12.75">
      <c r="B87" s="60" t="s">
        <v>986</v>
      </c>
      <c r="C87" s="61"/>
      <c r="D87" s="62"/>
      <c r="E87" s="89"/>
      <c r="F87" s="90"/>
      <c r="G87" s="65"/>
      <c r="H87" s="66">
        <v>0</v>
      </c>
      <c r="I87" s="1"/>
      <c r="J87" s="1"/>
    </row>
    <row r="88" spans="2:10" ht="12.75">
      <c r="B88" s="60" t="s">
        <v>987</v>
      </c>
      <c r="C88" s="61"/>
      <c r="D88" s="62"/>
      <c r="E88" s="89"/>
      <c r="F88" s="90"/>
      <c r="G88" s="65"/>
      <c r="H88" s="66">
        <v>0</v>
      </c>
      <c r="I88" s="1"/>
      <c r="J88" s="1"/>
    </row>
    <row r="89" spans="2:10" ht="12.75">
      <c r="B89" s="60" t="s">
        <v>988</v>
      </c>
      <c r="C89" s="61"/>
      <c r="D89" s="62"/>
      <c r="E89" s="89"/>
      <c r="F89" s="90"/>
      <c r="G89" s="65"/>
      <c r="H89" s="66">
        <v>0</v>
      </c>
      <c r="I89" s="1"/>
      <c r="J89" s="1"/>
    </row>
    <row r="90" spans="2:10" ht="12.75">
      <c r="B90" s="60" t="s">
        <v>989</v>
      </c>
      <c r="C90" s="61"/>
      <c r="D90" s="62"/>
      <c r="E90" s="89"/>
      <c r="F90" s="90"/>
      <c r="G90" s="65"/>
      <c r="H90" s="66">
        <v>0</v>
      </c>
      <c r="I90" s="1"/>
      <c r="J90" s="1"/>
    </row>
    <row r="91" spans="2:10" ht="12.75">
      <c r="B91" s="60" t="s">
        <v>990</v>
      </c>
      <c r="C91" s="61"/>
      <c r="D91" s="62"/>
      <c r="E91" s="89"/>
      <c r="F91" s="90"/>
      <c r="G91" s="65"/>
      <c r="H91" s="66">
        <v>0</v>
      </c>
      <c r="I91" s="1"/>
      <c r="J91" s="1"/>
    </row>
    <row r="92" spans="2:10" ht="12.75">
      <c r="B92" s="60" t="s">
        <v>991</v>
      </c>
      <c r="C92" s="61"/>
      <c r="D92" s="62"/>
      <c r="E92" s="89"/>
      <c r="F92" s="90"/>
      <c r="G92" s="65"/>
      <c r="H92" s="66">
        <v>0</v>
      </c>
      <c r="I92" s="1"/>
      <c r="J92" s="1"/>
    </row>
    <row r="93" spans="2:10" ht="12.75">
      <c r="B93" s="60" t="s">
        <v>992</v>
      </c>
      <c r="C93" s="61"/>
      <c r="D93" s="62"/>
      <c r="E93" s="89"/>
      <c r="F93" s="90"/>
      <c r="G93" s="65"/>
      <c r="H93" s="66">
        <v>0</v>
      </c>
      <c r="I93" s="1"/>
      <c r="J93" s="1"/>
    </row>
    <row r="94" spans="2:10" ht="12.75">
      <c r="B94" s="67" t="s">
        <v>19</v>
      </c>
      <c r="C94" s="68"/>
      <c r="D94" s="69"/>
      <c r="E94" s="91"/>
      <c r="F94" s="92"/>
      <c r="G94" s="80"/>
      <c r="H94" s="71">
        <f>SUM(H86:H93)</f>
        <v>0</v>
      </c>
      <c r="I94" s="1"/>
      <c r="J94" s="1"/>
    </row>
    <row r="95" spans="9:10" ht="12.75">
      <c r="I95" s="1"/>
      <c r="J95" s="1"/>
    </row>
  </sheetData>
  <sheetProtection/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fitToWidth="1" horizontalDpi="600" verticalDpi="6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BE51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99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>
        <v>1</v>
      </c>
      <c r="D2" s="97" t="s">
        <v>109</v>
      </c>
      <c r="E2" s="96"/>
      <c r="F2" s="98" t="s">
        <v>33</v>
      </c>
      <c r="G2" s="99" t="s">
        <v>107</v>
      </c>
    </row>
    <row r="3" spans="1:7" ht="3" customHeight="1" hidden="1">
      <c r="A3" s="100"/>
      <c r="B3" s="101"/>
      <c r="C3" s="102"/>
      <c r="D3" s="102"/>
      <c r="E3" s="101"/>
      <c r="F3" s="103"/>
      <c r="G3" s="104"/>
    </row>
    <row r="4" spans="1:7" ht="12" customHeight="1">
      <c r="A4" s="105" t="s">
        <v>34</v>
      </c>
      <c r="B4" s="101"/>
      <c r="C4" s="102"/>
      <c r="D4" s="102"/>
      <c r="E4" s="101"/>
      <c r="F4" s="103" t="s">
        <v>35</v>
      </c>
      <c r="G4" s="106"/>
    </row>
    <row r="5" spans="1:7" ht="12.75" customHeight="1">
      <c r="A5" s="107" t="s">
        <v>104</v>
      </c>
      <c r="B5" s="108"/>
      <c r="C5" s="109" t="s">
        <v>105</v>
      </c>
      <c r="D5" s="110"/>
      <c r="E5" s="111"/>
      <c r="F5" s="103" t="s">
        <v>36</v>
      </c>
      <c r="G5" s="104"/>
    </row>
    <row r="6" spans="1:15" ht="12.75" customHeight="1">
      <c r="A6" s="105" t="s">
        <v>37</v>
      </c>
      <c r="B6" s="101"/>
      <c r="C6" s="102"/>
      <c r="D6" s="102"/>
      <c r="E6" s="101"/>
      <c r="F6" s="112" t="s">
        <v>38</v>
      </c>
      <c r="G6" s="113"/>
      <c r="O6" s="114"/>
    </row>
    <row r="7" spans="1:7" ht="12.75" customHeight="1">
      <c r="A7" s="115" t="s">
        <v>101</v>
      </c>
      <c r="B7" s="116"/>
      <c r="C7" s="117" t="s">
        <v>102</v>
      </c>
      <c r="D7" s="118"/>
      <c r="E7" s="118"/>
      <c r="F7" s="119" t="s">
        <v>39</v>
      </c>
      <c r="G7" s="113"/>
    </row>
    <row r="8" spans="1:9" ht="12.75">
      <c r="A8" s="120" t="s">
        <v>40</v>
      </c>
      <c r="B8" s="103"/>
      <c r="C8" s="307"/>
      <c r="D8" s="307"/>
      <c r="E8" s="308"/>
      <c r="F8" s="121" t="s">
        <v>41</v>
      </c>
      <c r="G8" s="122"/>
      <c r="H8" s="123"/>
      <c r="I8" s="124"/>
    </row>
    <row r="9" spans="1:8" ht="12.75">
      <c r="A9" s="120" t="s">
        <v>42</v>
      </c>
      <c r="B9" s="103"/>
      <c r="C9" s="307"/>
      <c r="D9" s="307"/>
      <c r="E9" s="308"/>
      <c r="F9" s="103"/>
      <c r="G9" s="125"/>
      <c r="H9" s="126"/>
    </row>
    <row r="10" spans="1:8" ht="12.75">
      <c r="A10" s="120" t="s">
        <v>43</v>
      </c>
      <c r="B10" s="103"/>
      <c r="C10" s="307"/>
      <c r="D10" s="307"/>
      <c r="E10" s="307"/>
      <c r="F10" s="127"/>
      <c r="G10" s="128"/>
      <c r="H10" s="129"/>
    </row>
    <row r="11" spans="1:57" ht="13.5" customHeight="1">
      <c r="A11" s="120" t="s">
        <v>44</v>
      </c>
      <c r="B11" s="103"/>
      <c r="C11" s="307"/>
      <c r="D11" s="307"/>
      <c r="E11" s="307"/>
      <c r="F11" s="130" t="s">
        <v>45</v>
      </c>
      <c r="G11" s="131"/>
      <c r="H11" s="126"/>
      <c r="BA11" s="132"/>
      <c r="BB11" s="132"/>
      <c r="BC11" s="132"/>
      <c r="BD11" s="132"/>
      <c r="BE11" s="132"/>
    </row>
    <row r="12" spans="1:8" ht="12.75" customHeight="1">
      <c r="A12" s="133" t="s">
        <v>46</v>
      </c>
      <c r="B12" s="101"/>
      <c r="C12" s="309"/>
      <c r="D12" s="309"/>
      <c r="E12" s="309"/>
      <c r="F12" s="134" t="s">
        <v>47</v>
      </c>
      <c r="G12" s="135"/>
      <c r="H12" s="126"/>
    </row>
    <row r="13" spans="1:8" ht="28.5" customHeight="1" thickBot="1">
      <c r="A13" s="136" t="s">
        <v>48</v>
      </c>
      <c r="B13" s="137"/>
      <c r="C13" s="137"/>
      <c r="D13" s="137"/>
      <c r="E13" s="138"/>
      <c r="F13" s="138"/>
      <c r="G13" s="139"/>
      <c r="H13" s="126"/>
    </row>
    <row r="14" spans="1:7" ht="17.25" customHeight="1" thickBot="1">
      <c r="A14" s="140" t="s">
        <v>49</v>
      </c>
      <c r="B14" s="141"/>
      <c r="C14" s="142"/>
      <c r="D14" s="143" t="s">
        <v>50</v>
      </c>
      <c r="E14" s="144"/>
      <c r="F14" s="144"/>
      <c r="G14" s="142"/>
    </row>
    <row r="15" spans="1:7" ht="15.75" customHeight="1">
      <c r="A15" s="145"/>
      <c r="B15" s="146" t="s">
        <v>51</v>
      </c>
      <c r="C15" s="147">
        <f>'SO 01 1 Rek'!E32</f>
        <v>1365463.6811611997</v>
      </c>
      <c r="D15" s="148" t="str">
        <f>'SO 01 1 Rek'!A37</f>
        <v>Ztížené výrobní podmínky</v>
      </c>
      <c r="E15" s="149"/>
      <c r="F15" s="150"/>
      <c r="G15" s="147">
        <f>'SO 01 1 Rek'!I37</f>
        <v>0</v>
      </c>
    </row>
    <row r="16" spans="1:7" ht="15.75" customHeight="1">
      <c r="A16" s="145" t="s">
        <v>52</v>
      </c>
      <c r="B16" s="146" t="s">
        <v>53</v>
      </c>
      <c r="C16" s="147">
        <f>'SO 01 1 Rek'!F32</f>
        <v>1715608.897317045</v>
      </c>
      <c r="D16" s="100" t="str">
        <f>'SO 01 1 Rek'!A38</f>
        <v>Oborová přirážka</v>
      </c>
      <c r="E16" s="151"/>
      <c r="F16" s="152"/>
      <c r="G16" s="147">
        <f>'SO 01 1 Rek'!I38</f>
        <v>0</v>
      </c>
    </row>
    <row r="17" spans="1:7" ht="15.75" customHeight="1">
      <c r="A17" s="145" t="s">
        <v>54</v>
      </c>
      <c r="B17" s="146" t="s">
        <v>55</v>
      </c>
      <c r="C17" s="147">
        <f>'SO 01 1 Rek'!H32</f>
        <v>127050</v>
      </c>
      <c r="D17" s="100" t="str">
        <f>'SO 01 1 Rek'!A39</f>
        <v>Přesun stavebních kapacit</v>
      </c>
      <c r="E17" s="151"/>
      <c r="F17" s="152"/>
      <c r="G17" s="147">
        <f>'SO 01 1 Rek'!I39</f>
        <v>0</v>
      </c>
    </row>
    <row r="18" spans="1:7" ht="15.75" customHeight="1">
      <c r="A18" s="153" t="s">
        <v>56</v>
      </c>
      <c r="B18" s="154" t="s">
        <v>57</v>
      </c>
      <c r="C18" s="147">
        <f>'SO 01 1 Rek'!G32</f>
        <v>0</v>
      </c>
      <c r="D18" s="100" t="str">
        <f>'SO 01 1 Rek'!A40</f>
        <v>Mimostaveništní doprava</v>
      </c>
      <c r="E18" s="151"/>
      <c r="F18" s="152"/>
      <c r="G18" s="147">
        <f>'SO 01 1 Rek'!I40</f>
        <v>0</v>
      </c>
    </row>
    <row r="19" spans="1:7" ht="15.75" customHeight="1">
      <c r="A19" s="155" t="s">
        <v>58</v>
      </c>
      <c r="B19" s="146"/>
      <c r="C19" s="147">
        <f>SUM(C15:C18)</f>
        <v>3208122.5784782446</v>
      </c>
      <c r="D19" s="100" t="str">
        <f>'SO 01 1 Rek'!A41</f>
        <v>Zařízení staveniště</v>
      </c>
      <c r="E19" s="151"/>
      <c r="F19" s="152"/>
      <c r="G19" s="147">
        <f>'SO 01 1 Rek'!I41</f>
        <v>0</v>
      </c>
    </row>
    <row r="20" spans="1:7" ht="15.75" customHeight="1">
      <c r="A20" s="155"/>
      <c r="B20" s="146"/>
      <c r="C20" s="147"/>
      <c r="D20" s="100" t="str">
        <f>'SO 01 1 Rek'!A42</f>
        <v>Provoz investora</v>
      </c>
      <c r="E20" s="151"/>
      <c r="F20" s="152"/>
      <c r="G20" s="147">
        <f>'SO 01 1 Rek'!I42</f>
        <v>0</v>
      </c>
    </row>
    <row r="21" spans="1:7" ht="15.75" customHeight="1">
      <c r="A21" s="155" t="s">
        <v>29</v>
      </c>
      <c r="B21" s="146"/>
      <c r="C21" s="147">
        <f>'SO 01 1 Rek'!I32</f>
        <v>6400</v>
      </c>
      <c r="D21" s="100" t="str">
        <f>'SO 01 1 Rek'!A43</f>
        <v>Kompletační činnost (IČD)</v>
      </c>
      <c r="E21" s="151"/>
      <c r="F21" s="152"/>
      <c r="G21" s="147">
        <f>'SO 01 1 Rek'!I43</f>
        <v>0</v>
      </c>
    </row>
    <row r="22" spans="1:7" ht="15.75" customHeight="1">
      <c r="A22" s="156" t="s">
        <v>59</v>
      </c>
      <c r="B22" s="126"/>
      <c r="C22" s="147">
        <f>C19+C21</f>
        <v>3214522.5784782446</v>
      </c>
      <c r="D22" s="100" t="s">
        <v>60</v>
      </c>
      <c r="E22" s="151"/>
      <c r="F22" s="152"/>
      <c r="G22" s="147">
        <f>G23-SUM(G15:G21)</f>
        <v>0</v>
      </c>
    </row>
    <row r="23" spans="1:7" ht="15.75" customHeight="1" thickBot="1">
      <c r="A23" s="310" t="s">
        <v>61</v>
      </c>
      <c r="B23" s="311"/>
      <c r="C23" s="157">
        <f>C22+G23</f>
        <v>3214522.5784782446</v>
      </c>
      <c r="D23" s="158" t="s">
        <v>62</v>
      </c>
      <c r="E23" s="159"/>
      <c r="F23" s="160"/>
      <c r="G23" s="147">
        <f>'SO 01 1 Rek'!H45</f>
        <v>0</v>
      </c>
    </row>
    <row r="24" spans="1:7" ht="12.75">
      <c r="A24" s="161" t="s">
        <v>63</v>
      </c>
      <c r="B24" s="162"/>
      <c r="C24" s="163"/>
      <c r="D24" s="162" t="s">
        <v>64</v>
      </c>
      <c r="E24" s="162"/>
      <c r="F24" s="164" t="s">
        <v>65</v>
      </c>
      <c r="G24" s="165"/>
    </row>
    <row r="25" spans="1:7" ht="12.75">
      <c r="A25" s="156" t="s">
        <v>66</v>
      </c>
      <c r="B25" s="126"/>
      <c r="C25" s="166" t="s">
        <v>1036</v>
      </c>
      <c r="D25" s="126" t="s">
        <v>66</v>
      </c>
      <c r="F25" s="167" t="s">
        <v>66</v>
      </c>
      <c r="G25" s="168"/>
    </row>
    <row r="26" spans="1:7" ht="37.5" customHeight="1">
      <c r="A26" s="156" t="s">
        <v>67</v>
      </c>
      <c r="B26" s="169"/>
      <c r="C26" s="295">
        <v>42237</v>
      </c>
      <c r="D26" s="126" t="s">
        <v>67</v>
      </c>
      <c r="E26" s="296"/>
      <c r="F26" s="167" t="s">
        <v>67</v>
      </c>
      <c r="G26" s="168"/>
    </row>
    <row r="27" spans="1:7" ht="12.75">
      <c r="A27" s="156"/>
      <c r="B27" s="170"/>
      <c r="C27" s="166"/>
      <c r="D27" s="126"/>
      <c r="F27" s="167"/>
      <c r="G27" s="168"/>
    </row>
    <row r="28" spans="1:7" ht="12.75">
      <c r="A28" s="156" t="s">
        <v>68</v>
      </c>
      <c r="B28" s="126"/>
      <c r="C28" s="166"/>
      <c r="D28" s="167" t="s">
        <v>69</v>
      </c>
      <c r="E28" s="166"/>
      <c r="F28" s="171" t="s">
        <v>69</v>
      </c>
      <c r="G28" s="168"/>
    </row>
    <row r="29" spans="1:7" ht="69" customHeight="1">
      <c r="A29" s="156"/>
      <c r="B29" s="126"/>
      <c r="C29" s="172"/>
      <c r="D29" s="173"/>
      <c r="E29" s="172"/>
      <c r="F29" s="126"/>
      <c r="G29" s="168"/>
    </row>
    <row r="30" spans="1:7" ht="12.75">
      <c r="A30" s="174" t="s">
        <v>11</v>
      </c>
      <c r="B30" s="175"/>
      <c r="C30" s="176">
        <v>21</v>
      </c>
      <c r="D30" s="175" t="s">
        <v>70</v>
      </c>
      <c r="E30" s="177"/>
      <c r="F30" s="305">
        <f>C23-F32</f>
        <v>3214522.5784782446</v>
      </c>
      <c r="G30" s="306"/>
    </row>
    <row r="31" spans="1:7" ht="12.75">
      <c r="A31" s="174" t="s">
        <v>71</v>
      </c>
      <c r="B31" s="175"/>
      <c r="C31" s="176">
        <f>C30</f>
        <v>21</v>
      </c>
      <c r="D31" s="175" t="s">
        <v>72</v>
      </c>
      <c r="E31" s="177"/>
      <c r="F31" s="305">
        <f>ROUND(PRODUCT(F30,C31/100),0)</f>
        <v>675050</v>
      </c>
      <c r="G31" s="306"/>
    </row>
    <row r="32" spans="1:7" ht="12.75">
      <c r="A32" s="174" t="s">
        <v>11</v>
      </c>
      <c r="B32" s="175"/>
      <c r="C32" s="176">
        <v>0</v>
      </c>
      <c r="D32" s="175" t="s">
        <v>72</v>
      </c>
      <c r="E32" s="177"/>
      <c r="F32" s="305">
        <v>0</v>
      </c>
      <c r="G32" s="306"/>
    </row>
    <row r="33" spans="1:7" ht="12.75">
      <c r="A33" s="174" t="s">
        <v>71</v>
      </c>
      <c r="B33" s="178"/>
      <c r="C33" s="179">
        <f>C32</f>
        <v>0</v>
      </c>
      <c r="D33" s="175" t="s">
        <v>72</v>
      </c>
      <c r="E33" s="152"/>
      <c r="F33" s="305">
        <f>ROUND(PRODUCT(F32,C33/100),0)</f>
        <v>0</v>
      </c>
      <c r="G33" s="306"/>
    </row>
    <row r="34" spans="1:7" s="183" customFormat="1" ht="19.5" customHeight="1" thickBot="1">
      <c r="A34" s="180" t="s">
        <v>73</v>
      </c>
      <c r="B34" s="181"/>
      <c r="C34" s="181"/>
      <c r="D34" s="181"/>
      <c r="E34" s="182"/>
      <c r="F34" s="313">
        <f>ROUND(SUM(F30:F33),0)</f>
        <v>3889573</v>
      </c>
      <c r="G34" s="314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5"/>
      <c r="C37" s="315"/>
      <c r="D37" s="315"/>
      <c r="E37" s="315"/>
      <c r="F37" s="315"/>
      <c r="G37" s="315"/>
      <c r="H37" s="1" t="s">
        <v>1</v>
      </c>
    </row>
    <row r="38" spans="1:8" ht="12.75" customHeight="1">
      <c r="A38" s="184"/>
      <c r="B38" s="315"/>
      <c r="C38" s="315"/>
      <c r="D38" s="315"/>
      <c r="E38" s="315"/>
      <c r="F38" s="315"/>
      <c r="G38" s="315"/>
      <c r="H38" s="1" t="s">
        <v>1</v>
      </c>
    </row>
    <row r="39" spans="1:8" ht="12.75">
      <c r="A39" s="184"/>
      <c r="B39" s="315"/>
      <c r="C39" s="315"/>
      <c r="D39" s="315"/>
      <c r="E39" s="315"/>
      <c r="F39" s="315"/>
      <c r="G39" s="315"/>
      <c r="H39" s="1" t="s">
        <v>1</v>
      </c>
    </row>
    <row r="40" spans="1:8" ht="12.75">
      <c r="A40" s="184"/>
      <c r="B40" s="315"/>
      <c r="C40" s="315"/>
      <c r="D40" s="315"/>
      <c r="E40" s="315"/>
      <c r="F40" s="315"/>
      <c r="G40" s="315"/>
      <c r="H40" s="1" t="s">
        <v>1</v>
      </c>
    </row>
    <row r="41" spans="1:8" ht="12.75">
      <c r="A41" s="184"/>
      <c r="B41" s="315"/>
      <c r="C41" s="315"/>
      <c r="D41" s="315"/>
      <c r="E41" s="315"/>
      <c r="F41" s="315"/>
      <c r="G41" s="315"/>
      <c r="H41" s="1" t="s">
        <v>1</v>
      </c>
    </row>
    <row r="42" spans="1:8" ht="12.75">
      <c r="A42" s="184"/>
      <c r="B42" s="315"/>
      <c r="C42" s="315"/>
      <c r="D42" s="315"/>
      <c r="E42" s="315"/>
      <c r="F42" s="315"/>
      <c r="G42" s="315"/>
      <c r="H42" s="1" t="s">
        <v>1</v>
      </c>
    </row>
    <row r="43" spans="1:8" ht="12.75">
      <c r="A43" s="184"/>
      <c r="B43" s="315"/>
      <c r="C43" s="315"/>
      <c r="D43" s="315"/>
      <c r="E43" s="315"/>
      <c r="F43" s="315"/>
      <c r="G43" s="315"/>
      <c r="H43" s="1" t="s">
        <v>1</v>
      </c>
    </row>
    <row r="44" spans="1:8" ht="12.75" customHeight="1">
      <c r="A44" s="184"/>
      <c r="B44" s="315"/>
      <c r="C44" s="315"/>
      <c r="D44" s="315"/>
      <c r="E44" s="315"/>
      <c r="F44" s="315"/>
      <c r="G44" s="315"/>
      <c r="H44" s="1" t="s">
        <v>1</v>
      </c>
    </row>
    <row r="45" spans="1:8" ht="12.75" customHeight="1">
      <c r="A45" s="184"/>
      <c r="B45" s="315"/>
      <c r="C45" s="315"/>
      <c r="D45" s="315"/>
      <c r="E45" s="315"/>
      <c r="F45" s="315"/>
      <c r="G45" s="315"/>
      <c r="H45" s="1" t="s">
        <v>1</v>
      </c>
    </row>
    <row r="46" spans="2:7" ht="12.75">
      <c r="B46" s="312"/>
      <c r="C46" s="312"/>
      <c r="D46" s="312"/>
      <c r="E46" s="312"/>
      <c r="F46" s="312"/>
      <c r="G46" s="312"/>
    </row>
    <row r="47" spans="2:7" ht="12.75">
      <c r="B47" s="312"/>
      <c r="C47" s="312"/>
      <c r="D47" s="312"/>
      <c r="E47" s="312"/>
      <c r="F47" s="312"/>
      <c r="G47" s="312"/>
    </row>
    <row r="48" spans="2:7" ht="12.75">
      <c r="B48" s="312"/>
      <c r="C48" s="312"/>
      <c r="D48" s="312"/>
      <c r="E48" s="312"/>
      <c r="F48" s="312"/>
      <c r="G48" s="312"/>
    </row>
    <row r="49" spans="2:7" ht="12.75">
      <c r="B49" s="312"/>
      <c r="C49" s="312"/>
      <c r="D49" s="312"/>
      <c r="E49" s="312"/>
      <c r="F49" s="312"/>
      <c r="G49" s="312"/>
    </row>
    <row r="50" spans="2:7" ht="12.75">
      <c r="B50" s="312"/>
      <c r="C50" s="312"/>
      <c r="D50" s="312"/>
      <c r="E50" s="312"/>
      <c r="F50" s="312"/>
      <c r="G50" s="312"/>
    </row>
    <row r="51" spans="2:7" ht="12.75">
      <c r="B51" s="312"/>
      <c r="C51" s="312"/>
      <c r="D51" s="312"/>
      <c r="E51" s="312"/>
      <c r="F51" s="312"/>
      <c r="G51" s="312"/>
    </row>
  </sheetData>
  <sheetProtection/>
  <mergeCells count="18">
    <mergeCell ref="F33:G33"/>
    <mergeCell ref="B50:G50"/>
    <mergeCell ref="B51:G51"/>
    <mergeCell ref="B46:G46"/>
    <mergeCell ref="B47:G47"/>
    <mergeCell ref="B48:G48"/>
    <mergeCell ref="F34:G34"/>
    <mergeCell ref="B37:G45"/>
    <mergeCell ref="B49:G49"/>
    <mergeCell ref="F32:G32"/>
    <mergeCell ref="F30:G30"/>
    <mergeCell ref="C8:E8"/>
    <mergeCell ref="C10:E10"/>
    <mergeCell ref="C12:E12"/>
    <mergeCell ref="A23:B23"/>
    <mergeCell ref="C9:E9"/>
    <mergeCell ref="C11:E11"/>
    <mergeCell ref="F31:G3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96"/>
  <sheetViews>
    <sheetView zoomScalePageLayoutView="0" workbookViewId="0" topLeftCell="A10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8" t="s">
        <v>2</v>
      </c>
      <c r="B1" s="319"/>
      <c r="C1" s="185" t="s">
        <v>103</v>
      </c>
      <c r="D1" s="186"/>
      <c r="E1" s="187"/>
      <c r="F1" s="186"/>
      <c r="G1" s="188" t="s">
        <v>75</v>
      </c>
      <c r="H1" s="189">
        <v>1</v>
      </c>
      <c r="I1" s="190"/>
    </row>
    <row r="2" spans="1:9" ht="13.5" thickBot="1">
      <c r="A2" s="320" t="s">
        <v>76</v>
      </c>
      <c r="B2" s="321"/>
      <c r="C2" s="191" t="s">
        <v>106</v>
      </c>
      <c r="D2" s="192"/>
      <c r="E2" s="193"/>
      <c r="F2" s="192"/>
      <c r="G2" s="322" t="s">
        <v>109</v>
      </c>
      <c r="H2" s="323"/>
      <c r="I2" s="324"/>
    </row>
    <row r="3" ht="13.5" thickTop="1">
      <c r="F3" s="126"/>
    </row>
    <row r="4" spans="1:9" ht="19.5" customHeight="1">
      <c r="A4" s="194" t="s">
        <v>77</v>
      </c>
      <c r="B4" s="195"/>
      <c r="C4" s="195"/>
      <c r="D4" s="195"/>
      <c r="E4" s="196"/>
      <c r="F4" s="195"/>
      <c r="G4" s="195"/>
      <c r="H4" s="195"/>
      <c r="I4" s="195"/>
    </row>
    <row r="5" ht="13.5" thickBot="1"/>
    <row r="6" spans="1:9" s="126" customFormat="1" ht="13.5" thickBot="1">
      <c r="A6" s="197"/>
      <c r="B6" s="198" t="s">
        <v>78</v>
      </c>
      <c r="C6" s="198"/>
      <c r="D6" s="199"/>
      <c r="E6" s="200" t="s">
        <v>25</v>
      </c>
      <c r="F6" s="201" t="s">
        <v>26</v>
      </c>
      <c r="G6" s="201" t="s">
        <v>27</v>
      </c>
      <c r="H6" s="201" t="s">
        <v>28</v>
      </c>
      <c r="I6" s="202" t="s">
        <v>29</v>
      </c>
    </row>
    <row r="7" spans="1:9" s="126" customFormat="1" ht="12.75">
      <c r="A7" s="290" t="str">
        <f>'SO 01 1 Pol'!B7</f>
        <v>3</v>
      </c>
      <c r="B7" s="62" t="str">
        <f>'SO 01 1 Pol'!C7</f>
        <v>Svislé a kompletní konstrukce</v>
      </c>
      <c r="D7" s="203"/>
      <c r="E7" s="291">
        <f>'SO 01 1 Pol'!BA41</f>
        <v>28392.68</v>
      </c>
      <c r="F7" s="292">
        <f>'SO 01 1 Pol'!BB41</f>
        <v>0</v>
      </c>
      <c r="G7" s="292">
        <f>'SO 01 1 Pol'!BC41</f>
        <v>0</v>
      </c>
      <c r="H7" s="292">
        <f>'SO 01 1 Pol'!BD41</f>
        <v>0</v>
      </c>
      <c r="I7" s="293">
        <f>'SO 01 1 Pol'!BE41</f>
        <v>0</v>
      </c>
    </row>
    <row r="8" spans="1:9" s="126" customFormat="1" ht="12.75">
      <c r="A8" s="290" t="str">
        <f>'SO 01 1 Pol'!B42</f>
        <v>61</v>
      </c>
      <c r="B8" s="62" t="str">
        <f>'SO 01 1 Pol'!C42</f>
        <v>Upravy povrchů vnitřní</v>
      </c>
      <c r="D8" s="203"/>
      <c r="E8" s="291">
        <f>'SO 01 1 Pol'!BA56</f>
        <v>57036.3495</v>
      </c>
      <c r="F8" s="292">
        <f>'SO 01 1 Pol'!BB56</f>
        <v>0</v>
      </c>
      <c r="G8" s="292">
        <f>'SO 01 1 Pol'!BC56</f>
        <v>0</v>
      </c>
      <c r="H8" s="292">
        <f>'SO 01 1 Pol'!BD56</f>
        <v>0</v>
      </c>
      <c r="I8" s="293">
        <f>'SO 01 1 Pol'!BE56</f>
        <v>0</v>
      </c>
    </row>
    <row r="9" spans="1:9" s="126" customFormat="1" ht="12.75">
      <c r="A9" s="290" t="str">
        <f>'SO 01 1 Pol'!B57</f>
        <v>62</v>
      </c>
      <c r="B9" s="62" t="str">
        <f>'SO 01 1 Pol'!C57</f>
        <v>Úpravy povrchů vnější</v>
      </c>
      <c r="D9" s="203"/>
      <c r="E9" s="291">
        <f>'SO 01 1 Pol'!BA250</f>
        <v>965323.5573999999</v>
      </c>
      <c r="F9" s="292">
        <f>'SO 01 1 Pol'!BB250</f>
        <v>0</v>
      </c>
      <c r="G9" s="292">
        <f>'SO 01 1 Pol'!BC250</f>
        <v>0</v>
      </c>
      <c r="H9" s="292">
        <f>'SO 01 1 Pol'!BD250</f>
        <v>0</v>
      </c>
      <c r="I9" s="293">
        <f>'SO 01 1 Pol'!BE250</f>
        <v>0</v>
      </c>
    </row>
    <row r="10" spans="1:9" s="126" customFormat="1" ht="12.75">
      <c r="A10" s="290" t="str">
        <f>'SO 01 1 Pol'!B251</f>
        <v>63</v>
      </c>
      <c r="B10" s="62" t="str">
        <f>'SO 01 1 Pol'!C251</f>
        <v>Podlahy a podlahové konstrukce</v>
      </c>
      <c r="D10" s="203"/>
      <c r="E10" s="291">
        <f>'SO 01 1 Pol'!BA259</f>
        <v>2399.08</v>
      </c>
      <c r="F10" s="292">
        <f>'SO 01 1 Pol'!BB259</f>
        <v>0</v>
      </c>
      <c r="G10" s="292">
        <f>'SO 01 1 Pol'!BC259</f>
        <v>0</v>
      </c>
      <c r="H10" s="292">
        <f>'SO 01 1 Pol'!BD259</f>
        <v>0</v>
      </c>
      <c r="I10" s="293">
        <f>'SO 01 1 Pol'!BE259</f>
        <v>0</v>
      </c>
    </row>
    <row r="11" spans="1:9" s="126" customFormat="1" ht="12.75">
      <c r="A11" s="290" t="str">
        <f>'SO 01 1 Pol'!B260</f>
        <v>64</v>
      </c>
      <c r="B11" s="62" t="str">
        <f>'SO 01 1 Pol'!C260</f>
        <v>Výplně otvorů</v>
      </c>
      <c r="D11" s="203"/>
      <c r="E11" s="291">
        <f>'SO 01 1 Pol'!BA277</f>
        <v>35858.4625</v>
      </c>
      <c r="F11" s="292">
        <f>'SO 01 1 Pol'!BB277</f>
        <v>0</v>
      </c>
      <c r="G11" s="292">
        <f>'SO 01 1 Pol'!BC277</f>
        <v>0</v>
      </c>
      <c r="H11" s="292">
        <f>'SO 01 1 Pol'!BD277</f>
        <v>0</v>
      </c>
      <c r="I11" s="293">
        <f>'SO 01 1 Pol'!BE277</f>
        <v>0</v>
      </c>
    </row>
    <row r="12" spans="1:9" s="126" customFormat="1" ht="12.75">
      <c r="A12" s="290" t="str">
        <f>'SO 01 1 Pol'!B278</f>
        <v>94</v>
      </c>
      <c r="B12" s="62" t="str">
        <f>'SO 01 1 Pol'!C278</f>
        <v>Lešení a stavební výtahy</v>
      </c>
      <c r="D12" s="203"/>
      <c r="E12" s="291">
        <f>'SO 01 1 Pol'!BA305</f>
        <v>147946.14399999997</v>
      </c>
      <c r="F12" s="292">
        <f>'SO 01 1 Pol'!BB305</f>
        <v>0</v>
      </c>
      <c r="G12" s="292">
        <f>'SO 01 1 Pol'!BC305</f>
        <v>0</v>
      </c>
      <c r="H12" s="292">
        <f>'SO 01 1 Pol'!BD305</f>
        <v>0</v>
      </c>
      <c r="I12" s="293">
        <f>'SO 01 1 Pol'!BE305</f>
        <v>0</v>
      </c>
    </row>
    <row r="13" spans="1:9" s="126" customFormat="1" ht="12.75">
      <c r="A13" s="290" t="str">
        <f>'SO 01 1 Pol'!B306</f>
        <v>95</v>
      </c>
      <c r="B13" s="62" t="str">
        <f>'SO 01 1 Pol'!C306</f>
        <v>Dokončovací konstrukce na pozemních stavbách</v>
      </c>
      <c r="D13" s="203"/>
      <c r="E13" s="291">
        <f>'SO 01 1 Pol'!BA308</f>
        <v>0</v>
      </c>
      <c r="F13" s="292">
        <f>'SO 01 1 Pol'!BB308</f>
        <v>0</v>
      </c>
      <c r="G13" s="292">
        <f>'SO 01 1 Pol'!BC308</f>
        <v>0</v>
      </c>
      <c r="H13" s="292">
        <f>'SO 01 1 Pol'!BD308</f>
        <v>0</v>
      </c>
      <c r="I13" s="293">
        <f>'SO 01 1 Pol'!BE308</f>
        <v>3200</v>
      </c>
    </row>
    <row r="14" spans="1:9" s="126" customFormat="1" ht="12.75">
      <c r="A14" s="290" t="str">
        <f>'SO 01 1 Pol'!B309</f>
        <v>96</v>
      </c>
      <c r="B14" s="62" t="str">
        <f>'SO 01 1 Pol'!C309</f>
        <v>Bourání konstrukcí</v>
      </c>
      <c r="D14" s="203"/>
      <c r="E14" s="291">
        <f>'SO 01 1 Pol'!BA351</f>
        <v>30488.378599999996</v>
      </c>
      <c r="F14" s="292">
        <f>'SO 01 1 Pol'!BB351</f>
        <v>0</v>
      </c>
      <c r="G14" s="292">
        <f>'SO 01 1 Pol'!BC351</f>
        <v>0</v>
      </c>
      <c r="H14" s="292">
        <f>'SO 01 1 Pol'!BD351</f>
        <v>0</v>
      </c>
      <c r="I14" s="293">
        <f>'SO 01 1 Pol'!BE351</f>
        <v>0</v>
      </c>
    </row>
    <row r="15" spans="1:9" s="126" customFormat="1" ht="12.75">
      <c r="A15" s="290" t="str">
        <f>'SO 01 1 Pol'!B352</f>
        <v>97</v>
      </c>
      <c r="B15" s="62" t="str">
        <f>'SO 01 1 Pol'!C352</f>
        <v>Prorážení otvorů</v>
      </c>
      <c r="D15" s="203"/>
      <c r="E15" s="291">
        <f>'SO 01 1 Pol'!BA364</f>
        <v>12414.4555</v>
      </c>
      <c r="F15" s="292">
        <f>'SO 01 1 Pol'!BB364</f>
        <v>0</v>
      </c>
      <c r="G15" s="292">
        <f>'SO 01 1 Pol'!BC364</f>
        <v>0</v>
      </c>
      <c r="H15" s="292">
        <f>'SO 01 1 Pol'!BD364</f>
        <v>0</v>
      </c>
      <c r="I15" s="293">
        <f>'SO 01 1 Pol'!BE364</f>
        <v>0</v>
      </c>
    </row>
    <row r="16" spans="1:9" s="126" customFormat="1" ht="12.75">
      <c r="A16" s="290" t="str">
        <f>'SO 01 1 Pol'!B365</f>
        <v>99</v>
      </c>
      <c r="B16" s="62" t="str">
        <f>'SO 01 1 Pol'!C365</f>
        <v>Staveništní přesun hmot</v>
      </c>
      <c r="D16" s="203"/>
      <c r="E16" s="291">
        <f>'SO 01 1 Pol'!BA367</f>
        <v>27655.8678242</v>
      </c>
      <c r="F16" s="292">
        <f>'SO 01 1 Pol'!BB367</f>
        <v>0</v>
      </c>
      <c r="G16" s="292">
        <f>'SO 01 1 Pol'!BC367</f>
        <v>0</v>
      </c>
      <c r="H16" s="292">
        <f>'SO 01 1 Pol'!BD367</f>
        <v>0</v>
      </c>
      <c r="I16" s="293">
        <f>'SO 01 1 Pol'!BE367</f>
        <v>0</v>
      </c>
    </row>
    <row r="17" spans="1:9" s="126" customFormat="1" ht="12.75">
      <c r="A17" s="290" t="str">
        <f>'SO 01 1 Pol'!B368</f>
        <v>712</v>
      </c>
      <c r="B17" s="62" t="str">
        <f>'SO 01 1 Pol'!C368</f>
        <v>Živičné krytiny</v>
      </c>
      <c r="D17" s="203"/>
      <c r="E17" s="291">
        <f>'SO 01 1 Pol'!BA479</f>
        <v>0</v>
      </c>
      <c r="F17" s="292">
        <f>'SO 01 1 Pol'!BB479</f>
        <v>481881.51740290003</v>
      </c>
      <c r="G17" s="292">
        <f>'SO 01 1 Pol'!BC479</f>
        <v>0</v>
      </c>
      <c r="H17" s="292">
        <f>'SO 01 1 Pol'!BD479</f>
        <v>0</v>
      </c>
      <c r="I17" s="293">
        <f>'SO 01 1 Pol'!BE479</f>
        <v>3200</v>
      </c>
    </row>
    <row r="18" spans="1:9" s="126" customFormat="1" ht="12.75">
      <c r="A18" s="290" t="str">
        <f>'SO 01 1 Pol'!B480</f>
        <v>713</v>
      </c>
      <c r="B18" s="62" t="str">
        <f>'SO 01 1 Pol'!C480</f>
        <v>Izolace tepelné</v>
      </c>
      <c r="D18" s="203"/>
      <c r="E18" s="291">
        <f>'SO 01 1 Pol'!BA562</f>
        <v>0</v>
      </c>
      <c r="F18" s="292">
        <f>'SO 01 1 Pol'!BB562</f>
        <v>366323.88531318</v>
      </c>
      <c r="G18" s="292">
        <f>'SO 01 1 Pol'!BC562</f>
        <v>0</v>
      </c>
      <c r="H18" s="292">
        <f>'SO 01 1 Pol'!BD562</f>
        <v>0</v>
      </c>
      <c r="I18" s="293">
        <f>'SO 01 1 Pol'!BE562</f>
        <v>0</v>
      </c>
    </row>
    <row r="19" spans="1:9" s="126" customFormat="1" ht="12.75">
      <c r="A19" s="290" t="str">
        <f>'SO 01 1 Pol'!B563</f>
        <v>721</v>
      </c>
      <c r="B19" s="62" t="str">
        <f>'SO 01 1 Pol'!C563</f>
        <v>Vnitřní kanalizace</v>
      </c>
      <c r="D19" s="203"/>
      <c r="E19" s="291">
        <f>'SO 01 1 Pol'!BA571</f>
        <v>0</v>
      </c>
      <c r="F19" s="292">
        <f>'SO 01 1 Pol'!BB571</f>
        <v>19339</v>
      </c>
      <c r="G19" s="292">
        <f>'SO 01 1 Pol'!BC571</f>
        <v>0</v>
      </c>
      <c r="H19" s="292">
        <f>'SO 01 1 Pol'!BD571</f>
        <v>0</v>
      </c>
      <c r="I19" s="293">
        <f>'SO 01 1 Pol'!BE571</f>
        <v>0</v>
      </c>
    </row>
    <row r="20" spans="1:9" s="126" customFormat="1" ht="12.75">
      <c r="A20" s="290" t="str">
        <f>'SO 01 1 Pol'!B572</f>
        <v>735</v>
      </c>
      <c r="B20" s="62" t="str">
        <f>'SO 01 1 Pol'!C572</f>
        <v>Otopná tělesa</v>
      </c>
      <c r="D20" s="203"/>
      <c r="E20" s="291">
        <f>'SO 01 1 Pol'!BA575</f>
        <v>0</v>
      </c>
      <c r="F20" s="292">
        <f>'SO 01 1 Pol'!BB575</f>
        <v>800</v>
      </c>
      <c r="G20" s="292">
        <f>'SO 01 1 Pol'!BC575</f>
        <v>0</v>
      </c>
      <c r="H20" s="292">
        <f>'SO 01 1 Pol'!BD575</f>
        <v>0</v>
      </c>
      <c r="I20" s="293">
        <f>'SO 01 1 Pol'!BE575</f>
        <v>0</v>
      </c>
    </row>
    <row r="21" spans="1:9" s="126" customFormat="1" ht="12.75">
      <c r="A21" s="290" t="str">
        <f>'SO 01 1 Pol'!B576</f>
        <v>762</v>
      </c>
      <c r="B21" s="62" t="str">
        <f>'SO 01 1 Pol'!C576</f>
        <v>Konstrukce tesařské</v>
      </c>
      <c r="D21" s="203"/>
      <c r="E21" s="291">
        <f>'SO 01 1 Pol'!BA619</f>
        <v>0</v>
      </c>
      <c r="F21" s="292">
        <f>'SO 01 1 Pol'!BB619</f>
        <v>84253.91198510499</v>
      </c>
      <c r="G21" s="292">
        <f>'SO 01 1 Pol'!BC619</f>
        <v>0</v>
      </c>
      <c r="H21" s="292">
        <f>'SO 01 1 Pol'!BD619</f>
        <v>0</v>
      </c>
      <c r="I21" s="293">
        <f>'SO 01 1 Pol'!BE619</f>
        <v>0</v>
      </c>
    </row>
    <row r="22" spans="1:9" s="126" customFormat="1" ht="12.75">
      <c r="A22" s="290" t="str">
        <f>'SO 01 1 Pol'!B620</f>
        <v>764</v>
      </c>
      <c r="B22" s="62" t="str">
        <f>'SO 01 1 Pol'!C620</f>
        <v>Konstrukce klempířské</v>
      </c>
      <c r="D22" s="203"/>
      <c r="E22" s="291">
        <f>'SO 01 1 Pol'!BA684</f>
        <v>0</v>
      </c>
      <c r="F22" s="292">
        <f>'SO 01 1 Pol'!BB684</f>
        <v>140143.60369639998</v>
      </c>
      <c r="G22" s="292">
        <f>'SO 01 1 Pol'!BC684</f>
        <v>0</v>
      </c>
      <c r="H22" s="292">
        <f>'SO 01 1 Pol'!BD684</f>
        <v>0</v>
      </c>
      <c r="I22" s="293">
        <f>'SO 01 1 Pol'!BE684</f>
        <v>0</v>
      </c>
    </row>
    <row r="23" spans="1:9" s="126" customFormat="1" ht="12.75">
      <c r="A23" s="290" t="str">
        <f>'SO 01 1 Pol'!B685</f>
        <v>767</v>
      </c>
      <c r="B23" s="62" t="str">
        <f>'SO 01 1 Pol'!C685</f>
        <v>Konstrukce zámečnické</v>
      </c>
      <c r="D23" s="203"/>
      <c r="E23" s="291">
        <f>'SO 01 1 Pol'!BA696</f>
        <v>0</v>
      </c>
      <c r="F23" s="292">
        <f>'SO 01 1 Pol'!BB696</f>
        <v>186700</v>
      </c>
      <c r="G23" s="292">
        <f>'SO 01 1 Pol'!BC696</f>
        <v>0</v>
      </c>
      <c r="H23" s="292">
        <f>'SO 01 1 Pol'!BD696</f>
        <v>0</v>
      </c>
      <c r="I23" s="293">
        <f>'SO 01 1 Pol'!BE696</f>
        <v>0</v>
      </c>
    </row>
    <row r="24" spans="1:9" s="126" customFormat="1" ht="12.75">
      <c r="A24" s="290" t="str">
        <f>'SO 01 1 Pol'!B697</f>
        <v>769</v>
      </c>
      <c r="B24" s="62" t="str">
        <f>'SO 01 1 Pol'!C697</f>
        <v>Otvorové prvky z plastu</v>
      </c>
      <c r="D24" s="203"/>
      <c r="E24" s="291">
        <f>'SO 01 1 Pol'!BA716</f>
        <v>0</v>
      </c>
      <c r="F24" s="292">
        <f>'SO 01 1 Pol'!BB716</f>
        <v>358846.07279999997</v>
      </c>
      <c r="G24" s="292">
        <f>'SO 01 1 Pol'!BC716</f>
        <v>0</v>
      </c>
      <c r="H24" s="292">
        <f>'SO 01 1 Pol'!BD716</f>
        <v>0</v>
      </c>
      <c r="I24" s="293">
        <f>'SO 01 1 Pol'!BE716</f>
        <v>0</v>
      </c>
    </row>
    <row r="25" spans="1:9" s="126" customFormat="1" ht="12.75">
      <c r="A25" s="290" t="str">
        <f>'SO 01 1 Pol'!B717</f>
        <v>771</v>
      </c>
      <c r="B25" s="62" t="str">
        <f>'SO 01 1 Pol'!C717</f>
        <v>Podlahy z dlaždic a obklady</v>
      </c>
      <c r="D25" s="203"/>
      <c r="E25" s="291">
        <f>'SO 01 1 Pol'!BA752</f>
        <v>0</v>
      </c>
      <c r="F25" s="292">
        <f>'SO 01 1 Pol'!BB752</f>
        <v>31859.26371946</v>
      </c>
      <c r="G25" s="292">
        <f>'SO 01 1 Pol'!BC752</f>
        <v>0</v>
      </c>
      <c r="H25" s="292">
        <f>'SO 01 1 Pol'!BD752</f>
        <v>0</v>
      </c>
      <c r="I25" s="293">
        <f>'SO 01 1 Pol'!BE752</f>
        <v>0</v>
      </c>
    </row>
    <row r="26" spans="1:9" s="126" customFormat="1" ht="12.75">
      <c r="A26" s="290" t="str">
        <f>'SO 01 1 Pol'!B753</f>
        <v>775</v>
      </c>
      <c r="B26" s="62" t="str">
        <f>'SO 01 1 Pol'!C753</f>
        <v>Podlahy vlysové a parketové</v>
      </c>
      <c r="D26" s="203"/>
      <c r="E26" s="291">
        <f>'SO 01 1 Pol'!BA765</f>
        <v>0</v>
      </c>
      <c r="F26" s="292">
        <f>'SO 01 1 Pol'!BB765</f>
        <v>10395.8922</v>
      </c>
      <c r="G26" s="292">
        <f>'SO 01 1 Pol'!BC765</f>
        <v>0</v>
      </c>
      <c r="H26" s="292">
        <f>'SO 01 1 Pol'!BD765</f>
        <v>0</v>
      </c>
      <c r="I26" s="293">
        <f>'SO 01 1 Pol'!BE765</f>
        <v>0</v>
      </c>
    </row>
    <row r="27" spans="1:9" s="126" customFormat="1" ht="12.75">
      <c r="A27" s="290" t="str">
        <f>'SO 01 1 Pol'!B766</f>
        <v>783</v>
      </c>
      <c r="B27" s="62" t="str">
        <f>'SO 01 1 Pol'!C766</f>
        <v>Nátěry</v>
      </c>
      <c r="D27" s="203"/>
      <c r="E27" s="291">
        <f>'SO 01 1 Pol'!BA785</f>
        <v>0</v>
      </c>
      <c r="F27" s="292">
        <f>'SO 01 1 Pol'!BB785</f>
        <v>28070.038200000003</v>
      </c>
      <c r="G27" s="292">
        <f>'SO 01 1 Pol'!BC785</f>
        <v>0</v>
      </c>
      <c r="H27" s="292">
        <f>'SO 01 1 Pol'!BD785</f>
        <v>0</v>
      </c>
      <c r="I27" s="293">
        <f>'SO 01 1 Pol'!BE785</f>
        <v>0</v>
      </c>
    </row>
    <row r="28" spans="1:9" s="126" customFormat="1" ht="12.75">
      <c r="A28" s="290" t="str">
        <f>'SO 01 1 Pol'!B786</f>
        <v>784</v>
      </c>
      <c r="B28" s="62" t="str">
        <f>'SO 01 1 Pol'!C786</f>
        <v>Malby</v>
      </c>
      <c r="D28" s="203"/>
      <c r="E28" s="291">
        <f>'SO 01 1 Pol'!BA801</f>
        <v>0</v>
      </c>
      <c r="F28" s="292">
        <f>'SO 01 1 Pol'!BB801</f>
        <v>6995.712</v>
      </c>
      <c r="G28" s="292">
        <f>'SO 01 1 Pol'!BC801</f>
        <v>0</v>
      </c>
      <c r="H28" s="292">
        <f>'SO 01 1 Pol'!BD801</f>
        <v>0</v>
      </c>
      <c r="I28" s="293">
        <f>'SO 01 1 Pol'!BE801</f>
        <v>0</v>
      </c>
    </row>
    <row r="29" spans="1:9" s="126" customFormat="1" ht="12.75">
      <c r="A29" s="290" t="str">
        <f>'SO 01 1 Pol'!B802</f>
        <v>M21</v>
      </c>
      <c r="B29" s="62" t="str">
        <f>'SO 01 1 Pol'!C802</f>
        <v>Elektromontáže</v>
      </c>
      <c r="D29" s="203"/>
      <c r="E29" s="291">
        <f>'SO 01 1 Pol'!BA810</f>
        <v>0</v>
      </c>
      <c r="F29" s="292">
        <f>'SO 01 1 Pol'!BB810</f>
        <v>0</v>
      </c>
      <c r="G29" s="292">
        <f>'SO 01 1 Pol'!BC810</f>
        <v>0</v>
      </c>
      <c r="H29" s="292">
        <f>'SO 01 1 Pol'!BD810</f>
        <v>81550</v>
      </c>
      <c r="I29" s="293">
        <f>'SO 01 1 Pol'!BE810</f>
        <v>0</v>
      </c>
    </row>
    <row r="30" spans="1:9" s="126" customFormat="1" ht="12.75">
      <c r="A30" s="290" t="str">
        <f>'SO 01 1 Pol'!B811</f>
        <v>M24</v>
      </c>
      <c r="B30" s="62" t="str">
        <f>'SO 01 1 Pol'!C811</f>
        <v>Montáže vzduchotechnických zařízení</v>
      </c>
      <c r="D30" s="203"/>
      <c r="E30" s="291">
        <f>'SO 01 1 Pol'!BA814</f>
        <v>0</v>
      </c>
      <c r="F30" s="292">
        <f>'SO 01 1 Pol'!BB814</f>
        <v>0</v>
      </c>
      <c r="G30" s="292">
        <f>'SO 01 1 Pol'!BC814</f>
        <v>0</v>
      </c>
      <c r="H30" s="292">
        <f>'SO 01 1 Pol'!BD814</f>
        <v>45500</v>
      </c>
      <c r="I30" s="293">
        <f>'SO 01 1 Pol'!BE814</f>
        <v>0</v>
      </c>
    </row>
    <row r="31" spans="1:9" s="126" customFormat="1" ht="13.5" thickBot="1">
      <c r="A31" s="290" t="str">
        <f>'SO 01 1 Pol'!B815</f>
        <v>D96</v>
      </c>
      <c r="B31" s="62" t="str">
        <f>'SO 01 1 Pol'!C815</f>
        <v>Přesuny suti a vybouraných hmot</v>
      </c>
      <c r="D31" s="203"/>
      <c r="E31" s="291">
        <f>'SO 01 1 Pol'!BA828</f>
        <v>57948.70583700001</v>
      </c>
      <c r="F31" s="292">
        <f>'SO 01 1 Pol'!BB828</f>
        <v>0</v>
      </c>
      <c r="G31" s="292">
        <f>'SO 01 1 Pol'!BC828</f>
        <v>0</v>
      </c>
      <c r="H31" s="292">
        <f>'SO 01 1 Pol'!BD828</f>
        <v>0</v>
      </c>
      <c r="I31" s="293">
        <f>'SO 01 1 Pol'!BE828</f>
        <v>0</v>
      </c>
    </row>
    <row r="32" spans="1:9" s="14" customFormat="1" ht="13.5" thickBot="1">
      <c r="A32" s="204"/>
      <c r="B32" s="205" t="s">
        <v>79</v>
      </c>
      <c r="C32" s="205"/>
      <c r="D32" s="206"/>
      <c r="E32" s="207">
        <f>SUM(E7:E31)</f>
        <v>1365463.6811611997</v>
      </c>
      <c r="F32" s="208">
        <f>SUM(F7:F31)</f>
        <v>1715608.897317045</v>
      </c>
      <c r="G32" s="208">
        <f>SUM(G7:G31)</f>
        <v>0</v>
      </c>
      <c r="H32" s="208">
        <f>SUM(H7:H31)</f>
        <v>127050</v>
      </c>
      <c r="I32" s="209">
        <f>SUM(I7:I31)</f>
        <v>6400</v>
      </c>
    </row>
    <row r="33" spans="1:9" ht="12.75">
      <c r="A33" s="126"/>
      <c r="B33" s="126"/>
      <c r="C33" s="126"/>
      <c r="D33" s="126"/>
      <c r="E33" s="126"/>
      <c r="F33" s="126"/>
      <c r="G33" s="126"/>
      <c r="H33" s="126"/>
      <c r="I33" s="126"/>
    </row>
    <row r="34" spans="1:57" ht="19.5" customHeight="1">
      <c r="A34" s="195" t="s">
        <v>80</v>
      </c>
      <c r="B34" s="195"/>
      <c r="C34" s="195"/>
      <c r="D34" s="195"/>
      <c r="E34" s="195"/>
      <c r="F34" s="195"/>
      <c r="G34" s="210"/>
      <c r="H34" s="195"/>
      <c r="I34" s="195"/>
      <c r="BA34" s="132"/>
      <c r="BB34" s="132"/>
      <c r="BC34" s="132"/>
      <c r="BD34" s="132"/>
      <c r="BE34" s="132"/>
    </row>
    <row r="35" ht="13.5" thickBot="1"/>
    <row r="36" spans="1:9" ht="12.75">
      <c r="A36" s="161" t="s">
        <v>81</v>
      </c>
      <c r="B36" s="162"/>
      <c r="C36" s="162"/>
      <c r="D36" s="211"/>
      <c r="E36" s="212" t="s">
        <v>82</v>
      </c>
      <c r="F36" s="213" t="s">
        <v>12</v>
      </c>
      <c r="G36" s="214" t="s">
        <v>83</v>
      </c>
      <c r="H36" s="215"/>
      <c r="I36" s="216" t="s">
        <v>82</v>
      </c>
    </row>
    <row r="37" spans="1:53" ht="12.75">
      <c r="A37" s="155" t="s">
        <v>985</v>
      </c>
      <c r="B37" s="146"/>
      <c r="C37" s="146"/>
      <c r="D37" s="217"/>
      <c r="E37" s="218"/>
      <c r="F37" s="219"/>
      <c r="G37" s="220">
        <v>0</v>
      </c>
      <c r="H37" s="221"/>
      <c r="I37" s="222">
        <f aca="true" t="shared" si="0" ref="I37:I44">E37+F37*G37/100</f>
        <v>0</v>
      </c>
      <c r="BA37" s="1">
        <v>0</v>
      </c>
    </row>
    <row r="38" spans="1:53" ht="12.75">
      <c r="A38" s="155" t="s">
        <v>986</v>
      </c>
      <c r="B38" s="146"/>
      <c r="C38" s="146"/>
      <c r="D38" s="217"/>
      <c r="E38" s="218"/>
      <c r="F38" s="219"/>
      <c r="G38" s="220">
        <v>0</v>
      </c>
      <c r="H38" s="221"/>
      <c r="I38" s="222">
        <f t="shared" si="0"/>
        <v>0</v>
      </c>
      <c r="BA38" s="1">
        <v>0</v>
      </c>
    </row>
    <row r="39" spans="1:53" ht="12.75">
      <c r="A39" s="155" t="s">
        <v>987</v>
      </c>
      <c r="B39" s="146"/>
      <c r="C39" s="146"/>
      <c r="D39" s="217"/>
      <c r="E39" s="218"/>
      <c r="F39" s="219"/>
      <c r="G39" s="220">
        <v>0</v>
      </c>
      <c r="H39" s="221"/>
      <c r="I39" s="222">
        <f t="shared" si="0"/>
        <v>0</v>
      </c>
      <c r="BA39" s="1">
        <v>0</v>
      </c>
    </row>
    <row r="40" spans="1:53" ht="12.75">
      <c r="A40" s="155" t="s">
        <v>988</v>
      </c>
      <c r="B40" s="146"/>
      <c r="C40" s="146"/>
      <c r="D40" s="217"/>
      <c r="E40" s="218"/>
      <c r="F40" s="219"/>
      <c r="G40" s="220">
        <v>0</v>
      </c>
      <c r="H40" s="221"/>
      <c r="I40" s="222">
        <f t="shared" si="0"/>
        <v>0</v>
      </c>
      <c r="BA40" s="1">
        <v>0</v>
      </c>
    </row>
    <row r="41" spans="1:53" ht="12.75">
      <c r="A41" s="155" t="s">
        <v>989</v>
      </c>
      <c r="B41" s="146"/>
      <c r="C41" s="146"/>
      <c r="D41" s="217"/>
      <c r="E41" s="218"/>
      <c r="F41" s="219"/>
      <c r="G41" s="220">
        <v>0</v>
      </c>
      <c r="H41" s="221"/>
      <c r="I41" s="222">
        <f t="shared" si="0"/>
        <v>0</v>
      </c>
      <c r="BA41" s="1">
        <v>1</v>
      </c>
    </row>
    <row r="42" spans="1:53" ht="12.75">
      <c r="A42" s="155" t="s">
        <v>990</v>
      </c>
      <c r="B42" s="146"/>
      <c r="C42" s="146"/>
      <c r="D42" s="217"/>
      <c r="E42" s="218"/>
      <c r="F42" s="219"/>
      <c r="G42" s="220">
        <v>0</v>
      </c>
      <c r="H42" s="221"/>
      <c r="I42" s="222">
        <f t="shared" si="0"/>
        <v>0</v>
      </c>
      <c r="BA42" s="1">
        <v>1</v>
      </c>
    </row>
    <row r="43" spans="1:53" ht="12.75">
      <c r="A43" s="155" t="s">
        <v>991</v>
      </c>
      <c r="B43" s="146"/>
      <c r="C43" s="146"/>
      <c r="D43" s="217"/>
      <c r="E43" s="218"/>
      <c r="F43" s="219"/>
      <c r="G43" s="220">
        <v>0</v>
      </c>
      <c r="H43" s="221"/>
      <c r="I43" s="222">
        <f t="shared" si="0"/>
        <v>0</v>
      </c>
      <c r="BA43" s="1">
        <v>2</v>
      </c>
    </row>
    <row r="44" spans="1:53" ht="12.75">
      <c r="A44" s="155" t="s">
        <v>992</v>
      </c>
      <c r="B44" s="146"/>
      <c r="C44" s="146"/>
      <c r="D44" s="217"/>
      <c r="E44" s="218"/>
      <c r="F44" s="219"/>
      <c r="G44" s="220">
        <v>0</v>
      </c>
      <c r="H44" s="221"/>
      <c r="I44" s="222">
        <f t="shared" si="0"/>
        <v>0</v>
      </c>
      <c r="BA44" s="1">
        <v>2</v>
      </c>
    </row>
    <row r="45" spans="1:9" ht="13.5" thickBot="1">
      <c r="A45" s="223"/>
      <c r="B45" s="224" t="s">
        <v>84</v>
      </c>
      <c r="C45" s="225"/>
      <c r="D45" s="226"/>
      <c r="E45" s="227"/>
      <c r="F45" s="228"/>
      <c r="G45" s="228"/>
      <c r="H45" s="316">
        <f>SUM(I37:I44)</f>
        <v>0</v>
      </c>
      <c r="I45" s="317"/>
    </row>
    <row r="47" spans="2:9" ht="12.75">
      <c r="B47" s="14"/>
      <c r="F47" s="229"/>
      <c r="G47" s="230"/>
      <c r="H47" s="230"/>
      <c r="I47" s="46"/>
    </row>
    <row r="48" spans="6:9" ht="12.75">
      <c r="F48" s="229"/>
      <c r="G48" s="230"/>
      <c r="H48" s="230"/>
      <c r="I48" s="46"/>
    </row>
    <row r="49" spans="6:9" ht="12.75">
      <c r="F49" s="229"/>
      <c r="G49" s="230"/>
      <c r="H49" s="230"/>
      <c r="I49" s="46"/>
    </row>
    <row r="50" spans="6:9" ht="12.75">
      <c r="F50" s="229"/>
      <c r="G50" s="230"/>
      <c r="H50" s="230"/>
      <c r="I50" s="46"/>
    </row>
    <row r="51" spans="6:9" ht="12.75"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  <row r="67" spans="6:9" ht="12.75">
      <c r="F67" s="229"/>
      <c r="G67" s="230"/>
      <c r="H67" s="230"/>
      <c r="I67" s="46"/>
    </row>
    <row r="68" spans="6:9" ht="12.75">
      <c r="F68" s="229"/>
      <c r="G68" s="230"/>
      <c r="H68" s="230"/>
      <c r="I68" s="46"/>
    </row>
    <row r="69" spans="6:9" ht="12.75">
      <c r="F69" s="229"/>
      <c r="G69" s="230"/>
      <c r="H69" s="230"/>
      <c r="I69" s="46"/>
    </row>
    <row r="70" spans="6:9" ht="12.75">
      <c r="F70" s="229"/>
      <c r="G70" s="230"/>
      <c r="H70" s="230"/>
      <c r="I70" s="46"/>
    </row>
    <row r="71" spans="6:9" ht="12.75">
      <c r="F71" s="229"/>
      <c r="G71" s="230"/>
      <c r="H71" s="230"/>
      <c r="I71" s="46"/>
    </row>
    <row r="72" spans="6:9" ht="12.75">
      <c r="F72" s="229"/>
      <c r="G72" s="230"/>
      <c r="H72" s="230"/>
      <c r="I72" s="46"/>
    </row>
    <row r="73" spans="6:9" ht="12.75">
      <c r="F73" s="229"/>
      <c r="G73" s="230"/>
      <c r="H73" s="230"/>
      <c r="I73" s="46"/>
    </row>
    <row r="74" spans="6:9" ht="12.75">
      <c r="F74" s="229"/>
      <c r="G74" s="230"/>
      <c r="H74" s="230"/>
      <c r="I74" s="46"/>
    </row>
    <row r="75" spans="6:9" ht="12.75">
      <c r="F75" s="229"/>
      <c r="G75" s="230"/>
      <c r="H75" s="230"/>
      <c r="I75" s="46"/>
    </row>
    <row r="76" spans="6:9" ht="12.75">
      <c r="F76" s="229"/>
      <c r="G76" s="230"/>
      <c r="H76" s="230"/>
      <c r="I76" s="46"/>
    </row>
    <row r="77" spans="6:9" ht="12.75">
      <c r="F77" s="229"/>
      <c r="G77" s="230"/>
      <c r="H77" s="230"/>
      <c r="I77" s="46"/>
    </row>
    <row r="78" spans="6:9" ht="12.75">
      <c r="F78" s="229"/>
      <c r="G78" s="230"/>
      <c r="H78" s="230"/>
      <c r="I78" s="46"/>
    </row>
    <row r="79" spans="6:9" ht="12.75">
      <c r="F79" s="229"/>
      <c r="G79" s="230"/>
      <c r="H79" s="230"/>
      <c r="I79" s="46"/>
    </row>
    <row r="80" spans="6:9" ht="12.75">
      <c r="F80" s="229"/>
      <c r="G80" s="230"/>
      <c r="H80" s="230"/>
      <c r="I80" s="46"/>
    </row>
    <row r="81" spans="6:9" ht="12.75">
      <c r="F81" s="229"/>
      <c r="G81" s="230"/>
      <c r="H81" s="230"/>
      <c r="I81" s="46"/>
    </row>
    <row r="82" spans="6:9" ht="12.75">
      <c r="F82" s="229"/>
      <c r="G82" s="230"/>
      <c r="H82" s="230"/>
      <c r="I82" s="46"/>
    </row>
    <row r="83" spans="6:9" ht="12.75">
      <c r="F83" s="229"/>
      <c r="G83" s="230"/>
      <c r="H83" s="230"/>
      <c r="I83" s="46"/>
    </row>
    <row r="84" spans="6:9" ht="12.75">
      <c r="F84" s="229"/>
      <c r="G84" s="230"/>
      <c r="H84" s="230"/>
      <c r="I84" s="46"/>
    </row>
    <row r="85" spans="6:9" ht="12.75">
      <c r="F85" s="229"/>
      <c r="G85" s="230"/>
      <c r="H85" s="230"/>
      <c r="I85" s="46"/>
    </row>
    <row r="86" spans="6:9" ht="12.75">
      <c r="F86" s="229"/>
      <c r="G86" s="230"/>
      <c r="H86" s="230"/>
      <c r="I86" s="46"/>
    </row>
    <row r="87" spans="6:9" ht="12.75">
      <c r="F87" s="229"/>
      <c r="G87" s="230"/>
      <c r="H87" s="230"/>
      <c r="I87" s="46"/>
    </row>
    <row r="88" spans="6:9" ht="12.75">
      <c r="F88" s="229"/>
      <c r="G88" s="230"/>
      <c r="H88" s="230"/>
      <c r="I88" s="46"/>
    </row>
    <row r="89" spans="6:9" ht="12.75">
      <c r="F89" s="229"/>
      <c r="G89" s="230"/>
      <c r="H89" s="230"/>
      <c r="I89" s="46"/>
    </row>
    <row r="90" spans="6:9" ht="12.75">
      <c r="F90" s="229"/>
      <c r="G90" s="230"/>
      <c r="H90" s="230"/>
      <c r="I90" s="46"/>
    </row>
    <row r="91" spans="6:9" ht="12.75">
      <c r="F91" s="229"/>
      <c r="G91" s="230"/>
      <c r="H91" s="230"/>
      <c r="I91" s="46"/>
    </row>
    <row r="92" spans="6:9" ht="12.75">
      <c r="F92" s="229"/>
      <c r="G92" s="230"/>
      <c r="H92" s="230"/>
      <c r="I92" s="46"/>
    </row>
    <row r="93" spans="6:9" ht="12.75">
      <c r="F93" s="229"/>
      <c r="G93" s="230"/>
      <c r="H93" s="230"/>
      <c r="I93" s="46"/>
    </row>
    <row r="94" spans="6:9" ht="12.75">
      <c r="F94" s="229"/>
      <c r="G94" s="230"/>
      <c r="H94" s="230"/>
      <c r="I94" s="46"/>
    </row>
    <row r="95" spans="6:9" ht="12.75">
      <c r="F95" s="229"/>
      <c r="G95" s="230"/>
      <c r="H95" s="230"/>
      <c r="I95" s="46"/>
    </row>
    <row r="96" spans="6:9" ht="12.75">
      <c r="F96" s="229"/>
      <c r="G96" s="230"/>
      <c r="H96" s="230"/>
      <c r="I96" s="46"/>
    </row>
  </sheetData>
  <sheetProtection/>
  <mergeCells count="4">
    <mergeCell ref="H45:I45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901"/>
  <sheetViews>
    <sheetView showGridLines="0" showZeros="0" tabSelected="1" zoomScaleSheetLayoutView="100" zoomScalePageLayoutView="0" workbookViewId="0" topLeftCell="A525">
      <selection activeCell="F559" sqref="F559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39" customWidth="1"/>
    <col min="6" max="6" width="9.875" style="231" customWidth="1"/>
    <col min="7" max="7" width="13.875" style="231" customWidth="1"/>
    <col min="8" max="8" width="11.75390625" style="231" hidden="1" customWidth="1"/>
    <col min="9" max="9" width="11.625" style="231" hidden="1" customWidth="1"/>
    <col min="10" max="10" width="11.00390625" style="231" hidden="1" customWidth="1"/>
    <col min="11" max="11" width="10.375" style="231" hidden="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325" t="s">
        <v>100</v>
      </c>
      <c r="B1" s="325"/>
      <c r="C1" s="325"/>
      <c r="D1" s="325"/>
      <c r="E1" s="325"/>
      <c r="F1" s="325"/>
      <c r="G1" s="325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318" t="s">
        <v>2</v>
      </c>
      <c r="B3" s="319"/>
      <c r="C3" s="185" t="s">
        <v>103</v>
      </c>
      <c r="D3" s="186"/>
      <c r="E3" s="235" t="s">
        <v>85</v>
      </c>
      <c r="F3" s="236">
        <f>'SO 01 1 Rek'!H1</f>
        <v>1</v>
      </c>
      <c r="G3" s="237"/>
    </row>
    <row r="4" spans="1:7" ht="13.5" thickBot="1">
      <c r="A4" s="326" t="s">
        <v>76</v>
      </c>
      <c r="B4" s="321"/>
      <c r="C4" s="191" t="s">
        <v>106</v>
      </c>
      <c r="D4" s="192"/>
      <c r="E4" s="327" t="str">
        <f>'SO 01 1 Rek'!G2</f>
        <v>výběrové řízení_RTS 2014_II</v>
      </c>
      <c r="F4" s="328"/>
      <c r="G4" s="329"/>
    </row>
    <row r="5" spans="1:7" ht="13.5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110</v>
      </c>
      <c r="C7" s="248" t="s">
        <v>111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113</v>
      </c>
      <c r="C8" s="259" t="s">
        <v>114</v>
      </c>
      <c r="D8" s="260" t="s">
        <v>108</v>
      </c>
      <c r="E8" s="261">
        <v>5.5304</v>
      </c>
      <c r="F8" s="261">
        <v>980</v>
      </c>
      <c r="G8" s="262">
        <f>E8*F8</f>
        <v>5419.792</v>
      </c>
      <c r="H8" s="263">
        <v>0.28534</v>
      </c>
      <c r="I8" s="264">
        <f>E8*H8</f>
        <v>1.578044336</v>
      </c>
      <c r="J8" s="263">
        <v>0</v>
      </c>
      <c r="K8" s="264">
        <f>E8*J8</f>
        <v>0</v>
      </c>
      <c r="O8" s="256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5419.792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6">
        <v>1</v>
      </c>
      <c r="CB8" s="256">
        <v>1</v>
      </c>
    </row>
    <row r="9" spans="1:15" ht="12.75">
      <c r="A9" s="265"/>
      <c r="B9" s="268"/>
      <c r="C9" s="330" t="s">
        <v>115</v>
      </c>
      <c r="D9" s="331"/>
      <c r="E9" s="269">
        <v>0</v>
      </c>
      <c r="F9" s="270"/>
      <c r="G9" s="271"/>
      <c r="H9" s="272"/>
      <c r="I9" s="266"/>
      <c r="J9" s="273"/>
      <c r="K9" s="266"/>
      <c r="M9" s="267" t="s">
        <v>115</v>
      </c>
      <c r="O9" s="256"/>
    </row>
    <row r="10" spans="1:15" ht="12.75">
      <c r="A10" s="265"/>
      <c r="B10" s="268"/>
      <c r="C10" s="330" t="s">
        <v>116</v>
      </c>
      <c r="D10" s="331"/>
      <c r="E10" s="269">
        <v>1.1055</v>
      </c>
      <c r="F10" s="270"/>
      <c r="G10" s="271"/>
      <c r="H10" s="272"/>
      <c r="I10" s="266"/>
      <c r="J10" s="273"/>
      <c r="K10" s="266"/>
      <c r="M10" s="267" t="s">
        <v>116</v>
      </c>
      <c r="O10" s="256"/>
    </row>
    <row r="11" spans="1:15" ht="12.75">
      <c r="A11" s="265"/>
      <c r="B11" s="268"/>
      <c r="C11" s="330" t="s">
        <v>117</v>
      </c>
      <c r="D11" s="331"/>
      <c r="E11" s="269">
        <v>0.69</v>
      </c>
      <c r="F11" s="270"/>
      <c r="G11" s="271"/>
      <c r="H11" s="272"/>
      <c r="I11" s="266"/>
      <c r="J11" s="273"/>
      <c r="K11" s="266"/>
      <c r="M11" s="267" t="s">
        <v>117</v>
      </c>
      <c r="O11" s="256"/>
    </row>
    <row r="12" spans="1:15" ht="12.75">
      <c r="A12" s="265"/>
      <c r="B12" s="268"/>
      <c r="C12" s="330" t="s">
        <v>118</v>
      </c>
      <c r="D12" s="331"/>
      <c r="E12" s="269">
        <v>0.9288</v>
      </c>
      <c r="F12" s="270"/>
      <c r="G12" s="271"/>
      <c r="H12" s="272"/>
      <c r="I12" s="266"/>
      <c r="J12" s="273"/>
      <c r="K12" s="266"/>
      <c r="M12" s="267" t="s">
        <v>118</v>
      </c>
      <c r="O12" s="256"/>
    </row>
    <row r="13" spans="1:15" ht="12.75">
      <c r="A13" s="265"/>
      <c r="B13" s="268"/>
      <c r="C13" s="330" t="s">
        <v>119</v>
      </c>
      <c r="D13" s="331"/>
      <c r="E13" s="269">
        <v>0.5092</v>
      </c>
      <c r="F13" s="270"/>
      <c r="G13" s="271"/>
      <c r="H13" s="272"/>
      <c r="I13" s="266"/>
      <c r="J13" s="273"/>
      <c r="K13" s="266"/>
      <c r="M13" s="267" t="s">
        <v>119</v>
      </c>
      <c r="O13" s="256"/>
    </row>
    <row r="14" spans="1:15" ht="12.75">
      <c r="A14" s="265"/>
      <c r="B14" s="268"/>
      <c r="C14" s="330" t="s">
        <v>120</v>
      </c>
      <c r="D14" s="331"/>
      <c r="E14" s="269">
        <v>0.4757</v>
      </c>
      <c r="F14" s="270"/>
      <c r="G14" s="271"/>
      <c r="H14" s="272"/>
      <c r="I14" s="266"/>
      <c r="J14" s="273"/>
      <c r="K14" s="266"/>
      <c r="M14" s="267" t="s">
        <v>120</v>
      </c>
      <c r="O14" s="256"/>
    </row>
    <row r="15" spans="1:15" ht="12.75">
      <c r="A15" s="265"/>
      <c r="B15" s="268"/>
      <c r="C15" s="330" t="s">
        <v>121</v>
      </c>
      <c r="D15" s="331"/>
      <c r="E15" s="269">
        <v>0.8978</v>
      </c>
      <c r="F15" s="270"/>
      <c r="G15" s="271"/>
      <c r="H15" s="272"/>
      <c r="I15" s="266"/>
      <c r="J15" s="273"/>
      <c r="K15" s="266"/>
      <c r="M15" s="267" t="s">
        <v>121</v>
      </c>
      <c r="O15" s="256"/>
    </row>
    <row r="16" spans="1:15" ht="12.75">
      <c r="A16" s="265"/>
      <c r="B16" s="268"/>
      <c r="C16" s="330" t="s">
        <v>122</v>
      </c>
      <c r="D16" s="331"/>
      <c r="E16" s="269">
        <v>0.9234</v>
      </c>
      <c r="F16" s="270"/>
      <c r="G16" s="271"/>
      <c r="H16" s="272"/>
      <c r="I16" s="266"/>
      <c r="J16" s="273"/>
      <c r="K16" s="266"/>
      <c r="M16" s="267" t="s">
        <v>122</v>
      </c>
      <c r="O16" s="256"/>
    </row>
    <row r="17" spans="1:80" ht="22.5">
      <c r="A17" s="257">
        <v>2</v>
      </c>
      <c r="B17" s="258" t="s">
        <v>123</v>
      </c>
      <c r="C17" s="259" t="s">
        <v>124</v>
      </c>
      <c r="D17" s="260" t="s">
        <v>108</v>
      </c>
      <c r="E17" s="261">
        <v>1.83</v>
      </c>
      <c r="F17" s="261">
        <v>1030</v>
      </c>
      <c r="G17" s="262">
        <f>E17*F17</f>
        <v>1884.9</v>
      </c>
      <c r="H17" s="263">
        <v>0.26564</v>
      </c>
      <c r="I17" s="264">
        <f>E17*H17</f>
        <v>0.4861212</v>
      </c>
      <c r="J17" s="263">
        <v>0</v>
      </c>
      <c r="K17" s="264">
        <f>E17*J17</f>
        <v>0</v>
      </c>
      <c r="O17" s="256">
        <v>2</v>
      </c>
      <c r="AA17" s="231">
        <v>1</v>
      </c>
      <c r="AB17" s="231">
        <v>1</v>
      </c>
      <c r="AC17" s="231">
        <v>1</v>
      </c>
      <c r="AZ17" s="231">
        <v>1</v>
      </c>
      <c r="BA17" s="231">
        <f>IF(AZ17=1,G17,0)</f>
        <v>1884.9</v>
      </c>
      <c r="BB17" s="231">
        <f>IF(AZ17=2,G17,0)</f>
        <v>0</v>
      </c>
      <c r="BC17" s="231">
        <f>IF(AZ17=3,G17,0)</f>
        <v>0</v>
      </c>
      <c r="BD17" s="231">
        <f>IF(AZ17=4,G17,0)</f>
        <v>0</v>
      </c>
      <c r="BE17" s="231">
        <f>IF(AZ17=5,G17,0)</f>
        <v>0</v>
      </c>
      <c r="CA17" s="256">
        <v>1</v>
      </c>
      <c r="CB17" s="256">
        <v>1</v>
      </c>
    </row>
    <row r="18" spans="1:15" ht="12.75">
      <c r="A18" s="265"/>
      <c r="B18" s="268"/>
      <c r="C18" s="330" t="s">
        <v>125</v>
      </c>
      <c r="D18" s="331"/>
      <c r="E18" s="269">
        <v>1.83</v>
      </c>
      <c r="F18" s="270"/>
      <c r="G18" s="271"/>
      <c r="H18" s="272"/>
      <c r="I18" s="266"/>
      <c r="J18" s="273"/>
      <c r="K18" s="266"/>
      <c r="M18" s="267" t="s">
        <v>125</v>
      </c>
      <c r="O18" s="256"/>
    </row>
    <row r="19" spans="1:80" ht="12.75">
      <c r="A19" s="257">
        <v>3</v>
      </c>
      <c r="B19" s="258" t="s">
        <v>126</v>
      </c>
      <c r="C19" s="259" t="s">
        <v>127</v>
      </c>
      <c r="D19" s="260" t="s">
        <v>108</v>
      </c>
      <c r="E19" s="261">
        <v>5.5304</v>
      </c>
      <c r="F19" s="261">
        <v>29</v>
      </c>
      <c r="G19" s="262">
        <f>E19*F19</f>
        <v>160.3816</v>
      </c>
      <c r="H19" s="263">
        <v>0</v>
      </c>
      <c r="I19" s="264">
        <f>E19*H19</f>
        <v>0</v>
      </c>
      <c r="J19" s="263">
        <v>0</v>
      </c>
      <c r="K19" s="264">
        <f>E19*J19</f>
        <v>0</v>
      </c>
      <c r="O19" s="256">
        <v>2</v>
      </c>
      <c r="AA19" s="231">
        <v>1</v>
      </c>
      <c r="AB19" s="231">
        <v>7</v>
      </c>
      <c r="AC19" s="231">
        <v>7</v>
      </c>
      <c r="AZ19" s="231">
        <v>1</v>
      </c>
      <c r="BA19" s="231">
        <f>IF(AZ19=1,G19,0)</f>
        <v>160.3816</v>
      </c>
      <c r="BB19" s="231">
        <f>IF(AZ19=2,G19,0)</f>
        <v>0</v>
      </c>
      <c r="BC19" s="231">
        <f>IF(AZ19=3,G19,0)</f>
        <v>0</v>
      </c>
      <c r="BD19" s="231">
        <f>IF(AZ19=4,G19,0)</f>
        <v>0</v>
      </c>
      <c r="BE19" s="231">
        <f>IF(AZ19=5,G19,0)</f>
        <v>0</v>
      </c>
      <c r="CA19" s="256">
        <v>1</v>
      </c>
      <c r="CB19" s="256">
        <v>7</v>
      </c>
    </row>
    <row r="20" spans="1:15" ht="12.75">
      <c r="A20" s="265"/>
      <c r="B20" s="268"/>
      <c r="C20" s="330" t="s">
        <v>115</v>
      </c>
      <c r="D20" s="331"/>
      <c r="E20" s="269">
        <v>0</v>
      </c>
      <c r="F20" s="270"/>
      <c r="G20" s="271"/>
      <c r="H20" s="272"/>
      <c r="I20" s="266"/>
      <c r="J20" s="273"/>
      <c r="K20" s="266"/>
      <c r="M20" s="267" t="s">
        <v>115</v>
      </c>
      <c r="O20" s="256"/>
    </row>
    <row r="21" spans="1:15" ht="12.75">
      <c r="A21" s="265"/>
      <c r="B21" s="268"/>
      <c r="C21" s="330" t="s">
        <v>116</v>
      </c>
      <c r="D21" s="331"/>
      <c r="E21" s="269">
        <v>1.1055</v>
      </c>
      <c r="F21" s="270"/>
      <c r="G21" s="271"/>
      <c r="H21" s="272"/>
      <c r="I21" s="266"/>
      <c r="J21" s="273"/>
      <c r="K21" s="266"/>
      <c r="M21" s="267" t="s">
        <v>116</v>
      </c>
      <c r="O21" s="256"/>
    </row>
    <row r="22" spans="1:15" ht="12.75">
      <c r="A22" s="265"/>
      <c r="B22" s="268"/>
      <c r="C22" s="330" t="s">
        <v>117</v>
      </c>
      <c r="D22" s="331"/>
      <c r="E22" s="269">
        <v>0.69</v>
      </c>
      <c r="F22" s="270"/>
      <c r="G22" s="271"/>
      <c r="H22" s="272"/>
      <c r="I22" s="266"/>
      <c r="J22" s="273"/>
      <c r="K22" s="266"/>
      <c r="M22" s="267" t="s">
        <v>117</v>
      </c>
      <c r="O22" s="256"/>
    </row>
    <row r="23" spans="1:15" ht="12.75">
      <c r="A23" s="265"/>
      <c r="B23" s="268"/>
      <c r="C23" s="330" t="s">
        <v>118</v>
      </c>
      <c r="D23" s="331"/>
      <c r="E23" s="269">
        <v>0.9288</v>
      </c>
      <c r="F23" s="270"/>
      <c r="G23" s="271"/>
      <c r="H23" s="272"/>
      <c r="I23" s="266"/>
      <c r="J23" s="273"/>
      <c r="K23" s="266"/>
      <c r="M23" s="267" t="s">
        <v>118</v>
      </c>
      <c r="O23" s="256"/>
    </row>
    <row r="24" spans="1:15" ht="12.75">
      <c r="A24" s="265"/>
      <c r="B24" s="268"/>
      <c r="C24" s="330" t="s">
        <v>119</v>
      </c>
      <c r="D24" s="331"/>
      <c r="E24" s="269">
        <v>0.5092</v>
      </c>
      <c r="F24" s="270"/>
      <c r="G24" s="271"/>
      <c r="H24" s="272"/>
      <c r="I24" s="266"/>
      <c r="J24" s="273"/>
      <c r="K24" s="266"/>
      <c r="M24" s="267" t="s">
        <v>119</v>
      </c>
      <c r="O24" s="256"/>
    </row>
    <row r="25" spans="1:15" ht="12.75">
      <c r="A25" s="265"/>
      <c r="B25" s="268"/>
      <c r="C25" s="330" t="s">
        <v>120</v>
      </c>
      <c r="D25" s="331"/>
      <c r="E25" s="269">
        <v>0.4757</v>
      </c>
      <c r="F25" s="270"/>
      <c r="G25" s="271"/>
      <c r="H25" s="272"/>
      <c r="I25" s="266"/>
      <c r="J25" s="273"/>
      <c r="K25" s="266"/>
      <c r="M25" s="267" t="s">
        <v>120</v>
      </c>
      <c r="O25" s="256"/>
    </row>
    <row r="26" spans="1:15" ht="12.75">
      <c r="A26" s="265"/>
      <c r="B26" s="268"/>
      <c r="C26" s="330" t="s">
        <v>121</v>
      </c>
      <c r="D26" s="331"/>
      <c r="E26" s="269">
        <v>0.8978</v>
      </c>
      <c r="F26" s="270"/>
      <c r="G26" s="271"/>
      <c r="H26" s="272"/>
      <c r="I26" s="266"/>
      <c r="J26" s="273"/>
      <c r="K26" s="266"/>
      <c r="M26" s="267" t="s">
        <v>121</v>
      </c>
      <c r="O26" s="256"/>
    </row>
    <row r="27" spans="1:15" ht="12.75">
      <c r="A27" s="265"/>
      <c r="B27" s="268"/>
      <c r="C27" s="330" t="s">
        <v>122</v>
      </c>
      <c r="D27" s="331"/>
      <c r="E27" s="269">
        <v>0.9234</v>
      </c>
      <c r="F27" s="270"/>
      <c r="G27" s="271"/>
      <c r="H27" s="272"/>
      <c r="I27" s="266"/>
      <c r="J27" s="273"/>
      <c r="K27" s="266"/>
      <c r="M27" s="267" t="s">
        <v>122</v>
      </c>
      <c r="O27" s="256"/>
    </row>
    <row r="28" spans="1:80" ht="12.75">
      <c r="A28" s="257">
        <v>4</v>
      </c>
      <c r="B28" s="258" t="s">
        <v>128</v>
      </c>
      <c r="C28" s="259" t="s">
        <v>129</v>
      </c>
      <c r="D28" s="260" t="s">
        <v>108</v>
      </c>
      <c r="E28" s="261">
        <v>5.5304</v>
      </c>
      <c r="F28" s="261">
        <v>145</v>
      </c>
      <c r="G28" s="262">
        <f>E28*F28</f>
        <v>801.908</v>
      </c>
      <c r="H28" s="263">
        <v>0</v>
      </c>
      <c r="I28" s="264">
        <f>E28*H28</f>
        <v>0</v>
      </c>
      <c r="J28" s="263">
        <v>0</v>
      </c>
      <c r="K28" s="264">
        <f>E28*J28</f>
        <v>0</v>
      </c>
      <c r="O28" s="256">
        <v>2</v>
      </c>
      <c r="AA28" s="231">
        <v>1</v>
      </c>
      <c r="AB28" s="231">
        <v>7</v>
      </c>
      <c r="AC28" s="231">
        <v>7</v>
      </c>
      <c r="AZ28" s="231">
        <v>1</v>
      </c>
      <c r="BA28" s="231">
        <f>IF(AZ28=1,G28,0)</f>
        <v>801.908</v>
      </c>
      <c r="BB28" s="231">
        <f>IF(AZ28=2,G28,0)</f>
        <v>0</v>
      </c>
      <c r="BC28" s="231">
        <f>IF(AZ28=3,G28,0)</f>
        <v>0</v>
      </c>
      <c r="BD28" s="231">
        <f>IF(AZ28=4,G28,0)</f>
        <v>0</v>
      </c>
      <c r="BE28" s="231">
        <f>IF(AZ28=5,G28,0)</f>
        <v>0</v>
      </c>
      <c r="CA28" s="256">
        <v>1</v>
      </c>
      <c r="CB28" s="256">
        <v>7</v>
      </c>
    </row>
    <row r="29" spans="1:15" ht="12.75">
      <c r="A29" s="265"/>
      <c r="B29" s="268"/>
      <c r="C29" s="330" t="s">
        <v>115</v>
      </c>
      <c r="D29" s="331"/>
      <c r="E29" s="269">
        <v>0</v>
      </c>
      <c r="F29" s="270"/>
      <c r="G29" s="271"/>
      <c r="H29" s="272"/>
      <c r="I29" s="266"/>
      <c r="J29" s="273"/>
      <c r="K29" s="266"/>
      <c r="M29" s="267" t="s">
        <v>115</v>
      </c>
      <c r="O29" s="256"/>
    </row>
    <row r="30" spans="1:15" ht="12.75">
      <c r="A30" s="265"/>
      <c r="B30" s="268"/>
      <c r="C30" s="330" t="s">
        <v>116</v>
      </c>
      <c r="D30" s="331"/>
      <c r="E30" s="269">
        <v>1.1055</v>
      </c>
      <c r="F30" s="270"/>
      <c r="G30" s="271"/>
      <c r="H30" s="272"/>
      <c r="I30" s="266"/>
      <c r="J30" s="273"/>
      <c r="K30" s="266"/>
      <c r="M30" s="267" t="s">
        <v>116</v>
      </c>
      <c r="O30" s="256"/>
    </row>
    <row r="31" spans="1:15" ht="12.75">
      <c r="A31" s="265"/>
      <c r="B31" s="268"/>
      <c r="C31" s="330" t="s">
        <v>117</v>
      </c>
      <c r="D31" s="331"/>
      <c r="E31" s="269">
        <v>0.69</v>
      </c>
      <c r="F31" s="270"/>
      <c r="G31" s="271"/>
      <c r="H31" s="272"/>
      <c r="I31" s="266"/>
      <c r="J31" s="273"/>
      <c r="K31" s="266"/>
      <c r="M31" s="267" t="s">
        <v>117</v>
      </c>
      <c r="O31" s="256"/>
    </row>
    <row r="32" spans="1:15" ht="12.75">
      <c r="A32" s="265"/>
      <c r="B32" s="268"/>
      <c r="C32" s="330" t="s">
        <v>118</v>
      </c>
      <c r="D32" s="331"/>
      <c r="E32" s="269">
        <v>0.9288</v>
      </c>
      <c r="F32" s="270"/>
      <c r="G32" s="271"/>
      <c r="H32" s="272"/>
      <c r="I32" s="266"/>
      <c r="J32" s="273"/>
      <c r="K32" s="266"/>
      <c r="M32" s="267" t="s">
        <v>118</v>
      </c>
      <c r="O32" s="256"/>
    </row>
    <row r="33" spans="1:15" ht="12.75">
      <c r="A33" s="265"/>
      <c r="B33" s="268"/>
      <c r="C33" s="330" t="s">
        <v>119</v>
      </c>
      <c r="D33" s="331"/>
      <c r="E33" s="269">
        <v>0.5092</v>
      </c>
      <c r="F33" s="270"/>
      <c r="G33" s="271"/>
      <c r="H33" s="272"/>
      <c r="I33" s="266"/>
      <c r="J33" s="273"/>
      <c r="K33" s="266"/>
      <c r="M33" s="267" t="s">
        <v>119</v>
      </c>
      <c r="O33" s="256"/>
    </row>
    <row r="34" spans="1:15" ht="12.75">
      <c r="A34" s="265"/>
      <c r="B34" s="268"/>
      <c r="C34" s="330" t="s">
        <v>120</v>
      </c>
      <c r="D34" s="331"/>
      <c r="E34" s="269">
        <v>0.4757</v>
      </c>
      <c r="F34" s="270"/>
      <c r="G34" s="271"/>
      <c r="H34" s="272"/>
      <c r="I34" s="266"/>
      <c r="J34" s="273"/>
      <c r="K34" s="266"/>
      <c r="M34" s="267" t="s">
        <v>120</v>
      </c>
      <c r="O34" s="256"/>
    </row>
    <row r="35" spans="1:15" ht="12.75">
      <c r="A35" s="265"/>
      <c r="B35" s="268"/>
      <c r="C35" s="330" t="s">
        <v>121</v>
      </c>
      <c r="D35" s="331"/>
      <c r="E35" s="269">
        <v>0.8978</v>
      </c>
      <c r="F35" s="270"/>
      <c r="G35" s="271"/>
      <c r="H35" s="272"/>
      <c r="I35" s="266"/>
      <c r="J35" s="273"/>
      <c r="K35" s="266"/>
      <c r="M35" s="267" t="s">
        <v>121</v>
      </c>
      <c r="O35" s="256"/>
    </row>
    <row r="36" spans="1:15" ht="12.75">
      <c r="A36" s="265"/>
      <c r="B36" s="268"/>
      <c r="C36" s="330" t="s">
        <v>122</v>
      </c>
      <c r="D36" s="331"/>
      <c r="E36" s="269">
        <v>0.9234</v>
      </c>
      <c r="F36" s="270"/>
      <c r="G36" s="271"/>
      <c r="H36" s="272"/>
      <c r="I36" s="266"/>
      <c r="J36" s="273"/>
      <c r="K36" s="266"/>
      <c r="M36" s="267" t="s">
        <v>122</v>
      </c>
      <c r="O36" s="256"/>
    </row>
    <row r="37" spans="1:80" ht="12.75">
      <c r="A37" s="257">
        <v>5</v>
      </c>
      <c r="B37" s="258" t="s">
        <v>130</v>
      </c>
      <c r="C37" s="259" t="s">
        <v>131</v>
      </c>
      <c r="D37" s="260" t="s">
        <v>132</v>
      </c>
      <c r="E37" s="261">
        <v>20</v>
      </c>
      <c r="F37" s="261">
        <v>959</v>
      </c>
      <c r="G37" s="262">
        <f>E37*F37</f>
        <v>19180</v>
      </c>
      <c r="H37" s="263">
        <v>0</v>
      </c>
      <c r="I37" s="264">
        <f>E37*H37</f>
        <v>0</v>
      </c>
      <c r="J37" s="263"/>
      <c r="K37" s="264">
        <f>E37*J37</f>
        <v>0</v>
      </c>
      <c r="O37" s="256">
        <v>2</v>
      </c>
      <c r="AA37" s="231">
        <v>12</v>
      </c>
      <c r="AB37" s="231">
        <v>0</v>
      </c>
      <c r="AC37" s="231">
        <v>243</v>
      </c>
      <c r="AZ37" s="231">
        <v>1</v>
      </c>
      <c r="BA37" s="231">
        <f>IF(AZ37=1,G37,0)</f>
        <v>19180</v>
      </c>
      <c r="BB37" s="231">
        <f>IF(AZ37=2,G37,0)</f>
        <v>0</v>
      </c>
      <c r="BC37" s="231">
        <f>IF(AZ37=3,G37,0)</f>
        <v>0</v>
      </c>
      <c r="BD37" s="231">
        <f>IF(AZ37=4,G37,0)</f>
        <v>0</v>
      </c>
      <c r="BE37" s="231">
        <f>IF(AZ37=5,G37,0)</f>
        <v>0</v>
      </c>
      <c r="CA37" s="256">
        <v>12</v>
      </c>
      <c r="CB37" s="256">
        <v>0</v>
      </c>
    </row>
    <row r="38" spans="1:15" ht="12.75">
      <c r="A38" s="265"/>
      <c r="B38" s="268"/>
      <c r="C38" s="330" t="s">
        <v>133</v>
      </c>
      <c r="D38" s="331"/>
      <c r="E38" s="269">
        <v>20</v>
      </c>
      <c r="F38" s="270"/>
      <c r="G38" s="271"/>
      <c r="H38" s="272"/>
      <c r="I38" s="266"/>
      <c r="J38" s="273"/>
      <c r="K38" s="266"/>
      <c r="M38" s="267" t="s">
        <v>133</v>
      </c>
      <c r="O38" s="256"/>
    </row>
    <row r="39" spans="1:80" ht="12.75">
      <c r="A39" s="257">
        <v>6</v>
      </c>
      <c r="B39" s="258" t="s">
        <v>134</v>
      </c>
      <c r="C39" s="259" t="s">
        <v>135</v>
      </c>
      <c r="D39" s="260" t="s">
        <v>108</v>
      </c>
      <c r="E39" s="261">
        <v>5.5304</v>
      </c>
      <c r="F39" s="261">
        <v>145</v>
      </c>
      <c r="G39" s="262">
        <f>E39*F39</f>
        <v>801.908</v>
      </c>
      <c r="H39" s="263">
        <v>0</v>
      </c>
      <c r="I39" s="264">
        <f>E39*H39</f>
        <v>0</v>
      </c>
      <c r="J39" s="263"/>
      <c r="K39" s="264">
        <f>E39*J39</f>
        <v>0</v>
      </c>
      <c r="O39" s="256">
        <v>2</v>
      </c>
      <c r="AA39" s="231">
        <v>3</v>
      </c>
      <c r="AB39" s="231">
        <v>7</v>
      </c>
      <c r="AC39" s="231" t="s">
        <v>134</v>
      </c>
      <c r="AZ39" s="231">
        <v>1</v>
      </c>
      <c r="BA39" s="231">
        <f>IF(AZ39=1,G39,0)</f>
        <v>801.908</v>
      </c>
      <c r="BB39" s="231">
        <f>IF(AZ39=2,G39,0)</f>
        <v>0</v>
      </c>
      <c r="BC39" s="231">
        <f>IF(AZ39=3,G39,0)</f>
        <v>0</v>
      </c>
      <c r="BD39" s="231">
        <f>IF(AZ39=4,G39,0)</f>
        <v>0</v>
      </c>
      <c r="BE39" s="231">
        <f>IF(AZ39=5,G39,0)</f>
        <v>0</v>
      </c>
      <c r="CA39" s="256">
        <v>3</v>
      </c>
      <c r="CB39" s="256">
        <v>7</v>
      </c>
    </row>
    <row r="40" spans="1:80" ht="12.75">
      <c r="A40" s="257">
        <v>7</v>
      </c>
      <c r="B40" s="258" t="s">
        <v>136</v>
      </c>
      <c r="C40" s="259" t="s">
        <v>137</v>
      </c>
      <c r="D40" s="260" t="s">
        <v>108</v>
      </c>
      <c r="E40" s="261">
        <v>5.5304</v>
      </c>
      <c r="F40" s="261">
        <v>26</v>
      </c>
      <c r="G40" s="262">
        <f>E40*F40</f>
        <v>143.7904</v>
      </c>
      <c r="H40" s="263">
        <v>0</v>
      </c>
      <c r="I40" s="264">
        <f>E40*H40</f>
        <v>0</v>
      </c>
      <c r="J40" s="263"/>
      <c r="K40" s="264">
        <f>E40*J40</f>
        <v>0</v>
      </c>
      <c r="O40" s="256">
        <v>2</v>
      </c>
      <c r="AA40" s="231">
        <v>3</v>
      </c>
      <c r="AB40" s="231">
        <v>7</v>
      </c>
      <c r="AC40" s="231" t="s">
        <v>136</v>
      </c>
      <c r="AZ40" s="231">
        <v>1</v>
      </c>
      <c r="BA40" s="231">
        <f>IF(AZ40=1,G40,0)</f>
        <v>143.7904</v>
      </c>
      <c r="BB40" s="231">
        <f>IF(AZ40=2,G40,0)</f>
        <v>0</v>
      </c>
      <c r="BC40" s="231">
        <f>IF(AZ40=3,G40,0)</f>
        <v>0</v>
      </c>
      <c r="BD40" s="231">
        <f>IF(AZ40=4,G40,0)</f>
        <v>0</v>
      </c>
      <c r="BE40" s="231">
        <f>IF(AZ40=5,G40,0)</f>
        <v>0</v>
      </c>
      <c r="CA40" s="256">
        <v>3</v>
      </c>
      <c r="CB40" s="256">
        <v>7</v>
      </c>
    </row>
    <row r="41" spans="1:57" ht="12.75">
      <c r="A41" s="274"/>
      <c r="B41" s="275" t="s">
        <v>98</v>
      </c>
      <c r="C41" s="276" t="s">
        <v>112</v>
      </c>
      <c r="D41" s="277"/>
      <c r="E41" s="278"/>
      <c r="F41" s="279"/>
      <c r="G41" s="280">
        <f>SUM(G7:G40)</f>
        <v>28392.68</v>
      </c>
      <c r="H41" s="281"/>
      <c r="I41" s="282">
        <f>SUM(I7:I40)</f>
        <v>2.064165536</v>
      </c>
      <c r="J41" s="281"/>
      <c r="K41" s="282">
        <f>SUM(K7:K40)</f>
        <v>0</v>
      </c>
      <c r="O41" s="256">
        <v>4</v>
      </c>
      <c r="BA41" s="283">
        <f>SUM(BA7:BA40)</f>
        <v>28392.68</v>
      </c>
      <c r="BB41" s="283">
        <f>SUM(BB7:BB40)</f>
        <v>0</v>
      </c>
      <c r="BC41" s="283">
        <f>SUM(BC7:BC40)</f>
        <v>0</v>
      </c>
      <c r="BD41" s="283">
        <f>SUM(BD7:BD40)</f>
        <v>0</v>
      </c>
      <c r="BE41" s="283">
        <f>SUM(BE7:BE40)</f>
        <v>0</v>
      </c>
    </row>
    <row r="42" spans="1:15" ht="12.75">
      <c r="A42" s="246" t="s">
        <v>97</v>
      </c>
      <c r="B42" s="247" t="s">
        <v>138</v>
      </c>
      <c r="C42" s="248" t="s">
        <v>139</v>
      </c>
      <c r="D42" s="249"/>
      <c r="E42" s="250"/>
      <c r="F42" s="250"/>
      <c r="G42" s="251"/>
      <c r="H42" s="252"/>
      <c r="I42" s="253"/>
      <c r="J42" s="254"/>
      <c r="K42" s="255"/>
      <c r="O42" s="256">
        <v>1</v>
      </c>
    </row>
    <row r="43" spans="1:80" ht="12.75">
      <c r="A43" s="257">
        <v>8</v>
      </c>
      <c r="B43" s="258" t="s">
        <v>141</v>
      </c>
      <c r="C43" s="259" t="s">
        <v>142</v>
      </c>
      <c r="D43" s="260" t="s">
        <v>108</v>
      </c>
      <c r="E43" s="261">
        <v>146.4169</v>
      </c>
      <c r="F43" s="261">
        <v>25</v>
      </c>
      <c r="G43" s="262">
        <f>E43*F43</f>
        <v>3660.4225</v>
      </c>
      <c r="H43" s="263">
        <v>4E-05</v>
      </c>
      <c r="I43" s="264">
        <f>E43*H43</f>
        <v>0.005856676000000001</v>
      </c>
      <c r="J43" s="263">
        <v>0</v>
      </c>
      <c r="K43" s="264">
        <f>E43*J43</f>
        <v>0</v>
      </c>
      <c r="O43" s="256">
        <v>2</v>
      </c>
      <c r="AA43" s="231">
        <v>1</v>
      </c>
      <c r="AB43" s="231">
        <v>1</v>
      </c>
      <c r="AC43" s="231">
        <v>1</v>
      </c>
      <c r="AZ43" s="231">
        <v>1</v>
      </c>
      <c r="BA43" s="231">
        <f>IF(AZ43=1,G43,0)</f>
        <v>3660.4225</v>
      </c>
      <c r="BB43" s="231">
        <f>IF(AZ43=2,G43,0)</f>
        <v>0</v>
      </c>
      <c r="BC43" s="231">
        <f>IF(AZ43=3,G43,0)</f>
        <v>0</v>
      </c>
      <c r="BD43" s="231">
        <f>IF(AZ43=4,G43,0)</f>
        <v>0</v>
      </c>
      <c r="BE43" s="231">
        <f>IF(AZ43=5,G43,0)</f>
        <v>0</v>
      </c>
      <c r="CA43" s="256">
        <v>1</v>
      </c>
      <c r="CB43" s="256">
        <v>1</v>
      </c>
    </row>
    <row r="44" spans="1:80" ht="22.5">
      <c r="A44" s="257">
        <v>9</v>
      </c>
      <c r="B44" s="258" t="s">
        <v>143</v>
      </c>
      <c r="C44" s="259" t="s">
        <v>144</v>
      </c>
      <c r="D44" s="260" t="s">
        <v>132</v>
      </c>
      <c r="E44" s="261">
        <v>260.18</v>
      </c>
      <c r="F44" s="261">
        <v>55</v>
      </c>
      <c r="G44" s="262">
        <f>E44*F44</f>
        <v>14309.9</v>
      </c>
      <c r="H44" s="263">
        <v>0.00238</v>
      </c>
      <c r="I44" s="264">
        <f>E44*H44</f>
        <v>0.6192284</v>
      </c>
      <c r="J44" s="263">
        <v>0</v>
      </c>
      <c r="K44" s="264">
        <f>E44*J44</f>
        <v>0</v>
      </c>
      <c r="O44" s="256">
        <v>2</v>
      </c>
      <c r="AA44" s="231">
        <v>1</v>
      </c>
      <c r="AB44" s="231">
        <v>1</v>
      </c>
      <c r="AC44" s="231">
        <v>1</v>
      </c>
      <c r="AZ44" s="231">
        <v>1</v>
      </c>
      <c r="BA44" s="231">
        <f>IF(AZ44=1,G44,0)</f>
        <v>14309.9</v>
      </c>
      <c r="BB44" s="231">
        <f>IF(AZ44=2,G44,0)</f>
        <v>0</v>
      </c>
      <c r="BC44" s="231">
        <f>IF(AZ44=3,G44,0)</f>
        <v>0</v>
      </c>
      <c r="BD44" s="231">
        <f>IF(AZ44=4,G44,0)</f>
        <v>0</v>
      </c>
      <c r="BE44" s="231">
        <f>IF(AZ44=5,G44,0)</f>
        <v>0</v>
      </c>
      <c r="CA44" s="256">
        <v>1</v>
      </c>
      <c r="CB44" s="256">
        <v>1</v>
      </c>
    </row>
    <row r="45" spans="1:15" ht="12.75">
      <c r="A45" s="265"/>
      <c r="B45" s="268"/>
      <c r="C45" s="330" t="s">
        <v>145</v>
      </c>
      <c r="D45" s="331"/>
      <c r="E45" s="269">
        <v>43.2</v>
      </c>
      <c r="F45" s="270"/>
      <c r="G45" s="271"/>
      <c r="H45" s="272"/>
      <c r="I45" s="266"/>
      <c r="J45" s="273"/>
      <c r="K45" s="266"/>
      <c r="M45" s="267" t="s">
        <v>145</v>
      </c>
      <c r="O45" s="256"/>
    </row>
    <row r="46" spans="1:15" ht="12.75">
      <c r="A46" s="265"/>
      <c r="B46" s="268"/>
      <c r="C46" s="330" t="s">
        <v>146</v>
      </c>
      <c r="D46" s="331"/>
      <c r="E46" s="269">
        <v>42.08</v>
      </c>
      <c r="F46" s="270"/>
      <c r="G46" s="271"/>
      <c r="H46" s="272"/>
      <c r="I46" s="266"/>
      <c r="J46" s="273"/>
      <c r="K46" s="266"/>
      <c r="M46" s="267" t="s">
        <v>146</v>
      </c>
      <c r="O46" s="256"/>
    </row>
    <row r="47" spans="1:15" ht="12.75">
      <c r="A47" s="265"/>
      <c r="B47" s="268"/>
      <c r="C47" s="330" t="s">
        <v>147</v>
      </c>
      <c r="D47" s="331"/>
      <c r="E47" s="269">
        <v>65.4</v>
      </c>
      <c r="F47" s="270"/>
      <c r="G47" s="271"/>
      <c r="H47" s="272"/>
      <c r="I47" s="266"/>
      <c r="J47" s="273"/>
      <c r="K47" s="266"/>
      <c r="M47" s="267" t="s">
        <v>147</v>
      </c>
      <c r="O47" s="256"/>
    </row>
    <row r="48" spans="1:15" ht="12.75">
      <c r="A48" s="265"/>
      <c r="B48" s="268"/>
      <c r="C48" s="330" t="s">
        <v>148</v>
      </c>
      <c r="D48" s="331"/>
      <c r="E48" s="269">
        <v>42.72</v>
      </c>
      <c r="F48" s="270"/>
      <c r="G48" s="271"/>
      <c r="H48" s="272"/>
      <c r="I48" s="266"/>
      <c r="J48" s="273"/>
      <c r="K48" s="266"/>
      <c r="M48" s="267" t="s">
        <v>148</v>
      </c>
      <c r="O48" s="256"/>
    </row>
    <row r="49" spans="1:15" ht="12.75">
      <c r="A49" s="265"/>
      <c r="B49" s="268"/>
      <c r="C49" s="330" t="s">
        <v>149</v>
      </c>
      <c r="D49" s="331"/>
      <c r="E49" s="269">
        <v>14.12</v>
      </c>
      <c r="F49" s="270"/>
      <c r="G49" s="271"/>
      <c r="H49" s="272"/>
      <c r="I49" s="266"/>
      <c r="J49" s="273"/>
      <c r="K49" s="266"/>
      <c r="M49" s="267" t="s">
        <v>149</v>
      </c>
      <c r="O49" s="256"/>
    </row>
    <row r="50" spans="1:15" ht="12.75">
      <c r="A50" s="265"/>
      <c r="B50" s="268"/>
      <c r="C50" s="330" t="s">
        <v>150</v>
      </c>
      <c r="D50" s="331"/>
      <c r="E50" s="269">
        <v>39.59</v>
      </c>
      <c r="F50" s="270"/>
      <c r="G50" s="271"/>
      <c r="H50" s="272"/>
      <c r="I50" s="266"/>
      <c r="J50" s="273"/>
      <c r="K50" s="266"/>
      <c r="M50" s="267" t="s">
        <v>150</v>
      </c>
      <c r="O50" s="256"/>
    </row>
    <row r="51" spans="1:15" ht="12.75">
      <c r="A51" s="265"/>
      <c r="B51" s="268"/>
      <c r="C51" s="330" t="s">
        <v>151</v>
      </c>
      <c r="D51" s="331"/>
      <c r="E51" s="269">
        <v>0</v>
      </c>
      <c r="F51" s="270"/>
      <c r="G51" s="271"/>
      <c r="H51" s="272"/>
      <c r="I51" s="266"/>
      <c r="J51" s="273"/>
      <c r="K51" s="266"/>
      <c r="M51" s="267">
        <v>0</v>
      </c>
      <c r="O51" s="256"/>
    </row>
    <row r="52" spans="1:15" ht="12.75">
      <c r="A52" s="265"/>
      <c r="B52" s="268"/>
      <c r="C52" s="330" t="s">
        <v>152</v>
      </c>
      <c r="D52" s="331"/>
      <c r="E52" s="269">
        <v>8.13</v>
      </c>
      <c r="F52" s="270"/>
      <c r="G52" s="271"/>
      <c r="H52" s="272"/>
      <c r="I52" s="266"/>
      <c r="J52" s="273"/>
      <c r="K52" s="266"/>
      <c r="M52" s="267" t="s">
        <v>152</v>
      </c>
      <c r="O52" s="256"/>
    </row>
    <row r="53" spans="1:15" ht="12.75">
      <c r="A53" s="265"/>
      <c r="B53" s="268"/>
      <c r="C53" s="330" t="s">
        <v>153</v>
      </c>
      <c r="D53" s="331"/>
      <c r="E53" s="269">
        <v>4.94</v>
      </c>
      <c r="F53" s="270"/>
      <c r="G53" s="271"/>
      <c r="H53" s="272"/>
      <c r="I53" s="266"/>
      <c r="J53" s="273"/>
      <c r="K53" s="266"/>
      <c r="M53" s="267" t="s">
        <v>153</v>
      </c>
      <c r="O53" s="256"/>
    </row>
    <row r="54" spans="1:80" ht="22.5">
      <c r="A54" s="257">
        <v>10</v>
      </c>
      <c r="B54" s="258" t="s">
        <v>154</v>
      </c>
      <c r="C54" s="259" t="s">
        <v>155</v>
      </c>
      <c r="D54" s="260" t="s">
        <v>108</v>
      </c>
      <c r="E54" s="261">
        <v>91.063</v>
      </c>
      <c r="F54" s="261">
        <v>429</v>
      </c>
      <c r="G54" s="262">
        <f>E54*F54</f>
        <v>39066.027</v>
      </c>
      <c r="H54" s="263">
        <v>0.03371</v>
      </c>
      <c r="I54" s="264">
        <f>E54*H54</f>
        <v>3.06973373</v>
      </c>
      <c r="J54" s="263">
        <v>0</v>
      </c>
      <c r="K54" s="264">
        <f>E54*J54</f>
        <v>0</v>
      </c>
      <c r="O54" s="256">
        <v>2</v>
      </c>
      <c r="AA54" s="231">
        <v>1</v>
      </c>
      <c r="AB54" s="231">
        <v>1</v>
      </c>
      <c r="AC54" s="231">
        <v>1</v>
      </c>
      <c r="AZ54" s="231">
        <v>1</v>
      </c>
      <c r="BA54" s="231">
        <f>IF(AZ54=1,G54,0)</f>
        <v>39066.027</v>
      </c>
      <c r="BB54" s="231">
        <f>IF(AZ54=2,G54,0)</f>
        <v>0</v>
      </c>
      <c r="BC54" s="231">
        <f>IF(AZ54=3,G54,0)</f>
        <v>0</v>
      </c>
      <c r="BD54" s="231">
        <f>IF(AZ54=4,G54,0)</f>
        <v>0</v>
      </c>
      <c r="BE54" s="231">
        <f>IF(AZ54=5,G54,0)</f>
        <v>0</v>
      </c>
      <c r="CA54" s="256">
        <v>1</v>
      </c>
      <c r="CB54" s="256">
        <v>1</v>
      </c>
    </row>
    <row r="55" spans="1:15" ht="12.75">
      <c r="A55" s="265"/>
      <c r="B55" s="268"/>
      <c r="C55" s="330" t="s">
        <v>156</v>
      </c>
      <c r="D55" s="331"/>
      <c r="E55" s="269">
        <v>91.063</v>
      </c>
      <c r="F55" s="270"/>
      <c r="G55" s="271"/>
      <c r="H55" s="272"/>
      <c r="I55" s="266"/>
      <c r="J55" s="273"/>
      <c r="K55" s="266"/>
      <c r="M55" s="267" t="s">
        <v>156</v>
      </c>
      <c r="O55" s="256"/>
    </row>
    <row r="56" spans="1:57" ht="12.75">
      <c r="A56" s="274"/>
      <c r="B56" s="275" t="s">
        <v>98</v>
      </c>
      <c r="C56" s="276" t="s">
        <v>140</v>
      </c>
      <c r="D56" s="277"/>
      <c r="E56" s="278"/>
      <c r="F56" s="279"/>
      <c r="G56" s="280">
        <f>SUM(G42:G55)</f>
        <v>57036.3495</v>
      </c>
      <c r="H56" s="281"/>
      <c r="I56" s="282">
        <f>SUM(I42:I55)</f>
        <v>3.694818806</v>
      </c>
      <c r="J56" s="281"/>
      <c r="K56" s="282">
        <f>SUM(K42:K55)</f>
        <v>0</v>
      </c>
      <c r="O56" s="256">
        <v>4</v>
      </c>
      <c r="BA56" s="283">
        <f>SUM(BA42:BA55)</f>
        <v>57036.3495</v>
      </c>
      <c r="BB56" s="283">
        <f>SUM(BB42:BB55)</f>
        <v>0</v>
      </c>
      <c r="BC56" s="283">
        <f>SUM(BC42:BC55)</f>
        <v>0</v>
      </c>
      <c r="BD56" s="283">
        <f>SUM(BD42:BD55)</f>
        <v>0</v>
      </c>
      <c r="BE56" s="283">
        <f>SUM(BE42:BE55)</f>
        <v>0</v>
      </c>
    </row>
    <row r="57" spans="1:15" ht="12.75">
      <c r="A57" s="246" t="s">
        <v>97</v>
      </c>
      <c r="B57" s="247" t="s">
        <v>157</v>
      </c>
      <c r="C57" s="248" t="s">
        <v>158</v>
      </c>
      <c r="D57" s="249"/>
      <c r="E57" s="250"/>
      <c r="F57" s="250"/>
      <c r="G57" s="251"/>
      <c r="H57" s="252"/>
      <c r="I57" s="253"/>
      <c r="J57" s="254"/>
      <c r="K57" s="255"/>
      <c r="O57" s="256">
        <v>1</v>
      </c>
    </row>
    <row r="58" spans="1:80" ht="22.5">
      <c r="A58" s="257">
        <v>11</v>
      </c>
      <c r="B58" s="258" t="s">
        <v>143</v>
      </c>
      <c r="C58" s="259" t="s">
        <v>144</v>
      </c>
      <c r="D58" s="260" t="s">
        <v>132</v>
      </c>
      <c r="E58" s="261">
        <v>261.37</v>
      </c>
      <c r="F58" s="261">
        <v>55</v>
      </c>
      <c r="G58" s="262">
        <f>E58*F58</f>
        <v>14375.35</v>
      </c>
      <c r="H58" s="263">
        <v>0.00238</v>
      </c>
      <c r="I58" s="264">
        <f>E58*H58</f>
        <v>0.6220606000000001</v>
      </c>
      <c r="J58" s="263">
        <v>0</v>
      </c>
      <c r="K58" s="264">
        <f>E58*J58</f>
        <v>0</v>
      </c>
      <c r="O58" s="256">
        <v>2</v>
      </c>
      <c r="AA58" s="231">
        <v>1</v>
      </c>
      <c r="AB58" s="231">
        <v>1</v>
      </c>
      <c r="AC58" s="231">
        <v>1</v>
      </c>
      <c r="AZ58" s="231">
        <v>1</v>
      </c>
      <c r="BA58" s="231">
        <f>IF(AZ58=1,G58,0)</f>
        <v>14375.35</v>
      </c>
      <c r="BB58" s="231">
        <f>IF(AZ58=2,G58,0)</f>
        <v>0</v>
      </c>
      <c r="BC58" s="231">
        <f>IF(AZ58=3,G58,0)</f>
        <v>0</v>
      </c>
      <c r="BD58" s="231">
        <f>IF(AZ58=4,G58,0)</f>
        <v>0</v>
      </c>
      <c r="BE58" s="231">
        <f>IF(AZ58=5,G58,0)</f>
        <v>0</v>
      </c>
      <c r="CA58" s="256">
        <v>1</v>
      </c>
      <c r="CB58" s="256">
        <v>1</v>
      </c>
    </row>
    <row r="59" spans="1:15" ht="12.75">
      <c r="A59" s="265"/>
      <c r="B59" s="268"/>
      <c r="C59" s="330" t="s">
        <v>160</v>
      </c>
      <c r="D59" s="331"/>
      <c r="E59" s="269">
        <v>42.48</v>
      </c>
      <c r="F59" s="270"/>
      <c r="G59" s="271"/>
      <c r="H59" s="272"/>
      <c r="I59" s="266"/>
      <c r="J59" s="273"/>
      <c r="K59" s="266"/>
      <c r="M59" s="267" t="s">
        <v>160</v>
      </c>
      <c r="O59" s="256"/>
    </row>
    <row r="60" spans="1:15" ht="12.75">
      <c r="A60" s="265"/>
      <c r="B60" s="268"/>
      <c r="C60" s="330" t="s">
        <v>146</v>
      </c>
      <c r="D60" s="331"/>
      <c r="E60" s="269">
        <v>42.08</v>
      </c>
      <c r="F60" s="270"/>
      <c r="G60" s="271"/>
      <c r="H60" s="272"/>
      <c r="I60" s="266"/>
      <c r="J60" s="273"/>
      <c r="K60" s="266"/>
      <c r="M60" s="267" t="s">
        <v>146</v>
      </c>
      <c r="O60" s="256"/>
    </row>
    <row r="61" spans="1:15" ht="12.75">
      <c r="A61" s="265"/>
      <c r="B61" s="268"/>
      <c r="C61" s="330" t="s">
        <v>161</v>
      </c>
      <c r="D61" s="331"/>
      <c r="E61" s="269">
        <v>65.6</v>
      </c>
      <c r="F61" s="270"/>
      <c r="G61" s="271"/>
      <c r="H61" s="272"/>
      <c r="I61" s="266"/>
      <c r="J61" s="273"/>
      <c r="K61" s="266"/>
      <c r="M61" s="267" t="s">
        <v>161</v>
      </c>
      <c r="O61" s="256"/>
    </row>
    <row r="62" spans="1:15" ht="12.75">
      <c r="A62" s="265"/>
      <c r="B62" s="268"/>
      <c r="C62" s="330" t="s">
        <v>162</v>
      </c>
      <c r="D62" s="331"/>
      <c r="E62" s="269">
        <v>31.98</v>
      </c>
      <c r="F62" s="270"/>
      <c r="G62" s="271"/>
      <c r="H62" s="272"/>
      <c r="I62" s="266"/>
      <c r="J62" s="273"/>
      <c r="K62" s="266"/>
      <c r="M62" s="267" t="s">
        <v>162</v>
      </c>
      <c r="O62" s="256"/>
    </row>
    <row r="63" spans="1:15" ht="12.75">
      <c r="A63" s="265"/>
      <c r="B63" s="268"/>
      <c r="C63" s="330" t="s">
        <v>149</v>
      </c>
      <c r="D63" s="331"/>
      <c r="E63" s="269">
        <v>14.12</v>
      </c>
      <c r="F63" s="270"/>
      <c r="G63" s="271"/>
      <c r="H63" s="272"/>
      <c r="I63" s="266"/>
      <c r="J63" s="273"/>
      <c r="K63" s="266"/>
      <c r="M63" s="267" t="s">
        <v>149</v>
      </c>
      <c r="O63" s="256"/>
    </row>
    <row r="64" spans="1:15" ht="12.75">
      <c r="A64" s="265"/>
      <c r="B64" s="268"/>
      <c r="C64" s="330" t="s">
        <v>163</v>
      </c>
      <c r="D64" s="331"/>
      <c r="E64" s="269">
        <v>39.99</v>
      </c>
      <c r="F64" s="270"/>
      <c r="G64" s="271"/>
      <c r="H64" s="272"/>
      <c r="I64" s="266"/>
      <c r="J64" s="273"/>
      <c r="K64" s="266"/>
      <c r="M64" s="267" t="s">
        <v>163</v>
      </c>
      <c r="O64" s="256"/>
    </row>
    <row r="65" spans="1:15" ht="12.75">
      <c r="A65" s="265"/>
      <c r="B65" s="268"/>
      <c r="C65" s="330" t="s">
        <v>151</v>
      </c>
      <c r="D65" s="331"/>
      <c r="E65" s="269">
        <v>0</v>
      </c>
      <c r="F65" s="270"/>
      <c r="G65" s="271"/>
      <c r="H65" s="272"/>
      <c r="I65" s="266"/>
      <c r="J65" s="273"/>
      <c r="K65" s="266"/>
      <c r="M65" s="267">
        <v>0</v>
      </c>
      <c r="O65" s="256"/>
    </row>
    <row r="66" spans="1:15" ht="12.75">
      <c r="A66" s="265"/>
      <c r="B66" s="268"/>
      <c r="C66" s="330" t="s">
        <v>164</v>
      </c>
      <c r="D66" s="331"/>
      <c r="E66" s="269">
        <v>8.02</v>
      </c>
      <c r="F66" s="270"/>
      <c r="G66" s="271"/>
      <c r="H66" s="272"/>
      <c r="I66" s="266"/>
      <c r="J66" s="273"/>
      <c r="K66" s="266"/>
      <c r="M66" s="267" t="s">
        <v>164</v>
      </c>
      <c r="O66" s="256"/>
    </row>
    <row r="67" spans="1:15" ht="12.75">
      <c r="A67" s="265"/>
      <c r="B67" s="268"/>
      <c r="C67" s="330" t="s">
        <v>153</v>
      </c>
      <c r="D67" s="331"/>
      <c r="E67" s="269">
        <v>4.94</v>
      </c>
      <c r="F67" s="270"/>
      <c r="G67" s="271"/>
      <c r="H67" s="272"/>
      <c r="I67" s="266"/>
      <c r="J67" s="273"/>
      <c r="K67" s="266"/>
      <c r="M67" s="267" t="s">
        <v>153</v>
      </c>
      <c r="O67" s="256"/>
    </row>
    <row r="68" spans="1:15" ht="12.75">
      <c r="A68" s="265"/>
      <c r="B68" s="268"/>
      <c r="C68" s="330" t="s">
        <v>165</v>
      </c>
      <c r="D68" s="331"/>
      <c r="E68" s="269">
        <v>12.16</v>
      </c>
      <c r="F68" s="270"/>
      <c r="G68" s="271"/>
      <c r="H68" s="272"/>
      <c r="I68" s="266"/>
      <c r="J68" s="273"/>
      <c r="K68" s="266"/>
      <c r="M68" s="267" t="s">
        <v>165</v>
      </c>
      <c r="O68" s="256"/>
    </row>
    <row r="69" spans="1:80" ht="12.75">
      <c r="A69" s="257">
        <v>12</v>
      </c>
      <c r="B69" s="258" t="s">
        <v>166</v>
      </c>
      <c r="C69" s="259" t="s">
        <v>167</v>
      </c>
      <c r="D69" s="260" t="s">
        <v>108</v>
      </c>
      <c r="E69" s="261">
        <v>146.4169</v>
      </c>
      <c r="F69" s="261">
        <v>25</v>
      </c>
      <c r="G69" s="262">
        <f>E69*F69</f>
        <v>3660.4225</v>
      </c>
      <c r="H69" s="263">
        <v>4E-05</v>
      </c>
      <c r="I69" s="264">
        <f>E69*H69</f>
        <v>0.005856676000000001</v>
      </c>
      <c r="J69" s="263">
        <v>0</v>
      </c>
      <c r="K69" s="264">
        <f>E69*J69</f>
        <v>0</v>
      </c>
      <c r="O69" s="256">
        <v>2</v>
      </c>
      <c r="AA69" s="231">
        <v>1</v>
      </c>
      <c r="AB69" s="231">
        <v>1</v>
      </c>
      <c r="AC69" s="231">
        <v>1</v>
      </c>
      <c r="AZ69" s="231">
        <v>1</v>
      </c>
      <c r="BA69" s="231">
        <f>IF(AZ69=1,G69,0)</f>
        <v>3660.4225</v>
      </c>
      <c r="BB69" s="231">
        <f>IF(AZ69=2,G69,0)</f>
        <v>0</v>
      </c>
      <c r="BC69" s="231">
        <f>IF(AZ69=3,G69,0)</f>
        <v>0</v>
      </c>
      <c r="BD69" s="231">
        <f>IF(AZ69=4,G69,0)</f>
        <v>0</v>
      </c>
      <c r="BE69" s="231">
        <f>IF(AZ69=5,G69,0)</f>
        <v>0</v>
      </c>
      <c r="CA69" s="256">
        <v>1</v>
      </c>
      <c r="CB69" s="256">
        <v>1</v>
      </c>
    </row>
    <row r="70" spans="1:15" ht="12.75">
      <c r="A70" s="265"/>
      <c r="B70" s="268"/>
      <c r="C70" s="330" t="s">
        <v>168</v>
      </c>
      <c r="D70" s="331"/>
      <c r="E70" s="269">
        <v>8.64</v>
      </c>
      <c r="F70" s="270"/>
      <c r="G70" s="271"/>
      <c r="H70" s="272"/>
      <c r="I70" s="266"/>
      <c r="J70" s="273"/>
      <c r="K70" s="266"/>
      <c r="M70" s="267" t="s">
        <v>168</v>
      </c>
      <c r="O70" s="256"/>
    </row>
    <row r="71" spans="1:15" ht="12.75">
      <c r="A71" s="265"/>
      <c r="B71" s="268"/>
      <c r="C71" s="330" t="s">
        <v>169</v>
      </c>
      <c r="D71" s="331"/>
      <c r="E71" s="269">
        <v>13.688</v>
      </c>
      <c r="F71" s="270"/>
      <c r="G71" s="271"/>
      <c r="H71" s="272"/>
      <c r="I71" s="266"/>
      <c r="J71" s="273"/>
      <c r="K71" s="266"/>
      <c r="M71" s="267" t="s">
        <v>169</v>
      </c>
      <c r="O71" s="256"/>
    </row>
    <row r="72" spans="1:15" ht="12.75">
      <c r="A72" s="265"/>
      <c r="B72" s="268"/>
      <c r="C72" s="330" t="s">
        <v>170</v>
      </c>
      <c r="D72" s="331"/>
      <c r="E72" s="269">
        <v>24.662</v>
      </c>
      <c r="F72" s="270"/>
      <c r="G72" s="271"/>
      <c r="H72" s="272"/>
      <c r="I72" s="266"/>
      <c r="J72" s="273"/>
      <c r="K72" s="266"/>
      <c r="M72" s="267" t="s">
        <v>170</v>
      </c>
      <c r="O72" s="256"/>
    </row>
    <row r="73" spans="1:15" ht="12.75">
      <c r="A73" s="265"/>
      <c r="B73" s="268"/>
      <c r="C73" s="330" t="s">
        <v>171</v>
      </c>
      <c r="D73" s="331"/>
      <c r="E73" s="269">
        <v>28.1792</v>
      </c>
      <c r="F73" s="270"/>
      <c r="G73" s="271"/>
      <c r="H73" s="272"/>
      <c r="I73" s="266"/>
      <c r="J73" s="273"/>
      <c r="K73" s="266"/>
      <c r="M73" s="267" t="s">
        <v>171</v>
      </c>
      <c r="O73" s="256"/>
    </row>
    <row r="74" spans="1:15" ht="12.75">
      <c r="A74" s="265"/>
      <c r="B74" s="268"/>
      <c r="C74" s="330" t="s">
        <v>172</v>
      </c>
      <c r="D74" s="331"/>
      <c r="E74" s="269">
        <v>11.9425</v>
      </c>
      <c r="F74" s="270"/>
      <c r="G74" s="271"/>
      <c r="H74" s="272"/>
      <c r="I74" s="266"/>
      <c r="J74" s="273"/>
      <c r="K74" s="266"/>
      <c r="M74" s="267" t="s">
        <v>172</v>
      </c>
      <c r="O74" s="256"/>
    </row>
    <row r="75" spans="1:15" ht="12.75">
      <c r="A75" s="265"/>
      <c r="B75" s="268"/>
      <c r="C75" s="330" t="s">
        <v>173</v>
      </c>
      <c r="D75" s="331"/>
      <c r="E75" s="269">
        <v>48.8397</v>
      </c>
      <c r="F75" s="270"/>
      <c r="G75" s="271"/>
      <c r="H75" s="272"/>
      <c r="I75" s="266"/>
      <c r="J75" s="273"/>
      <c r="K75" s="266"/>
      <c r="M75" s="267" t="s">
        <v>173</v>
      </c>
      <c r="O75" s="256"/>
    </row>
    <row r="76" spans="1:15" ht="12.75">
      <c r="A76" s="265"/>
      <c r="B76" s="268"/>
      <c r="C76" s="330" t="s">
        <v>151</v>
      </c>
      <c r="D76" s="331"/>
      <c r="E76" s="269">
        <v>0</v>
      </c>
      <c r="F76" s="270"/>
      <c r="G76" s="271"/>
      <c r="H76" s="272"/>
      <c r="I76" s="266"/>
      <c r="J76" s="273"/>
      <c r="K76" s="266"/>
      <c r="M76" s="267">
        <v>0</v>
      </c>
      <c r="O76" s="256"/>
    </row>
    <row r="77" spans="1:15" ht="12.75">
      <c r="A77" s="265"/>
      <c r="B77" s="268"/>
      <c r="C77" s="330" t="s">
        <v>174</v>
      </c>
      <c r="D77" s="331"/>
      <c r="E77" s="269">
        <v>6.39</v>
      </c>
      <c r="F77" s="270"/>
      <c r="G77" s="271"/>
      <c r="H77" s="272"/>
      <c r="I77" s="266"/>
      <c r="J77" s="273"/>
      <c r="K77" s="266"/>
      <c r="M77" s="267" t="s">
        <v>174</v>
      </c>
      <c r="O77" s="256"/>
    </row>
    <row r="78" spans="1:15" ht="12.75">
      <c r="A78" s="265"/>
      <c r="B78" s="268"/>
      <c r="C78" s="330" t="s">
        <v>175</v>
      </c>
      <c r="D78" s="331"/>
      <c r="E78" s="269">
        <v>4.0755</v>
      </c>
      <c r="F78" s="270"/>
      <c r="G78" s="271"/>
      <c r="H78" s="272"/>
      <c r="I78" s="266"/>
      <c r="J78" s="273"/>
      <c r="K78" s="266"/>
      <c r="M78" s="267" t="s">
        <v>175</v>
      </c>
      <c r="O78" s="256"/>
    </row>
    <row r="79" spans="1:80" ht="12.75">
      <c r="A79" s="257">
        <v>13</v>
      </c>
      <c r="B79" s="258" t="s">
        <v>176</v>
      </c>
      <c r="C79" s="259" t="s">
        <v>177</v>
      </c>
      <c r="D79" s="260" t="s">
        <v>132</v>
      </c>
      <c r="E79" s="261">
        <v>118.82</v>
      </c>
      <c r="F79" s="261">
        <v>72</v>
      </c>
      <c r="G79" s="262">
        <f>E79*F79</f>
        <v>8555.039999999999</v>
      </c>
      <c r="H79" s="263">
        <v>0</v>
      </c>
      <c r="I79" s="264">
        <f>E79*H79</f>
        <v>0</v>
      </c>
      <c r="J79" s="263">
        <v>0</v>
      </c>
      <c r="K79" s="264">
        <f>E79*J79</f>
        <v>0</v>
      </c>
      <c r="O79" s="256">
        <v>2</v>
      </c>
      <c r="AA79" s="231">
        <v>1</v>
      </c>
      <c r="AB79" s="231">
        <v>1</v>
      </c>
      <c r="AC79" s="231">
        <v>1</v>
      </c>
      <c r="AZ79" s="231">
        <v>1</v>
      </c>
      <c r="BA79" s="231">
        <f>IF(AZ79=1,G79,0)</f>
        <v>8555.039999999999</v>
      </c>
      <c r="BB79" s="231">
        <f>IF(AZ79=2,G79,0)</f>
        <v>0</v>
      </c>
      <c r="BC79" s="231">
        <f>IF(AZ79=3,G79,0)</f>
        <v>0</v>
      </c>
      <c r="BD79" s="231">
        <f>IF(AZ79=4,G79,0)</f>
        <v>0</v>
      </c>
      <c r="BE79" s="231">
        <f>IF(AZ79=5,G79,0)</f>
        <v>0</v>
      </c>
      <c r="CA79" s="256">
        <v>1</v>
      </c>
      <c r="CB79" s="256">
        <v>1</v>
      </c>
    </row>
    <row r="80" spans="1:15" ht="12.75">
      <c r="A80" s="265"/>
      <c r="B80" s="268"/>
      <c r="C80" s="330" t="s">
        <v>178</v>
      </c>
      <c r="D80" s="331"/>
      <c r="E80" s="269">
        <v>125.46</v>
      </c>
      <c r="F80" s="270"/>
      <c r="G80" s="271"/>
      <c r="H80" s="272"/>
      <c r="I80" s="266"/>
      <c r="J80" s="273"/>
      <c r="K80" s="266"/>
      <c r="M80" s="267" t="s">
        <v>178</v>
      </c>
      <c r="O80" s="256"/>
    </row>
    <row r="81" spans="1:15" ht="12.75">
      <c r="A81" s="265"/>
      <c r="B81" s="268"/>
      <c r="C81" s="330" t="s">
        <v>179</v>
      </c>
      <c r="D81" s="331"/>
      <c r="E81" s="269">
        <v>-6.64</v>
      </c>
      <c r="F81" s="270"/>
      <c r="G81" s="271"/>
      <c r="H81" s="272"/>
      <c r="I81" s="266"/>
      <c r="J81" s="273"/>
      <c r="K81" s="266"/>
      <c r="M81" s="267" t="s">
        <v>179</v>
      </c>
      <c r="O81" s="256"/>
    </row>
    <row r="82" spans="1:80" ht="22.5">
      <c r="A82" s="257">
        <v>14</v>
      </c>
      <c r="B82" s="258" t="s">
        <v>180</v>
      </c>
      <c r="C82" s="259" t="s">
        <v>181</v>
      </c>
      <c r="D82" s="260" t="s">
        <v>108</v>
      </c>
      <c r="E82" s="261">
        <v>1</v>
      </c>
      <c r="F82" s="261">
        <v>720</v>
      </c>
      <c r="G82" s="262">
        <f>E82*F82</f>
        <v>720</v>
      </c>
      <c r="H82" s="263">
        <v>0.01587</v>
      </c>
      <c r="I82" s="264">
        <f>E82*H82</f>
        <v>0.01587</v>
      </c>
      <c r="J82" s="263">
        <v>0</v>
      </c>
      <c r="K82" s="264">
        <f>E82*J82</f>
        <v>0</v>
      </c>
      <c r="O82" s="256">
        <v>2</v>
      </c>
      <c r="AA82" s="231">
        <v>1</v>
      </c>
      <c r="AB82" s="231">
        <v>1</v>
      </c>
      <c r="AC82" s="231">
        <v>1</v>
      </c>
      <c r="AZ82" s="231">
        <v>1</v>
      </c>
      <c r="BA82" s="231">
        <f>IF(AZ82=1,G82,0)</f>
        <v>720</v>
      </c>
      <c r="BB82" s="231">
        <f>IF(AZ82=2,G82,0)</f>
        <v>0</v>
      </c>
      <c r="BC82" s="231">
        <f>IF(AZ82=3,G82,0)</f>
        <v>0</v>
      </c>
      <c r="BD82" s="231">
        <f>IF(AZ82=4,G82,0)</f>
        <v>0</v>
      </c>
      <c r="BE82" s="231">
        <f>IF(AZ82=5,G82,0)</f>
        <v>0</v>
      </c>
      <c r="CA82" s="256">
        <v>1</v>
      </c>
      <c r="CB82" s="256">
        <v>1</v>
      </c>
    </row>
    <row r="83" spans="1:15" ht="12.75">
      <c r="A83" s="265"/>
      <c r="B83" s="268"/>
      <c r="C83" s="330" t="s">
        <v>182</v>
      </c>
      <c r="D83" s="331"/>
      <c r="E83" s="269">
        <v>1</v>
      </c>
      <c r="F83" s="270"/>
      <c r="G83" s="271"/>
      <c r="H83" s="272"/>
      <c r="I83" s="266"/>
      <c r="J83" s="273"/>
      <c r="K83" s="266"/>
      <c r="M83" s="267" t="s">
        <v>182</v>
      </c>
      <c r="O83" s="256"/>
    </row>
    <row r="84" spans="1:80" ht="22.5">
      <c r="A84" s="257">
        <v>15</v>
      </c>
      <c r="B84" s="258" t="s">
        <v>183</v>
      </c>
      <c r="C84" s="259" t="s">
        <v>184</v>
      </c>
      <c r="D84" s="260" t="s">
        <v>108</v>
      </c>
      <c r="E84" s="261">
        <v>2</v>
      </c>
      <c r="F84" s="261">
        <v>840</v>
      </c>
      <c r="G84" s="262">
        <f>E84*F84</f>
        <v>1680</v>
      </c>
      <c r="H84" s="263">
        <v>0.0177</v>
      </c>
      <c r="I84" s="264">
        <f>E84*H84</f>
        <v>0.0354</v>
      </c>
      <c r="J84" s="263">
        <v>0</v>
      </c>
      <c r="K84" s="264">
        <f>E84*J84</f>
        <v>0</v>
      </c>
      <c r="O84" s="256">
        <v>2</v>
      </c>
      <c r="AA84" s="231">
        <v>1</v>
      </c>
      <c r="AB84" s="231">
        <v>1</v>
      </c>
      <c r="AC84" s="231">
        <v>1</v>
      </c>
      <c r="AZ84" s="231">
        <v>1</v>
      </c>
      <c r="BA84" s="231">
        <f>IF(AZ84=1,G84,0)</f>
        <v>1680</v>
      </c>
      <c r="BB84" s="231">
        <f>IF(AZ84=2,G84,0)</f>
        <v>0</v>
      </c>
      <c r="BC84" s="231">
        <f>IF(AZ84=3,G84,0)</f>
        <v>0</v>
      </c>
      <c r="BD84" s="231">
        <f>IF(AZ84=4,G84,0)</f>
        <v>0</v>
      </c>
      <c r="BE84" s="231">
        <f>IF(AZ84=5,G84,0)</f>
        <v>0</v>
      </c>
      <c r="CA84" s="256">
        <v>1</v>
      </c>
      <c r="CB84" s="256">
        <v>1</v>
      </c>
    </row>
    <row r="85" spans="1:15" ht="12.75">
      <c r="A85" s="265"/>
      <c r="B85" s="268"/>
      <c r="C85" s="330" t="s">
        <v>185</v>
      </c>
      <c r="D85" s="331"/>
      <c r="E85" s="269">
        <v>2</v>
      </c>
      <c r="F85" s="270"/>
      <c r="G85" s="271"/>
      <c r="H85" s="272"/>
      <c r="I85" s="266"/>
      <c r="J85" s="273"/>
      <c r="K85" s="266"/>
      <c r="M85" s="267" t="s">
        <v>185</v>
      </c>
      <c r="O85" s="256"/>
    </row>
    <row r="86" spans="1:80" ht="22.5">
      <c r="A86" s="257">
        <v>16</v>
      </c>
      <c r="B86" s="258" t="s">
        <v>186</v>
      </c>
      <c r="C86" s="259" t="s">
        <v>187</v>
      </c>
      <c r="D86" s="260" t="s">
        <v>108</v>
      </c>
      <c r="E86" s="261">
        <v>606.84</v>
      </c>
      <c r="F86" s="261">
        <v>920</v>
      </c>
      <c r="G86" s="262">
        <f>E86*F86</f>
        <v>558292.8</v>
      </c>
      <c r="H86" s="263">
        <v>0.01354</v>
      </c>
      <c r="I86" s="264">
        <f>E86*H86</f>
        <v>8.2166136</v>
      </c>
      <c r="J86" s="263">
        <v>0</v>
      </c>
      <c r="K86" s="264">
        <f>E86*J86</f>
        <v>0</v>
      </c>
      <c r="O86" s="256">
        <v>2</v>
      </c>
      <c r="AA86" s="231">
        <v>1</v>
      </c>
      <c r="AB86" s="231">
        <v>1</v>
      </c>
      <c r="AC86" s="231">
        <v>1</v>
      </c>
      <c r="AZ86" s="231">
        <v>1</v>
      </c>
      <c r="BA86" s="231">
        <f>IF(AZ86=1,G86,0)</f>
        <v>558292.8</v>
      </c>
      <c r="BB86" s="231">
        <f>IF(AZ86=2,G86,0)</f>
        <v>0</v>
      </c>
      <c r="BC86" s="231">
        <f>IF(AZ86=3,G86,0)</f>
        <v>0</v>
      </c>
      <c r="BD86" s="231">
        <f>IF(AZ86=4,G86,0)</f>
        <v>0</v>
      </c>
      <c r="BE86" s="231">
        <f>IF(AZ86=5,G86,0)</f>
        <v>0</v>
      </c>
      <c r="CA86" s="256">
        <v>1</v>
      </c>
      <c r="CB86" s="256">
        <v>1</v>
      </c>
    </row>
    <row r="87" spans="1:15" ht="12.75">
      <c r="A87" s="265"/>
      <c r="B87" s="268"/>
      <c r="C87" s="330" t="s">
        <v>188</v>
      </c>
      <c r="D87" s="331"/>
      <c r="E87" s="269">
        <v>184.41</v>
      </c>
      <c r="F87" s="270"/>
      <c r="G87" s="271"/>
      <c r="H87" s="272"/>
      <c r="I87" s="266"/>
      <c r="J87" s="273"/>
      <c r="K87" s="266"/>
      <c r="M87" s="267" t="s">
        <v>188</v>
      </c>
      <c r="O87" s="256"/>
    </row>
    <row r="88" spans="1:15" ht="12.75">
      <c r="A88" s="265"/>
      <c r="B88" s="268"/>
      <c r="C88" s="330" t="s">
        <v>189</v>
      </c>
      <c r="D88" s="331"/>
      <c r="E88" s="269">
        <v>139.72</v>
      </c>
      <c r="F88" s="270"/>
      <c r="G88" s="271"/>
      <c r="H88" s="272"/>
      <c r="I88" s="266"/>
      <c r="J88" s="273"/>
      <c r="K88" s="266"/>
      <c r="M88" s="267" t="s">
        <v>189</v>
      </c>
      <c r="O88" s="256"/>
    </row>
    <row r="89" spans="1:15" ht="12.75">
      <c r="A89" s="265"/>
      <c r="B89" s="268"/>
      <c r="C89" s="330" t="s">
        <v>190</v>
      </c>
      <c r="D89" s="331"/>
      <c r="E89" s="269">
        <v>186.54</v>
      </c>
      <c r="F89" s="270"/>
      <c r="G89" s="271"/>
      <c r="H89" s="272"/>
      <c r="I89" s="266"/>
      <c r="J89" s="273"/>
      <c r="K89" s="266"/>
      <c r="M89" s="267" t="s">
        <v>190</v>
      </c>
      <c r="O89" s="256"/>
    </row>
    <row r="90" spans="1:15" ht="12.75">
      <c r="A90" s="265"/>
      <c r="B90" s="268"/>
      <c r="C90" s="330" t="s">
        <v>191</v>
      </c>
      <c r="D90" s="331"/>
      <c r="E90" s="269">
        <v>184.32</v>
      </c>
      <c r="F90" s="270"/>
      <c r="G90" s="271"/>
      <c r="H90" s="272"/>
      <c r="I90" s="266"/>
      <c r="J90" s="273"/>
      <c r="K90" s="266"/>
      <c r="M90" s="267" t="s">
        <v>191</v>
      </c>
      <c r="O90" s="256"/>
    </row>
    <row r="91" spans="1:15" ht="12.75">
      <c r="A91" s="265"/>
      <c r="B91" s="268"/>
      <c r="C91" s="330" t="s">
        <v>151</v>
      </c>
      <c r="D91" s="331"/>
      <c r="E91" s="269">
        <v>0</v>
      </c>
      <c r="F91" s="270"/>
      <c r="G91" s="271"/>
      <c r="H91" s="272"/>
      <c r="I91" s="266"/>
      <c r="J91" s="273"/>
      <c r="K91" s="266"/>
      <c r="M91" s="267">
        <v>0</v>
      </c>
      <c r="O91" s="256"/>
    </row>
    <row r="92" spans="1:15" ht="12.75">
      <c r="A92" s="265"/>
      <c r="B92" s="268"/>
      <c r="C92" s="330" t="s">
        <v>192</v>
      </c>
      <c r="D92" s="331"/>
      <c r="E92" s="269">
        <v>0</v>
      </c>
      <c r="F92" s="270"/>
      <c r="G92" s="271"/>
      <c r="H92" s="272"/>
      <c r="I92" s="266"/>
      <c r="J92" s="273"/>
      <c r="K92" s="266"/>
      <c r="M92" s="267" t="s">
        <v>192</v>
      </c>
      <c r="O92" s="256"/>
    </row>
    <row r="93" spans="1:15" ht="12.75">
      <c r="A93" s="265"/>
      <c r="B93" s="268"/>
      <c r="C93" s="330" t="s">
        <v>193</v>
      </c>
      <c r="D93" s="331"/>
      <c r="E93" s="269">
        <v>-69.82</v>
      </c>
      <c r="F93" s="270"/>
      <c r="G93" s="271"/>
      <c r="H93" s="272"/>
      <c r="I93" s="266"/>
      <c r="J93" s="273"/>
      <c r="K93" s="266"/>
      <c r="M93" s="267" t="s">
        <v>193</v>
      </c>
      <c r="O93" s="256"/>
    </row>
    <row r="94" spans="1:15" ht="12.75">
      <c r="A94" s="265"/>
      <c r="B94" s="268"/>
      <c r="C94" s="330" t="s">
        <v>194</v>
      </c>
      <c r="D94" s="331"/>
      <c r="E94" s="269">
        <v>-11.94</v>
      </c>
      <c r="F94" s="270"/>
      <c r="G94" s="271"/>
      <c r="H94" s="272"/>
      <c r="I94" s="266"/>
      <c r="J94" s="273"/>
      <c r="K94" s="266"/>
      <c r="M94" s="267" t="s">
        <v>194</v>
      </c>
      <c r="O94" s="256"/>
    </row>
    <row r="95" spans="1:15" ht="12.75">
      <c r="A95" s="265"/>
      <c r="B95" s="268"/>
      <c r="C95" s="330" t="s">
        <v>195</v>
      </c>
      <c r="D95" s="331"/>
      <c r="E95" s="269">
        <v>-6.39</v>
      </c>
      <c r="F95" s="270"/>
      <c r="G95" s="271"/>
      <c r="H95" s="272"/>
      <c r="I95" s="266"/>
      <c r="J95" s="273"/>
      <c r="K95" s="266"/>
      <c r="M95" s="267" t="s">
        <v>195</v>
      </c>
      <c r="O95" s="256"/>
    </row>
    <row r="96" spans="1:80" ht="22.5">
      <c r="A96" s="257">
        <v>17</v>
      </c>
      <c r="B96" s="258" t="s">
        <v>196</v>
      </c>
      <c r="C96" s="259" t="s">
        <v>197</v>
      </c>
      <c r="D96" s="260" t="s">
        <v>108</v>
      </c>
      <c r="E96" s="261">
        <v>40.1682</v>
      </c>
      <c r="F96" s="261">
        <v>880</v>
      </c>
      <c r="G96" s="262">
        <f>E96*F96</f>
        <v>35348.015999999996</v>
      </c>
      <c r="H96" s="263">
        <v>0.01259</v>
      </c>
      <c r="I96" s="264">
        <f>E96*H96</f>
        <v>0.505717638</v>
      </c>
      <c r="J96" s="263">
        <v>0</v>
      </c>
      <c r="K96" s="264">
        <f>E96*J96</f>
        <v>0</v>
      </c>
      <c r="O96" s="256">
        <v>2</v>
      </c>
      <c r="AA96" s="231">
        <v>1</v>
      </c>
      <c r="AB96" s="231">
        <v>1</v>
      </c>
      <c r="AC96" s="231">
        <v>1</v>
      </c>
      <c r="AZ96" s="231">
        <v>1</v>
      </c>
      <c r="BA96" s="231">
        <f>IF(AZ96=1,G96,0)</f>
        <v>35348.015999999996</v>
      </c>
      <c r="BB96" s="231">
        <f>IF(AZ96=2,G96,0)</f>
        <v>0</v>
      </c>
      <c r="BC96" s="231">
        <f>IF(AZ96=3,G96,0)</f>
        <v>0</v>
      </c>
      <c r="BD96" s="231">
        <f>IF(AZ96=4,G96,0)</f>
        <v>0</v>
      </c>
      <c r="BE96" s="231">
        <f>IF(AZ96=5,G96,0)</f>
        <v>0</v>
      </c>
      <c r="CA96" s="256">
        <v>1</v>
      </c>
      <c r="CB96" s="256">
        <v>1</v>
      </c>
    </row>
    <row r="97" spans="1:15" ht="12.75">
      <c r="A97" s="265"/>
      <c r="B97" s="268"/>
      <c r="C97" s="330" t="s">
        <v>198</v>
      </c>
      <c r="D97" s="331"/>
      <c r="E97" s="269">
        <v>5.76</v>
      </c>
      <c r="F97" s="270"/>
      <c r="G97" s="271"/>
      <c r="H97" s="272"/>
      <c r="I97" s="266"/>
      <c r="J97" s="273"/>
      <c r="K97" s="266"/>
      <c r="M97" s="267" t="s">
        <v>198</v>
      </c>
      <c r="O97" s="256"/>
    </row>
    <row r="98" spans="1:15" ht="12.75">
      <c r="A98" s="265"/>
      <c r="B98" s="268"/>
      <c r="C98" s="330" t="s">
        <v>199</v>
      </c>
      <c r="D98" s="331"/>
      <c r="E98" s="269">
        <v>6.528</v>
      </c>
      <c r="F98" s="270"/>
      <c r="G98" s="271"/>
      <c r="H98" s="272"/>
      <c r="I98" s="266"/>
      <c r="J98" s="273"/>
      <c r="K98" s="266"/>
      <c r="M98" s="267" t="s">
        <v>199</v>
      </c>
      <c r="O98" s="256"/>
    </row>
    <row r="99" spans="1:15" ht="12.75">
      <c r="A99" s="265"/>
      <c r="B99" s="268"/>
      <c r="C99" s="330" t="s">
        <v>200</v>
      </c>
      <c r="D99" s="331"/>
      <c r="E99" s="269">
        <v>10.72</v>
      </c>
      <c r="F99" s="270"/>
      <c r="G99" s="271"/>
      <c r="H99" s="272"/>
      <c r="I99" s="266"/>
      <c r="J99" s="273"/>
      <c r="K99" s="266"/>
      <c r="M99" s="267" t="s">
        <v>200</v>
      </c>
      <c r="O99" s="256"/>
    </row>
    <row r="100" spans="1:15" ht="12.75">
      <c r="A100" s="265"/>
      <c r="B100" s="268"/>
      <c r="C100" s="330" t="s">
        <v>201</v>
      </c>
      <c r="D100" s="331"/>
      <c r="E100" s="269">
        <v>4.632</v>
      </c>
      <c r="F100" s="270"/>
      <c r="G100" s="271"/>
      <c r="H100" s="272"/>
      <c r="I100" s="266"/>
      <c r="J100" s="273"/>
      <c r="K100" s="266"/>
      <c r="M100" s="267" t="s">
        <v>201</v>
      </c>
      <c r="O100" s="256"/>
    </row>
    <row r="101" spans="1:15" ht="12.75">
      <c r="A101" s="265"/>
      <c r="B101" s="268"/>
      <c r="C101" s="330" t="s">
        <v>202</v>
      </c>
      <c r="D101" s="331"/>
      <c r="E101" s="269">
        <v>1.967</v>
      </c>
      <c r="F101" s="270"/>
      <c r="G101" s="271"/>
      <c r="H101" s="272"/>
      <c r="I101" s="266"/>
      <c r="J101" s="273"/>
      <c r="K101" s="266"/>
      <c r="M101" s="267" t="s">
        <v>202</v>
      </c>
      <c r="O101" s="256"/>
    </row>
    <row r="102" spans="1:15" ht="12.75">
      <c r="A102" s="265"/>
      <c r="B102" s="268"/>
      <c r="C102" s="330" t="s">
        <v>203</v>
      </c>
      <c r="D102" s="331"/>
      <c r="E102" s="269">
        <v>1.2558</v>
      </c>
      <c r="F102" s="270"/>
      <c r="G102" s="271"/>
      <c r="H102" s="272"/>
      <c r="I102" s="266"/>
      <c r="J102" s="273"/>
      <c r="K102" s="266"/>
      <c r="M102" s="267" t="s">
        <v>203</v>
      </c>
      <c r="O102" s="256"/>
    </row>
    <row r="103" spans="1:15" ht="12.75">
      <c r="A103" s="265"/>
      <c r="B103" s="268"/>
      <c r="C103" s="330" t="s">
        <v>151</v>
      </c>
      <c r="D103" s="331"/>
      <c r="E103" s="269">
        <v>0</v>
      </c>
      <c r="F103" s="270"/>
      <c r="G103" s="271"/>
      <c r="H103" s="272"/>
      <c r="I103" s="266"/>
      <c r="J103" s="273"/>
      <c r="K103" s="266"/>
      <c r="M103" s="267">
        <v>0</v>
      </c>
      <c r="O103" s="256"/>
    </row>
    <row r="104" spans="1:15" ht="12.75">
      <c r="A104" s="265"/>
      <c r="B104" s="268"/>
      <c r="C104" s="330" t="s">
        <v>204</v>
      </c>
      <c r="D104" s="331"/>
      <c r="E104" s="269">
        <v>1.5444</v>
      </c>
      <c r="F104" s="270"/>
      <c r="G104" s="271"/>
      <c r="H104" s="272"/>
      <c r="I104" s="266"/>
      <c r="J104" s="273"/>
      <c r="K104" s="266"/>
      <c r="M104" s="267" t="s">
        <v>204</v>
      </c>
      <c r="O104" s="256"/>
    </row>
    <row r="105" spans="1:15" ht="12.75">
      <c r="A105" s="265"/>
      <c r="B105" s="268"/>
      <c r="C105" s="330" t="s">
        <v>205</v>
      </c>
      <c r="D105" s="331"/>
      <c r="E105" s="269">
        <v>1.482</v>
      </c>
      <c r="F105" s="270"/>
      <c r="G105" s="271"/>
      <c r="H105" s="272"/>
      <c r="I105" s="266"/>
      <c r="J105" s="273"/>
      <c r="K105" s="266"/>
      <c r="M105" s="267" t="s">
        <v>205</v>
      </c>
      <c r="O105" s="256"/>
    </row>
    <row r="106" spans="1:15" ht="12.75">
      <c r="A106" s="265"/>
      <c r="B106" s="268"/>
      <c r="C106" s="330" t="s">
        <v>151</v>
      </c>
      <c r="D106" s="331"/>
      <c r="E106" s="269">
        <v>0</v>
      </c>
      <c r="F106" s="270"/>
      <c r="G106" s="271"/>
      <c r="H106" s="272"/>
      <c r="I106" s="266"/>
      <c r="J106" s="273"/>
      <c r="K106" s="266"/>
      <c r="M106" s="267">
        <v>0</v>
      </c>
      <c r="O106" s="256"/>
    </row>
    <row r="107" spans="1:15" ht="22.5">
      <c r="A107" s="265"/>
      <c r="B107" s="268"/>
      <c r="C107" s="330" t="s">
        <v>206</v>
      </c>
      <c r="D107" s="331"/>
      <c r="E107" s="269">
        <v>6.279</v>
      </c>
      <c r="F107" s="270"/>
      <c r="G107" s="271"/>
      <c r="H107" s="272"/>
      <c r="I107" s="266"/>
      <c r="J107" s="273"/>
      <c r="K107" s="266"/>
      <c r="M107" s="267" t="s">
        <v>206</v>
      </c>
      <c r="O107" s="256"/>
    </row>
    <row r="108" spans="1:80" ht="22.5">
      <c r="A108" s="257">
        <v>18</v>
      </c>
      <c r="B108" s="258" t="s">
        <v>207</v>
      </c>
      <c r="C108" s="259" t="s">
        <v>208</v>
      </c>
      <c r="D108" s="260" t="s">
        <v>108</v>
      </c>
      <c r="E108" s="261">
        <v>41.1</v>
      </c>
      <c r="F108" s="261">
        <v>1560</v>
      </c>
      <c r="G108" s="262">
        <f>E108*F108</f>
        <v>64116</v>
      </c>
      <c r="H108" s="263">
        <v>0.01752</v>
      </c>
      <c r="I108" s="264">
        <f>E108*H108</f>
        <v>0.720072</v>
      </c>
      <c r="J108" s="263">
        <v>0</v>
      </c>
      <c r="K108" s="264">
        <f>E108*J108</f>
        <v>0</v>
      </c>
      <c r="O108" s="256">
        <v>2</v>
      </c>
      <c r="AA108" s="231">
        <v>1</v>
      </c>
      <c r="AB108" s="231">
        <v>1</v>
      </c>
      <c r="AC108" s="231">
        <v>1</v>
      </c>
      <c r="AZ108" s="231">
        <v>1</v>
      </c>
      <c r="BA108" s="231">
        <f>IF(AZ108=1,G108,0)</f>
        <v>64116</v>
      </c>
      <c r="BB108" s="231">
        <f>IF(AZ108=2,G108,0)</f>
        <v>0</v>
      </c>
      <c r="BC108" s="231">
        <f>IF(AZ108=3,G108,0)</f>
        <v>0</v>
      </c>
      <c r="BD108" s="231">
        <f>IF(AZ108=4,G108,0)</f>
        <v>0</v>
      </c>
      <c r="BE108" s="231">
        <f>IF(AZ108=5,G108,0)</f>
        <v>0</v>
      </c>
      <c r="CA108" s="256">
        <v>1</v>
      </c>
      <c r="CB108" s="256">
        <v>1</v>
      </c>
    </row>
    <row r="109" spans="1:15" ht="12.75">
      <c r="A109" s="265"/>
      <c r="B109" s="268"/>
      <c r="C109" s="330" t="s">
        <v>209</v>
      </c>
      <c r="D109" s="331"/>
      <c r="E109" s="269">
        <v>12</v>
      </c>
      <c r="F109" s="270"/>
      <c r="G109" s="271"/>
      <c r="H109" s="272"/>
      <c r="I109" s="266"/>
      <c r="J109" s="273"/>
      <c r="K109" s="266"/>
      <c r="M109" s="267" t="s">
        <v>209</v>
      </c>
      <c r="O109" s="256"/>
    </row>
    <row r="110" spans="1:15" ht="12.75">
      <c r="A110" s="265"/>
      <c r="B110" s="268"/>
      <c r="C110" s="330" t="s">
        <v>210</v>
      </c>
      <c r="D110" s="331"/>
      <c r="E110" s="269">
        <v>9.35</v>
      </c>
      <c r="F110" s="270"/>
      <c r="G110" s="271"/>
      <c r="H110" s="272"/>
      <c r="I110" s="266"/>
      <c r="J110" s="273"/>
      <c r="K110" s="266"/>
      <c r="M110" s="267" t="s">
        <v>210</v>
      </c>
      <c r="O110" s="256"/>
    </row>
    <row r="111" spans="1:15" ht="12.75">
      <c r="A111" s="265"/>
      <c r="B111" s="268"/>
      <c r="C111" s="330" t="s">
        <v>211</v>
      </c>
      <c r="D111" s="331"/>
      <c r="E111" s="269">
        <v>25.51</v>
      </c>
      <c r="F111" s="270"/>
      <c r="G111" s="271"/>
      <c r="H111" s="272"/>
      <c r="I111" s="266"/>
      <c r="J111" s="273"/>
      <c r="K111" s="266"/>
      <c r="M111" s="267" t="s">
        <v>211</v>
      </c>
      <c r="O111" s="256"/>
    </row>
    <row r="112" spans="1:15" ht="12.75">
      <c r="A112" s="265"/>
      <c r="B112" s="268"/>
      <c r="C112" s="330" t="s">
        <v>151</v>
      </c>
      <c r="D112" s="331"/>
      <c r="E112" s="269">
        <v>0</v>
      </c>
      <c r="F112" s="270"/>
      <c r="G112" s="271"/>
      <c r="H112" s="272"/>
      <c r="I112" s="266"/>
      <c r="J112" s="273"/>
      <c r="K112" s="266"/>
      <c r="M112" s="267">
        <v>0</v>
      </c>
      <c r="O112" s="256"/>
    </row>
    <row r="113" spans="1:15" ht="12.75">
      <c r="A113" s="265"/>
      <c r="B113" s="268"/>
      <c r="C113" s="330" t="s">
        <v>212</v>
      </c>
      <c r="D113" s="331"/>
      <c r="E113" s="269">
        <v>-5.76</v>
      </c>
      <c r="F113" s="270"/>
      <c r="G113" s="271"/>
      <c r="H113" s="272"/>
      <c r="I113" s="266"/>
      <c r="J113" s="273"/>
      <c r="K113" s="266"/>
      <c r="M113" s="267" t="s">
        <v>212</v>
      </c>
      <c r="O113" s="256"/>
    </row>
    <row r="114" spans="1:80" ht="22.5">
      <c r="A114" s="257">
        <v>19</v>
      </c>
      <c r="B114" s="258" t="s">
        <v>213</v>
      </c>
      <c r="C114" s="259" t="s">
        <v>214</v>
      </c>
      <c r="D114" s="260" t="s">
        <v>108</v>
      </c>
      <c r="E114" s="261">
        <v>12.968</v>
      </c>
      <c r="F114" s="261">
        <v>690</v>
      </c>
      <c r="G114" s="262">
        <f>E114*F114</f>
        <v>8947.92</v>
      </c>
      <c r="H114" s="263">
        <v>0.00885</v>
      </c>
      <c r="I114" s="264">
        <f>E114*H114</f>
        <v>0.1147668</v>
      </c>
      <c r="J114" s="263">
        <v>0</v>
      </c>
      <c r="K114" s="264">
        <f>E114*J114</f>
        <v>0</v>
      </c>
      <c r="O114" s="256">
        <v>2</v>
      </c>
      <c r="AA114" s="231">
        <v>1</v>
      </c>
      <c r="AB114" s="231">
        <v>1</v>
      </c>
      <c r="AC114" s="231">
        <v>1</v>
      </c>
      <c r="AZ114" s="231">
        <v>1</v>
      </c>
      <c r="BA114" s="231">
        <f>IF(AZ114=1,G114,0)</f>
        <v>8947.92</v>
      </c>
      <c r="BB114" s="231">
        <f>IF(AZ114=2,G114,0)</f>
        <v>0</v>
      </c>
      <c r="BC114" s="231">
        <f>IF(AZ114=3,G114,0)</f>
        <v>0</v>
      </c>
      <c r="BD114" s="231">
        <f>IF(AZ114=4,G114,0)</f>
        <v>0</v>
      </c>
      <c r="BE114" s="231">
        <f>IF(AZ114=5,G114,0)</f>
        <v>0</v>
      </c>
      <c r="CA114" s="256">
        <v>1</v>
      </c>
      <c r="CB114" s="256">
        <v>1</v>
      </c>
    </row>
    <row r="115" spans="1:15" ht="12.75">
      <c r="A115" s="265"/>
      <c r="B115" s="268"/>
      <c r="C115" s="330" t="s">
        <v>215</v>
      </c>
      <c r="D115" s="331"/>
      <c r="E115" s="269">
        <v>2.832</v>
      </c>
      <c r="F115" s="270"/>
      <c r="G115" s="271"/>
      <c r="H115" s="272"/>
      <c r="I115" s="266"/>
      <c r="J115" s="273"/>
      <c r="K115" s="266"/>
      <c r="M115" s="267" t="s">
        <v>215</v>
      </c>
      <c r="O115" s="256"/>
    </row>
    <row r="116" spans="1:15" ht="12.75">
      <c r="A116" s="265"/>
      <c r="B116" s="268"/>
      <c r="C116" s="330" t="s">
        <v>216</v>
      </c>
      <c r="D116" s="331"/>
      <c r="E116" s="269">
        <v>1.888</v>
      </c>
      <c r="F116" s="270"/>
      <c r="G116" s="271"/>
      <c r="H116" s="272"/>
      <c r="I116" s="266"/>
      <c r="J116" s="273"/>
      <c r="K116" s="266"/>
      <c r="M116" s="267" t="s">
        <v>216</v>
      </c>
      <c r="O116" s="256"/>
    </row>
    <row r="117" spans="1:15" ht="12.75">
      <c r="A117" s="265"/>
      <c r="B117" s="268"/>
      <c r="C117" s="330" t="s">
        <v>217</v>
      </c>
      <c r="D117" s="331"/>
      <c r="E117" s="269">
        <v>2.36</v>
      </c>
      <c r="F117" s="270"/>
      <c r="G117" s="271"/>
      <c r="H117" s="272"/>
      <c r="I117" s="266"/>
      <c r="J117" s="273"/>
      <c r="K117" s="266"/>
      <c r="M117" s="267" t="s">
        <v>217</v>
      </c>
      <c r="O117" s="256"/>
    </row>
    <row r="118" spans="1:15" ht="12.75">
      <c r="A118" s="265"/>
      <c r="B118" s="268"/>
      <c r="C118" s="330" t="s">
        <v>218</v>
      </c>
      <c r="D118" s="331"/>
      <c r="E118" s="269">
        <v>1.77</v>
      </c>
      <c r="F118" s="270"/>
      <c r="G118" s="271"/>
      <c r="H118" s="272"/>
      <c r="I118" s="266"/>
      <c r="J118" s="273"/>
      <c r="K118" s="266"/>
      <c r="M118" s="267" t="s">
        <v>218</v>
      </c>
      <c r="O118" s="256"/>
    </row>
    <row r="119" spans="1:15" ht="12.75">
      <c r="A119" s="265"/>
      <c r="B119" s="268"/>
      <c r="C119" s="330" t="s">
        <v>219</v>
      </c>
      <c r="D119" s="331"/>
      <c r="E119" s="269">
        <v>0.85</v>
      </c>
      <c r="F119" s="270"/>
      <c r="G119" s="271"/>
      <c r="H119" s="272"/>
      <c r="I119" s="266"/>
      <c r="J119" s="273"/>
      <c r="K119" s="266"/>
      <c r="M119" s="267" t="s">
        <v>219</v>
      </c>
      <c r="O119" s="256"/>
    </row>
    <row r="120" spans="1:15" ht="12.75">
      <c r="A120" s="265"/>
      <c r="B120" s="268"/>
      <c r="C120" s="330" t="s">
        <v>220</v>
      </c>
      <c r="D120" s="331"/>
      <c r="E120" s="269">
        <v>3.268</v>
      </c>
      <c r="F120" s="270"/>
      <c r="G120" s="271"/>
      <c r="H120" s="272"/>
      <c r="I120" s="266"/>
      <c r="J120" s="273"/>
      <c r="K120" s="266"/>
      <c r="M120" s="267" t="s">
        <v>220</v>
      </c>
      <c r="O120" s="256"/>
    </row>
    <row r="121" spans="1:80" ht="22.5">
      <c r="A121" s="257">
        <v>20</v>
      </c>
      <c r="B121" s="258" t="s">
        <v>221</v>
      </c>
      <c r="C121" s="259" t="s">
        <v>222</v>
      </c>
      <c r="D121" s="260" t="s">
        <v>108</v>
      </c>
      <c r="E121" s="261">
        <v>6.2185</v>
      </c>
      <c r="F121" s="261">
        <v>920</v>
      </c>
      <c r="G121" s="262">
        <f>E121*F121</f>
        <v>5721.0199999999995</v>
      </c>
      <c r="H121" s="263">
        <v>0.0189</v>
      </c>
      <c r="I121" s="264">
        <f>E121*H121</f>
        <v>0.11752965</v>
      </c>
      <c r="J121" s="263">
        <v>0</v>
      </c>
      <c r="K121" s="264">
        <f>E121*J121</f>
        <v>0</v>
      </c>
      <c r="O121" s="256">
        <v>2</v>
      </c>
      <c r="AA121" s="231">
        <v>1</v>
      </c>
      <c r="AB121" s="231">
        <v>1</v>
      </c>
      <c r="AC121" s="231">
        <v>1</v>
      </c>
      <c r="AZ121" s="231">
        <v>1</v>
      </c>
      <c r="BA121" s="231">
        <f>IF(AZ121=1,G121,0)</f>
        <v>5721.0199999999995</v>
      </c>
      <c r="BB121" s="231">
        <f>IF(AZ121=2,G121,0)</f>
        <v>0</v>
      </c>
      <c r="BC121" s="231">
        <f>IF(AZ121=3,G121,0)</f>
        <v>0</v>
      </c>
      <c r="BD121" s="231">
        <f>IF(AZ121=4,G121,0)</f>
        <v>0</v>
      </c>
      <c r="BE121" s="231">
        <f>IF(AZ121=5,G121,0)</f>
        <v>0</v>
      </c>
      <c r="CA121" s="256">
        <v>1</v>
      </c>
      <c r="CB121" s="256">
        <v>1</v>
      </c>
    </row>
    <row r="122" spans="1:15" ht="12.75">
      <c r="A122" s="265"/>
      <c r="B122" s="268"/>
      <c r="C122" s="330" t="s">
        <v>151</v>
      </c>
      <c r="D122" s="331"/>
      <c r="E122" s="269">
        <v>0</v>
      </c>
      <c r="F122" s="270"/>
      <c r="G122" s="271"/>
      <c r="H122" s="272"/>
      <c r="I122" s="266"/>
      <c r="J122" s="273"/>
      <c r="K122" s="266"/>
      <c r="M122" s="267">
        <v>0</v>
      </c>
      <c r="O122" s="256"/>
    </row>
    <row r="123" spans="1:15" ht="12.75">
      <c r="A123" s="265"/>
      <c r="B123" s="268"/>
      <c r="C123" s="330" t="s">
        <v>223</v>
      </c>
      <c r="D123" s="331"/>
      <c r="E123" s="269">
        <v>0.5278</v>
      </c>
      <c r="F123" s="270"/>
      <c r="G123" s="271"/>
      <c r="H123" s="272"/>
      <c r="I123" s="266"/>
      <c r="J123" s="273"/>
      <c r="K123" s="266"/>
      <c r="M123" s="267" t="s">
        <v>223</v>
      </c>
      <c r="O123" s="256"/>
    </row>
    <row r="124" spans="1:15" ht="12.75">
      <c r="A124" s="265"/>
      <c r="B124" s="268"/>
      <c r="C124" s="330" t="s">
        <v>224</v>
      </c>
      <c r="D124" s="331"/>
      <c r="E124" s="269">
        <v>4.1607</v>
      </c>
      <c r="F124" s="270"/>
      <c r="G124" s="271"/>
      <c r="H124" s="272"/>
      <c r="I124" s="266"/>
      <c r="J124" s="273"/>
      <c r="K124" s="266"/>
      <c r="M124" s="267" t="s">
        <v>224</v>
      </c>
      <c r="O124" s="256"/>
    </row>
    <row r="125" spans="1:15" ht="12.75">
      <c r="A125" s="265"/>
      <c r="B125" s="268"/>
      <c r="C125" s="330" t="s">
        <v>225</v>
      </c>
      <c r="D125" s="331"/>
      <c r="E125" s="269">
        <v>1.53</v>
      </c>
      <c r="F125" s="270"/>
      <c r="G125" s="271"/>
      <c r="H125" s="272"/>
      <c r="I125" s="266"/>
      <c r="J125" s="273"/>
      <c r="K125" s="266"/>
      <c r="M125" s="267" t="s">
        <v>225</v>
      </c>
      <c r="O125" s="256"/>
    </row>
    <row r="126" spans="1:80" ht="22.5">
      <c r="A126" s="257">
        <v>21</v>
      </c>
      <c r="B126" s="258" t="s">
        <v>226</v>
      </c>
      <c r="C126" s="259" t="s">
        <v>227</v>
      </c>
      <c r="D126" s="260" t="s">
        <v>108</v>
      </c>
      <c r="E126" s="261">
        <v>17.6238</v>
      </c>
      <c r="F126" s="261">
        <v>995</v>
      </c>
      <c r="G126" s="262">
        <f>E126*F126</f>
        <v>17535.681</v>
      </c>
      <c r="H126" s="263">
        <v>0.02526</v>
      </c>
      <c r="I126" s="264">
        <f>E126*H126</f>
        <v>0.445177188</v>
      </c>
      <c r="J126" s="263">
        <v>0</v>
      </c>
      <c r="K126" s="264">
        <f>E126*J126</f>
        <v>0</v>
      </c>
      <c r="O126" s="256">
        <v>2</v>
      </c>
      <c r="AA126" s="231">
        <v>1</v>
      </c>
      <c r="AB126" s="231">
        <v>1</v>
      </c>
      <c r="AC126" s="231">
        <v>1</v>
      </c>
      <c r="AZ126" s="231">
        <v>1</v>
      </c>
      <c r="BA126" s="231">
        <f>IF(AZ126=1,G126,0)</f>
        <v>17535.681</v>
      </c>
      <c r="BB126" s="231">
        <f>IF(AZ126=2,G126,0)</f>
        <v>0</v>
      </c>
      <c r="BC126" s="231">
        <f>IF(AZ126=3,G126,0)</f>
        <v>0</v>
      </c>
      <c r="BD126" s="231">
        <f>IF(AZ126=4,G126,0)</f>
        <v>0</v>
      </c>
      <c r="BE126" s="231">
        <f>IF(AZ126=5,G126,0)</f>
        <v>0</v>
      </c>
      <c r="CA126" s="256">
        <v>1</v>
      </c>
      <c r="CB126" s="256">
        <v>1</v>
      </c>
    </row>
    <row r="127" spans="1:15" ht="12.75">
      <c r="A127" s="265"/>
      <c r="B127" s="268"/>
      <c r="C127" s="330" t="s">
        <v>115</v>
      </c>
      <c r="D127" s="331"/>
      <c r="E127" s="269">
        <v>0</v>
      </c>
      <c r="F127" s="270"/>
      <c r="G127" s="271"/>
      <c r="H127" s="272"/>
      <c r="I127" s="266"/>
      <c r="J127" s="273"/>
      <c r="K127" s="266"/>
      <c r="M127" s="267" t="s">
        <v>115</v>
      </c>
      <c r="O127" s="256"/>
    </row>
    <row r="128" spans="1:15" ht="12.75">
      <c r="A128" s="265"/>
      <c r="B128" s="268"/>
      <c r="C128" s="330" t="s">
        <v>228</v>
      </c>
      <c r="D128" s="331"/>
      <c r="E128" s="269">
        <v>3.18</v>
      </c>
      <c r="F128" s="270"/>
      <c r="G128" s="271"/>
      <c r="H128" s="272"/>
      <c r="I128" s="266"/>
      <c r="J128" s="273"/>
      <c r="K128" s="266"/>
      <c r="M128" s="267" t="s">
        <v>228</v>
      </c>
      <c r="O128" s="256"/>
    </row>
    <row r="129" spans="1:15" ht="12.75">
      <c r="A129" s="265"/>
      <c r="B129" s="268"/>
      <c r="C129" s="330" t="s">
        <v>229</v>
      </c>
      <c r="D129" s="331"/>
      <c r="E129" s="269">
        <v>1.86</v>
      </c>
      <c r="F129" s="270"/>
      <c r="G129" s="271"/>
      <c r="H129" s="272"/>
      <c r="I129" s="266"/>
      <c r="J129" s="273"/>
      <c r="K129" s="266"/>
      <c r="M129" s="267" t="s">
        <v>229</v>
      </c>
      <c r="O129" s="256"/>
    </row>
    <row r="130" spans="1:15" ht="12.75">
      <c r="A130" s="265"/>
      <c r="B130" s="268"/>
      <c r="C130" s="330" t="s">
        <v>230</v>
      </c>
      <c r="D130" s="331"/>
      <c r="E130" s="269">
        <v>1.991</v>
      </c>
      <c r="F130" s="270"/>
      <c r="G130" s="271"/>
      <c r="H130" s="272"/>
      <c r="I130" s="266"/>
      <c r="J130" s="273"/>
      <c r="K130" s="266"/>
      <c r="M130" s="267" t="s">
        <v>230</v>
      </c>
      <c r="O130" s="256"/>
    </row>
    <row r="131" spans="1:15" ht="12.75">
      <c r="A131" s="265"/>
      <c r="B131" s="268"/>
      <c r="C131" s="330" t="s">
        <v>231</v>
      </c>
      <c r="D131" s="331"/>
      <c r="E131" s="269">
        <v>1.107</v>
      </c>
      <c r="F131" s="270"/>
      <c r="G131" s="271"/>
      <c r="H131" s="272"/>
      <c r="I131" s="266"/>
      <c r="J131" s="273"/>
      <c r="K131" s="266"/>
      <c r="M131" s="267" t="s">
        <v>231</v>
      </c>
      <c r="O131" s="256"/>
    </row>
    <row r="132" spans="1:15" ht="12.75">
      <c r="A132" s="265"/>
      <c r="B132" s="268"/>
      <c r="C132" s="330" t="s">
        <v>232</v>
      </c>
      <c r="D132" s="331"/>
      <c r="E132" s="269">
        <v>1.416</v>
      </c>
      <c r="F132" s="270"/>
      <c r="G132" s="271"/>
      <c r="H132" s="272"/>
      <c r="I132" s="266"/>
      <c r="J132" s="273"/>
      <c r="K132" s="266"/>
      <c r="M132" s="267" t="s">
        <v>232</v>
      </c>
      <c r="O132" s="256"/>
    </row>
    <row r="133" spans="1:15" ht="12.75">
      <c r="A133" s="265"/>
      <c r="B133" s="268"/>
      <c r="C133" s="330" t="s">
        <v>233</v>
      </c>
      <c r="D133" s="331"/>
      <c r="E133" s="269">
        <v>2.508</v>
      </c>
      <c r="F133" s="270"/>
      <c r="G133" s="271"/>
      <c r="H133" s="272"/>
      <c r="I133" s="266"/>
      <c r="J133" s="273"/>
      <c r="K133" s="266"/>
      <c r="M133" s="267" t="s">
        <v>233</v>
      </c>
      <c r="O133" s="256"/>
    </row>
    <row r="134" spans="1:15" ht="12.75">
      <c r="A134" s="265"/>
      <c r="B134" s="268"/>
      <c r="C134" s="330" t="s">
        <v>234</v>
      </c>
      <c r="D134" s="331"/>
      <c r="E134" s="269">
        <v>5.5618</v>
      </c>
      <c r="F134" s="270"/>
      <c r="G134" s="271"/>
      <c r="H134" s="272"/>
      <c r="I134" s="266"/>
      <c r="J134" s="273"/>
      <c r="K134" s="266"/>
      <c r="M134" s="267" t="s">
        <v>234</v>
      </c>
      <c r="O134" s="256"/>
    </row>
    <row r="135" spans="1:80" ht="22.5">
      <c r="A135" s="257">
        <v>22</v>
      </c>
      <c r="B135" s="258" t="s">
        <v>235</v>
      </c>
      <c r="C135" s="259" t="s">
        <v>236</v>
      </c>
      <c r="D135" s="260" t="s">
        <v>108</v>
      </c>
      <c r="E135" s="261">
        <v>3</v>
      </c>
      <c r="F135" s="261">
        <v>1440</v>
      </c>
      <c r="G135" s="262">
        <f>E135*F135</f>
        <v>4320</v>
      </c>
      <c r="H135" s="263">
        <v>0.04056</v>
      </c>
      <c r="I135" s="264">
        <f>E135*H135</f>
        <v>0.12168</v>
      </c>
      <c r="J135" s="263">
        <v>0</v>
      </c>
      <c r="K135" s="264">
        <f>E135*J135</f>
        <v>0</v>
      </c>
      <c r="O135" s="256">
        <v>2</v>
      </c>
      <c r="AA135" s="231">
        <v>1</v>
      </c>
      <c r="AB135" s="231">
        <v>1</v>
      </c>
      <c r="AC135" s="231">
        <v>1</v>
      </c>
      <c r="AZ135" s="231">
        <v>1</v>
      </c>
      <c r="BA135" s="231">
        <f>IF(AZ135=1,G135,0)</f>
        <v>4320</v>
      </c>
      <c r="BB135" s="231">
        <f>IF(AZ135=2,G135,0)</f>
        <v>0</v>
      </c>
      <c r="BC135" s="231">
        <f>IF(AZ135=3,G135,0)</f>
        <v>0</v>
      </c>
      <c r="BD135" s="231">
        <f>IF(AZ135=4,G135,0)</f>
        <v>0</v>
      </c>
      <c r="BE135" s="231">
        <f>IF(AZ135=5,G135,0)</f>
        <v>0</v>
      </c>
      <c r="CA135" s="256">
        <v>1</v>
      </c>
      <c r="CB135" s="256">
        <v>1</v>
      </c>
    </row>
    <row r="136" spans="1:15" ht="12.75">
      <c r="A136" s="265"/>
      <c r="B136" s="268"/>
      <c r="C136" s="330" t="s">
        <v>237</v>
      </c>
      <c r="D136" s="331"/>
      <c r="E136" s="269">
        <v>3</v>
      </c>
      <c r="F136" s="270"/>
      <c r="G136" s="271"/>
      <c r="H136" s="272"/>
      <c r="I136" s="266"/>
      <c r="J136" s="273"/>
      <c r="K136" s="266"/>
      <c r="M136" s="267" t="s">
        <v>237</v>
      </c>
      <c r="O136" s="256"/>
    </row>
    <row r="137" spans="1:80" ht="12.75">
      <c r="A137" s="257">
        <v>23</v>
      </c>
      <c r="B137" s="258" t="s">
        <v>238</v>
      </c>
      <c r="C137" s="259" t="s">
        <v>239</v>
      </c>
      <c r="D137" s="260" t="s">
        <v>108</v>
      </c>
      <c r="E137" s="261">
        <v>39.63</v>
      </c>
      <c r="F137" s="261">
        <v>77</v>
      </c>
      <c r="G137" s="262">
        <f>E137*F137</f>
        <v>3051.51</v>
      </c>
      <c r="H137" s="263">
        <v>0.0266</v>
      </c>
      <c r="I137" s="264">
        <f>E137*H137</f>
        <v>1.054158</v>
      </c>
      <c r="J137" s="263">
        <v>0</v>
      </c>
      <c r="K137" s="264">
        <f>E137*J137</f>
        <v>0</v>
      </c>
      <c r="O137" s="256">
        <v>2</v>
      </c>
      <c r="AA137" s="231">
        <v>1</v>
      </c>
      <c r="AB137" s="231">
        <v>1</v>
      </c>
      <c r="AC137" s="231">
        <v>1</v>
      </c>
      <c r="AZ137" s="231">
        <v>1</v>
      </c>
      <c r="BA137" s="231">
        <f>IF(AZ137=1,G137,0)</f>
        <v>3051.51</v>
      </c>
      <c r="BB137" s="231">
        <f>IF(AZ137=2,G137,0)</f>
        <v>0</v>
      </c>
      <c r="BC137" s="231">
        <f>IF(AZ137=3,G137,0)</f>
        <v>0</v>
      </c>
      <c r="BD137" s="231">
        <f>IF(AZ137=4,G137,0)</f>
        <v>0</v>
      </c>
      <c r="BE137" s="231">
        <f>IF(AZ137=5,G137,0)</f>
        <v>0</v>
      </c>
      <c r="CA137" s="256">
        <v>1</v>
      </c>
      <c r="CB137" s="256">
        <v>1</v>
      </c>
    </row>
    <row r="138" spans="1:15" ht="12.75">
      <c r="A138" s="265"/>
      <c r="B138" s="268"/>
      <c r="C138" s="330" t="s">
        <v>240</v>
      </c>
      <c r="D138" s="331"/>
      <c r="E138" s="269">
        <v>39.63</v>
      </c>
      <c r="F138" s="270"/>
      <c r="G138" s="271"/>
      <c r="H138" s="272"/>
      <c r="I138" s="266"/>
      <c r="J138" s="273"/>
      <c r="K138" s="266"/>
      <c r="M138" s="267" t="s">
        <v>240</v>
      </c>
      <c r="O138" s="256"/>
    </row>
    <row r="139" spans="1:80" ht="12.75">
      <c r="A139" s="257">
        <v>24</v>
      </c>
      <c r="B139" s="258" t="s">
        <v>241</v>
      </c>
      <c r="C139" s="259" t="s">
        <v>242</v>
      </c>
      <c r="D139" s="260" t="s">
        <v>108</v>
      </c>
      <c r="E139" s="261">
        <v>661.3857</v>
      </c>
      <c r="F139" s="261">
        <v>15</v>
      </c>
      <c r="G139" s="262">
        <f>E139*F139</f>
        <v>9920.7855</v>
      </c>
      <c r="H139" s="263">
        <v>0.01873</v>
      </c>
      <c r="I139" s="264">
        <f>E139*H139</f>
        <v>12.387754161</v>
      </c>
      <c r="J139" s="263">
        <v>0</v>
      </c>
      <c r="K139" s="264">
        <f>E139*J139</f>
        <v>0</v>
      </c>
      <c r="O139" s="256">
        <v>2</v>
      </c>
      <c r="AA139" s="231">
        <v>1</v>
      </c>
      <c r="AB139" s="231">
        <v>1</v>
      </c>
      <c r="AC139" s="231">
        <v>1</v>
      </c>
      <c r="AZ139" s="231">
        <v>1</v>
      </c>
      <c r="BA139" s="231">
        <f>IF(AZ139=1,G139,0)</f>
        <v>9920.7855</v>
      </c>
      <c r="BB139" s="231">
        <f>IF(AZ139=2,G139,0)</f>
        <v>0</v>
      </c>
      <c r="BC139" s="231">
        <f>IF(AZ139=3,G139,0)</f>
        <v>0</v>
      </c>
      <c r="BD139" s="231">
        <f>IF(AZ139=4,G139,0)</f>
        <v>0</v>
      </c>
      <c r="BE139" s="231">
        <f>IF(AZ139=5,G139,0)</f>
        <v>0</v>
      </c>
      <c r="CA139" s="256">
        <v>1</v>
      </c>
      <c r="CB139" s="256">
        <v>1</v>
      </c>
    </row>
    <row r="140" spans="1:15" ht="12.75">
      <c r="A140" s="265"/>
      <c r="B140" s="268"/>
      <c r="C140" s="330" t="s">
        <v>243</v>
      </c>
      <c r="D140" s="331"/>
      <c r="E140" s="269">
        <v>701.0157</v>
      </c>
      <c r="F140" s="270"/>
      <c r="G140" s="271"/>
      <c r="H140" s="272"/>
      <c r="I140" s="266"/>
      <c r="J140" s="273"/>
      <c r="K140" s="266"/>
      <c r="M140" s="267" t="s">
        <v>243</v>
      </c>
      <c r="O140" s="256"/>
    </row>
    <row r="141" spans="1:15" ht="12.75">
      <c r="A141" s="265"/>
      <c r="B141" s="268"/>
      <c r="C141" s="330" t="s">
        <v>244</v>
      </c>
      <c r="D141" s="331"/>
      <c r="E141" s="269">
        <v>-39.63</v>
      </c>
      <c r="F141" s="270"/>
      <c r="G141" s="271"/>
      <c r="H141" s="272"/>
      <c r="I141" s="266"/>
      <c r="J141" s="273"/>
      <c r="K141" s="266"/>
      <c r="M141" s="267" t="s">
        <v>244</v>
      </c>
      <c r="O141" s="256"/>
    </row>
    <row r="142" spans="1:80" ht="22.5">
      <c r="A142" s="257">
        <v>25</v>
      </c>
      <c r="B142" s="258" t="s">
        <v>245</v>
      </c>
      <c r="C142" s="259" t="s">
        <v>246</v>
      </c>
      <c r="D142" s="260" t="s">
        <v>108</v>
      </c>
      <c r="E142" s="261">
        <v>643.064</v>
      </c>
      <c r="F142" s="261">
        <v>15</v>
      </c>
      <c r="G142" s="262">
        <f>E142*F142</f>
        <v>9645.96</v>
      </c>
      <c r="H142" s="263">
        <v>0.00044</v>
      </c>
      <c r="I142" s="264">
        <f>E142*H142</f>
        <v>0.28294816</v>
      </c>
      <c r="J142" s="263">
        <v>0</v>
      </c>
      <c r="K142" s="264">
        <f>E142*J142</f>
        <v>0</v>
      </c>
      <c r="O142" s="256">
        <v>2</v>
      </c>
      <c r="AA142" s="231">
        <v>1</v>
      </c>
      <c r="AB142" s="231">
        <v>1</v>
      </c>
      <c r="AC142" s="231">
        <v>1</v>
      </c>
      <c r="AZ142" s="231">
        <v>1</v>
      </c>
      <c r="BA142" s="231">
        <f>IF(AZ142=1,G142,0)</f>
        <v>9645.96</v>
      </c>
      <c r="BB142" s="231">
        <f>IF(AZ142=2,G142,0)</f>
        <v>0</v>
      </c>
      <c r="BC142" s="231">
        <f>IF(AZ142=3,G142,0)</f>
        <v>0</v>
      </c>
      <c r="BD142" s="231">
        <f>IF(AZ142=4,G142,0)</f>
        <v>0</v>
      </c>
      <c r="BE142" s="231">
        <f>IF(AZ142=5,G142,0)</f>
        <v>0</v>
      </c>
      <c r="CA142" s="256">
        <v>1</v>
      </c>
      <c r="CB142" s="256">
        <v>1</v>
      </c>
    </row>
    <row r="143" spans="1:15" ht="12.75">
      <c r="A143" s="265"/>
      <c r="B143" s="268"/>
      <c r="C143" s="330" t="s">
        <v>247</v>
      </c>
      <c r="D143" s="331"/>
      <c r="E143" s="269">
        <v>643.064</v>
      </c>
      <c r="F143" s="270"/>
      <c r="G143" s="271"/>
      <c r="H143" s="272"/>
      <c r="I143" s="266"/>
      <c r="J143" s="273"/>
      <c r="K143" s="266"/>
      <c r="M143" s="267" t="s">
        <v>247</v>
      </c>
      <c r="O143" s="256"/>
    </row>
    <row r="144" spans="1:80" ht="12.75">
      <c r="A144" s="257">
        <v>26</v>
      </c>
      <c r="B144" s="258" t="s">
        <v>248</v>
      </c>
      <c r="C144" s="259" t="s">
        <v>249</v>
      </c>
      <c r="D144" s="260" t="s">
        <v>132</v>
      </c>
      <c r="E144" s="261">
        <v>193.36</v>
      </c>
      <c r="F144" s="261">
        <v>26</v>
      </c>
      <c r="G144" s="262">
        <f>E144*F144</f>
        <v>5027.360000000001</v>
      </c>
      <c r="H144" s="263">
        <v>0</v>
      </c>
      <c r="I144" s="264">
        <f>E144*H144</f>
        <v>0</v>
      </c>
      <c r="J144" s="263">
        <v>0</v>
      </c>
      <c r="K144" s="264">
        <f>E144*J144</f>
        <v>0</v>
      </c>
      <c r="O144" s="256">
        <v>2</v>
      </c>
      <c r="AA144" s="231">
        <v>1</v>
      </c>
      <c r="AB144" s="231">
        <v>1</v>
      </c>
      <c r="AC144" s="231">
        <v>1</v>
      </c>
      <c r="AZ144" s="231">
        <v>1</v>
      </c>
      <c r="BA144" s="231">
        <f>IF(AZ144=1,G144,0)</f>
        <v>5027.360000000001</v>
      </c>
      <c r="BB144" s="231">
        <f>IF(AZ144=2,G144,0)</f>
        <v>0</v>
      </c>
      <c r="BC144" s="231">
        <f>IF(AZ144=3,G144,0)</f>
        <v>0</v>
      </c>
      <c r="BD144" s="231">
        <f>IF(AZ144=4,G144,0)</f>
        <v>0</v>
      </c>
      <c r="BE144" s="231">
        <f>IF(AZ144=5,G144,0)</f>
        <v>0</v>
      </c>
      <c r="CA144" s="256">
        <v>1</v>
      </c>
      <c r="CB144" s="256">
        <v>1</v>
      </c>
    </row>
    <row r="145" spans="1:15" ht="12.75">
      <c r="A145" s="265"/>
      <c r="B145" s="268"/>
      <c r="C145" s="330" t="s">
        <v>250</v>
      </c>
      <c r="D145" s="331"/>
      <c r="E145" s="269">
        <v>28.8</v>
      </c>
      <c r="F145" s="270"/>
      <c r="G145" s="271"/>
      <c r="H145" s="272"/>
      <c r="I145" s="266"/>
      <c r="J145" s="273"/>
      <c r="K145" s="266"/>
      <c r="M145" s="267" t="s">
        <v>250</v>
      </c>
      <c r="O145" s="256"/>
    </row>
    <row r="146" spans="1:15" ht="12.75">
      <c r="A146" s="265"/>
      <c r="B146" s="268"/>
      <c r="C146" s="330" t="s">
        <v>251</v>
      </c>
      <c r="D146" s="331"/>
      <c r="E146" s="269">
        <v>32.64</v>
      </c>
      <c r="F146" s="270"/>
      <c r="G146" s="271"/>
      <c r="H146" s="272"/>
      <c r="I146" s="266"/>
      <c r="J146" s="273"/>
      <c r="K146" s="266"/>
      <c r="M146" s="267" t="s">
        <v>251</v>
      </c>
      <c r="O146" s="256"/>
    </row>
    <row r="147" spans="1:15" ht="12.75">
      <c r="A147" s="265"/>
      <c r="B147" s="268"/>
      <c r="C147" s="330" t="s">
        <v>252</v>
      </c>
      <c r="D147" s="331"/>
      <c r="E147" s="269">
        <v>53.6</v>
      </c>
      <c r="F147" s="270"/>
      <c r="G147" s="271"/>
      <c r="H147" s="272"/>
      <c r="I147" s="266"/>
      <c r="J147" s="273"/>
      <c r="K147" s="266"/>
      <c r="M147" s="267" t="s">
        <v>252</v>
      </c>
      <c r="O147" s="256"/>
    </row>
    <row r="148" spans="1:15" ht="12.75">
      <c r="A148" s="265"/>
      <c r="B148" s="268"/>
      <c r="C148" s="330" t="s">
        <v>253</v>
      </c>
      <c r="D148" s="331"/>
      <c r="E148" s="269">
        <v>23.16</v>
      </c>
      <c r="F148" s="270"/>
      <c r="G148" s="271"/>
      <c r="H148" s="272"/>
      <c r="I148" s="266"/>
      <c r="J148" s="273"/>
      <c r="K148" s="266"/>
      <c r="M148" s="267" t="s">
        <v>253</v>
      </c>
      <c r="O148" s="256"/>
    </row>
    <row r="149" spans="1:15" ht="12.75">
      <c r="A149" s="265"/>
      <c r="B149" s="268"/>
      <c r="C149" s="330" t="s">
        <v>254</v>
      </c>
      <c r="D149" s="331"/>
      <c r="E149" s="269">
        <v>23.13</v>
      </c>
      <c r="F149" s="270"/>
      <c r="G149" s="271"/>
      <c r="H149" s="272"/>
      <c r="I149" s="266"/>
      <c r="J149" s="273"/>
      <c r="K149" s="266"/>
      <c r="M149" s="267" t="s">
        <v>254</v>
      </c>
      <c r="O149" s="256"/>
    </row>
    <row r="150" spans="1:15" ht="12.75">
      <c r="A150" s="265"/>
      <c r="B150" s="268"/>
      <c r="C150" s="330" t="s">
        <v>151</v>
      </c>
      <c r="D150" s="331"/>
      <c r="E150" s="269">
        <v>0</v>
      </c>
      <c r="F150" s="270"/>
      <c r="G150" s="271"/>
      <c r="H150" s="272"/>
      <c r="I150" s="266"/>
      <c r="J150" s="273"/>
      <c r="K150" s="266"/>
      <c r="M150" s="267">
        <v>0</v>
      </c>
      <c r="O150" s="256"/>
    </row>
    <row r="151" spans="1:15" ht="12.75">
      <c r="A151" s="265"/>
      <c r="B151" s="268"/>
      <c r="C151" s="330" t="s">
        <v>164</v>
      </c>
      <c r="D151" s="331"/>
      <c r="E151" s="269">
        <v>8.02</v>
      </c>
      <c r="F151" s="270"/>
      <c r="G151" s="271"/>
      <c r="H151" s="272"/>
      <c r="I151" s="266"/>
      <c r="J151" s="273"/>
      <c r="K151" s="266"/>
      <c r="M151" s="267" t="s">
        <v>164</v>
      </c>
      <c r="O151" s="256"/>
    </row>
    <row r="152" spans="1:15" ht="12.75">
      <c r="A152" s="265"/>
      <c r="B152" s="268"/>
      <c r="C152" s="330" t="s">
        <v>153</v>
      </c>
      <c r="D152" s="331"/>
      <c r="E152" s="269">
        <v>4.94</v>
      </c>
      <c r="F152" s="270"/>
      <c r="G152" s="271"/>
      <c r="H152" s="272"/>
      <c r="I152" s="266"/>
      <c r="J152" s="273"/>
      <c r="K152" s="266"/>
      <c r="M152" s="267" t="s">
        <v>153</v>
      </c>
      <c r="O152" s="256"/>
    </row>
    <row r="153" spans="1:15" ht="12.75">
      <c r="A153" s="265"/>
      <c r="B153" s="268"/>
      <c r="C153" s="330" t="s">
        <v>255</v>
      </c>
      <c r="D153" s="331"/>
      <c r="E153" s="269">
        <v>9.2</v>
      </c>
      <c r="F153" s="270"/>
      <c r="G153" s="271"/>
      <c r="H153" s="272"/>
      <c r="I153" s="266"/>
      <c r="J153" s="273"/>
      <c r="K153" s="266"/>
      <c r="M153" s="267" t="s">
        <v>255</v>
      </c>
      <c r="O153" s="256"/>
    </row>
    <row r="154" spans="1:15" ht="12.75">
      <c r="A154" s="265"/>
      <c r="B154" s="268"/>
      <c r="C154" s="330" t="s">
        <v>256</v>
      </c>
      <c r="D154" s="331"/>
      <c r="E154" s="269">
        <v>9.87</v>
      </c>
      <c r="F154" s="270"/>
      <c r="G154" s="271"/>
      <c r="H154" s="272"/>
      <c r="I154" s="266"/>
      <c r="J154" s="273"/>
      <c r="K154" s="266"/>
      <c r="M154" s="267" t="s">
        <v>256</v>
      </c>
      <c r="O154" s="256"/>
    </row>
    <row r="155" spans="1:80" ht="12.75">
      <c r="A155" s="257">
        <v>27</v>
      </c>
      <c r="B155" s="258" t="s">
        <v>257</v>
      </c>
      <c r="C155" s="259" t="s">
        <v>258</v>
      </c>
      <c r="D155" s="260" t="s">
        <v>132</v>
      </c>
      <c r="E155" s="261">
        <v>88.16</v>
      </c>
      <c r="F155" s="261">
        <v>45</v>
      </c>
      <c r="G155" s="262">
        <f>E155*F155</f>
        <v>3967.2</v>
      </c>
      <c r="H155" s="263">
        <v>0</v>
      </c>
      <c r="I155" s="264">
        <f>E155*H155</f>
        <v>0</v>
      </c>
      <c r="J155" s="263">
        <v>0</v>
      </c>
      <c r="K155" s="264">
        <f>E155*J155</f>
        <v>0</v>
      </c>
      <c r="O155" s="256">
        <v>2</v>
      </c>
      <c r="AA155" s="231">
        <v>1</v>
      </c>
      <c r="AB155" s="231">
        <v>1</v>
      </c>
      <c r="AC155" s="231">
        <v>1</v>
      </c>
      <c r="AZ155" s="231">
        <v>1</v>
      </c>
      <c r="BA155" s="231">
        <f>IF(AZ155=1,G155,0)</f>
        <v>3967.2</v>
      </c>
      <c r="BB155" s="231">
        <f>IF(AZ155=2,G155,0)</f>
        <v>0</v>
      </c>
      <c r="BC155" s="231">
        <f>IF(AZ155=3,G155,0)</f>
        <v>0</v>
      </c>
      <c r="BD155" s="231">
        <f>IF(AZ155=4,G155,0)</f>
        <v>0</v>
      </c>
      <c r="BE155" s="231">
        <f>IF(AZ155=5,G155,0)</f>
        <v>0</v>
      </c>
      <c r="CA155" s="256">
        <v>1</v>
      </c>
      <c r="CB155" s="256">
        <v>1</v>
      </c>
    </row>
    <row r="156" spans="1:15" ht="33.75">
      <c r="A156" s="265"/>
      <c r="B156" s="268"/>
      <c r="C156" s="330" t="s">
        <v>259</v>
      </c>
      <c r="D156" s="331"/>
      <c r="E156" s="269">
        <v>65.4</v>
      </c>
      <c r="F156" s="270"/>
      <c r="G156" s="271"/>
      <c r="H156" s="272"/>
      <c r="I156" s="266"/>
      <c r="J156" s="273"/>
      <c r="K156" s="266"/>
      <c r="M156" s="267" t="s">
        <v>259</v>
      </c>
      <c r="O156" s="256"/>
    </row>
    <row r="157" spans="1:15" ht="12.75">
      <c r="A157" s="265"/>
      <c r="B157" s="268"/>
      <c r="C157" s="330" t="s">
        <v>151</v>
      </c>
      <c r="D157" s="331"/>
      <c r="E157" s="269">
        <v>0</v>
      </c>
      <c r="F157" s="270"/>
      <c r="G157" s="271"/>
      <c r="H157" s="272"/>
      <c r="I157" s="266"/>
      <c r="J157" s="273"/>
      <c r="K157" s="266"/>
      <c r="M157" s="267">
        <v>0</v>
      </c>
      <c r="O157" s="256"/>
    </row>
    <row r="158" spans="1:15" ht="12.75">
      <c r="A158" s="265"/>
      <c r="B158" s="268"/>
      <c r="C158" s="330" t="s">
        <v>115</v>
      </c>
      <c r="D158" s="331"/>
      <c r="E158" s="269">
        <v>0</v>
      </c>
      <c r="F158" s="270"/>
      <c r="G158" s="271"/>
      <c r="H158" s="272"/>
      <c r="I158" s="266"/>
      <c r="J158" s="273"/>
      <c r="K158" s="266"/>
      <c r="M158" s="267" t="s">
        <v>115</v>
      </c>
      <c r="O158" s="256"/>
    </row>
    <row r="159" spans="1:15" ht="12.75">
      <c r="A159" s="265"/>
      <c r="B159" s="268"/>
      <c r="C159" s="330" t="s">
        <v>260</v>
      </c>
      <c r="D159" s="331"/>
      <c r="E159" s="269">
        <v>3</v>
      </c>
      <c r="F159" s="270"/>
      <c r="G159" s="271"/>
      <c r="H159" s="272"/>
      <c r="I159" s="266"/>
      <c r="J159" s="273"/>
      <c r="K159" s="266"/>
      <c r="M159" s="267" t="s">
        <v>260</v>
      </c>
      <c r="O159" s="256"/>
    </row>
    <row r="160" spans="1:15" ht="12.75">
      <c r="A160" s="265"/>
      <c r="B160" s="268"/>
      <c r="C160" s="330" t="s">
        <v>261</v>
      </c>
      <c r="D160" s="331"/>
      <c r="E160" s="269">
        <v>2.4</v>
      </c>
      <c r="F160" s="270"/>
      <c r="G160" s="271"/>
      <c r="H160" s="272"/>
      <c r="I160" s="266"/>
      <c r="J160" s="273"/>
      <c r="K160" s="266"/>
      <c r="M160" s="267" t="s">
        <v>261</v>
      </c>
      <c r="O160" s="256"/>
    </row>
    <row r="161" spans="1:15" ht="12.75">
      <c r="A161" s="265"/>
      <c r="B161" s="268"/>
      <c r="C161" s="330" t="s">
        <v>262</v>
      </c>
      <c r="D161" s="331"/>
      <c r="E161" s="269">
        <v>2.2</v>
      </c>
      <c r="F161" s="270"/>
      <c r="G161" s="271"/>
      <c r="H161" s="272"/>
      <c r="I161" s="266"/>
      <c r="J161" s="273"/>
      <c r="K161" s="266"/>
      <c r="M161" s="267" t="s">
        <v>262</v>
      </c>
      <c r="O161" s="256"/>
    </row>
    <row r="162" spans="1:15" ht="12.75">
      <c r="A162" s="265"/>
      <c r="B162" s="268"/>
      <c r="C162" s="330" t="s">
        <v>263</v>
      </c>
      <c r="D162" s="331"/>
      <c r="E162" s="269">
        <v>1.8</v>
      </c>
      <c r="F162" s="270"/>
      <c r="G162" s="271"/>
      <c r="H162" s="272"/>
      <c r="I162" s="266"/>
      <c r="J162" s="273"/>
      <c r="K162" s="266"/>
      <c r="M162" s="267" t="s">
        <v>263</v>
      </c>
      <c r="O162" s="256"/>
    </row>
    <row r="163" spans="1:15" ht="12.75">
      <c r="A163" s="265"/>
      <c r="B163" s="268"/>
      <c r="C163" s="330" t="s">
        <v>261</v>
      </c>
      <c r="D163" s="331"/>
      <c r="E163" s="269">
        <v>2.4</v>
      </c>
      <c r="F163" s="270"/>
      <c r="G163" s="271"/>
      <c r="H163" s="272"/>
      <c r="I163" s="266"/>
      <c r="J163" s="273"/>
      <c r="K163" s="266"/>
      <c r="M163" s="267" t="s">
        <v>261</v>
      </c>
      <c r="O163" s="256"/>
    </row>
    <row r="164" spans="1:15" ht="12.75">
      <c r="A164" s="265"/>
      <c r="B164" s="268"/>
      <c r="C164" s="330" t="s">
        <v>264</v>
      </c>
      <c r="D164" s="331"/>
      <c r="E164" s="269">
        <v>4.4</v>
      </c>
      <c r="F164" s="270"/>
      <c r="G164" s="271"/>
      <c r="H164" s="272"/>
      <c r="I164" s="266"/>
      <c r="J164" s="273"/>
      <c r="K164" s="266"/>
      <c r="M164" s="267" t="s">
        <v>264</v>
      </c>
      <c r="O164" s="256"/>
    </row>
    <row r="165" spans="1:15" ht="12.75">
      <c r="A165" s="265"/>
      <c r="B165" s="268"/>
      <c r="C165" s="330" t="s">
        <v>265</v>
      </c>
      <c r="D165" s="331"/>
      <c r="E165" s="269">
        <v>6.56</v>
      </c>
      <c r="F165" s="270"/>
      <c r="G165" s="271"/>
      <c r="H165" s="272"/>
      <c r="I165" s="266"/>
      <c r="J165" s="273"/>
      <c r="K165" s="266"/>
      <c r="M165" s="267" t="s">
        <v>265</v>
      </c>
      <c r="O165" s="256"/>
    </row>
    <row r="166" spans="1:80" ht="12.75">
      <c r="A166" s="257">
        <v>28</v>
      </c>
      <c r="B166" s="258" t="s">
        <v>266</v>
      </c>
      <c r="C166" s="259" t="s">
        <v>267</v>
      </c>
      <c r="D166" s="260" t="s">
        <v>132</v>
      </c>
      <c r="E166" s="261">
        <v>257.97</v>
      </c>
      <c r="F166" s="261">
        <v>45</v>
      </c>
      <c r="G166" s="262">
        <f>E166*F166</f>
        <v>11608.650000000001</v>
      </c>
      <c r="H166" s="263">
        <v>0</v>
      </c>
      <c r="I166" s="264">
        <f>E166*H166</f>
        <v>0</v>
      </c>
      <c r="J166" s="263">
        <v>0</v>
      </c>
      <c r="K166" s="264">
        <f>E166*J166</f>
        <v>0</v>
      </c>
      <c r="O166" s="256">
        <v>2</v>
      </c>
      <c r="AA166" s="231">
        <v>1</v>
      </c>
      <c r="AB166" s="231">
        <v>0</v>
      </c>
      <c r="AC166" s="231">
        <v>0</v>
      </c>
      <c r="AZ166" s="231">
        <v>1</v>
      </c>
      <c r="BA166" s="231">
        <f>IF(AZ166=1,G166,0)</f>
        <v>11608.650000000001</v>
      </c>
      <c r="BB166" s="231">
        <f>IF(AZ166=2,G166,0)</f>
        <v>0</v>
      </c>
      <c r="BC166" s="231">
        <f>IF(AZ166=3,G166,0)</f>
        <v>0</v>
      </c>
      <c r="BD166" s="231">
        <f>IF(AZ166=4,G166,0)</f>
        <v>0</v>
      </c>
      <c r="BE166" s="231">
        <f>IF(AZ166=5,G166,0)</f>
        <v>0</v>
      </c>
      <c r="CA166" s="256">
        <v>1</v>
      </c>
      <c r="CB166" s="256">
        <v>0</v>
      </c>
    </row>
    <row r="167" spans="1:15" ht="12.75">
      <c r="A167" s="265"/>
      <c r="B167" s="268"/>
      <c r="C167" s="330" t="s">
        <v>268</v>
      </c>
      <c r="D167" s="331"/>
      <c r="E167" s="269">
        <v>42.48</v>
      </c>
      <c r="F167" s="270"/>
      <c r="G167" s="271"/>
      <c r="H167" s="272"/>
      <c r="I167" s="266"/>
      <c r="J167" s="273"/>
      <c r="K167" s="266"/>
      <c r="M167" s="267" t="s">
        <v>268</v>
      </c>
      <c r="O167" s="256"/>
    </row>
    <row r="168" spans="1:15" ht="12.75">
      <c r="A168" s="265"/>
      <c r="B168" s="268"/>
      <c r="C168" s="330" t="s">
        <v>146</v>
      </c>
      <c r="D168" s="331"/>
      <c r="E168" s="269">
        <v>42.08</v>
      </c>
      <c r="F168" s="270"/>
      <c r="G168" s="271"/>
      <c r="H168" s="272"/>
      <c r="I168" s="266"/>
      <c r="J168" s="273"/>
      <c r="K168" s="266"/>
      <c r="M168" s="267" t="s">
        <v>146</v>
      </c>
      <c r="O168" s="256"/>
    </row>
    <row r="169" spans="1:15" ht="12.75">
      <c r="A169" s="265"/>
      <c r="B169" s="268"/>
      <c r="C169" s="330" t="s">
        <v>147</v>
      </c>
      <c r="D169" s="331"/>
      <c r="E169" s="269">
        <v>65.4</v>
      </c>
      <c r="F169" s="270"/>
      <c r="G169" s="271"/>
      <c r="H169" s="272"/>
      <c r="I169" s="266"/>
      <c r="J169" s="273"/>
      <c r="K169" s="266"/>
      <c r="M169" s="267" t="s">
        <v>147</v>
      </c>
      <c r="O169" s="256"/>
    </row>
    <row r="170" spans="1:15" ht="12.75">
      <c r="A170" s="265"/>
      <c r="B170" s="268"/>
      <c r="C170" s="330" t="s">
        <v>269</v>
      </c>
      <c r="D170" s="331"/>
      <c r="E170" s="269">
        <v>32.04</v>
      </c>
      <c r="F170" s="270"/>
      <c r="G170" s="271"/>
      <c r="H170" s="272"/>
      <c r="I170" s="266"/>
      <c r="J170" s="273"/>
      <c r="K170" s="266"/>
      <c r="M170" s="267" t="s">
        <v>269</v>
      </c>
      <c r="O170" s="256"/>
    </row>
    <row r="171" spans="1:15" ht="12.75">
      <c r="A171" s="265"/>
      <c r="B171" s="268"/>
      <c r="C171" s="330" t="s">
        <v>270</v>
      </c>
      <c r="D171" s="331"/>
      <c r="E171" s="269">
        <v>39.58</v>
      </c>
      <c r="F171" s="270"/>
      <c r="G171" s="271"/>
      <c r="H171" s="272"/>
      <c r="I171" s="266"/>
      <c r="J171" s="273"/>
      <c r="K171" s="266"/>
      <c r="M171" s="267" t="s">
        <v>270</v>
      </c>
      <c r="O171" s="256"/>
    </row>
    <row r="172" spans="1:15" ht="12.75">
      <c r="A172" s="265"/>
      <c r="B172" s="268"/>
      <c r="C172" s="330" t="s">
        <v>151</v>
      </c>
      <c r="D172" s="331"/>
      <c r="E172" s="269">
        <v>0</v>
      </c>
      <c r="F172" s="270"/>
      <c r="G172" s="271"/>
      <c r="H172" s="272"/>
      <c r="I172" s="266"/>
      <c r="J172" s="273"/>
      <c r="K172" s="266"/>
      <c r="M172" s="267">
        <v>0</v>
      </c>
      <c r="O172" s="256"/>
    </row>
    <row r="173" spans="1:15" ht="12.75">
      <c r="A173" s="265"/>
      <c r="B173" s="268"/>
      <c r="C173" s="330" t="s">
        <v>152</v>
      </c>
      <c r="D173" s="331"/>
      <c r="E173" s="269">
        <v>8.13</v>
      </c>
      <c r="F173" s="270"/>
      <c r="G173" s="271"/>
      <c r="H173" s="272"/>
      <c r="I173" s="266"/>
      <c r="J173" s="273"/>
      <c r="K173" s="266"/>
      <c r="M173" s="267" t="s">
        <v>152</v>
      </c>
      <c r="O173" s="256"/>
    </row>
    <row r="174" spans="1:15" ht="12.75">
      <c r="A174" s="265"/>
      <c r="B174" s="268"/>
      <c r="C174" s="330" t="s">
        <v>153</v>
      </c>
      <c r="D174" s="331"/>
      <c r="E174" s="269">
        <v>4.94</v>
      </c>
      <c r="F174" s="270"/>
      <c r="G174" s="271"/>
      <c r="H174" s="272"/>
      <c r="I174" s="266"/>
      <c r="J174" s="273"/>
      <c r="K174" s="266"/>
      <c r="M174" s="267" t="s">
        <v>153</v>
      </c>
      <c r="O174" s="256"/>
    </row>
    <row r="175" spans="1:15" ht="12.75">
      <c r="A175" s="265"/>
      <c r="B175" s="268"/>
      <c r="C175" s="330" t="s">
        <v>271</v>
      </c>
      <c r="D175" s="331"/>
      <c r="E175" s="269">
        <v>9.2</v>
      </c>
      <c r="F175" s="270"/>
      <c r="G175" s="271"/>
      <c r="H175" s="272"/>
      <c r="I175" s="266"/>
      <c r="J175" s="273"/>
      <c r="K175" s="266"/>
      <c r="M175" s="267" t="s">
        <v>271</v>
      </c>
      <c r="O175" s="256"/>
    </row>
    <row r="176" spans="1:15" ht="12.75">
      <c r="A176" s="265"/>
      <c r="B176" s="268"/>
      <c r="C176" s="330" t="s">
        <v>272</v>
      </c>
      <c r="D176" s="331"/>
      <c r="E176" s="269">
        <v>14.12</v>
      </c>
      <c r="F176" s="270"/>
      <c r="G176" s="271"/>
      <c r="H176" s="272"/>
      <c r="I176" s="266"/>
      <c r="J176" s="273"/>
      <c r="K176" s="266"/>
      <c r="M176" s="267" t="s">
        <v>272</v>
      </c>
      <c r="O176" s="256"/>
    </row>
    <row r="177" spans="1:80" ht="12.75">
      <c r="A177" s="257">
        <v>29</v>
      </c>
      <c r="B177" s="258" t="s">
        <v>273</v>
      </c>
      <c r="C177" s="259" t="s">
        <v>274</v>
      </c>
      <c r="D177" s="260" t="s">
        <v>108</v>
      </c>
      <c r="E177" s="261">
        <v>701.0157</v>
      </c>
      <c r="F177" s="261">
        <v>22</v>
      </c>
      <c r="G177" s="262">
        <f>E177*F177</f>
        <v>15422.3454</v>
      </c>
      <c r="H177" s="263">
        <v>0.0001</v>
      </c>
      <c r="I177" s="264">
        <f>E177*H177</f>
        <v>0.07010157</v>
      </c>
      <c r="J177" s="263">
        <v>0</v>
      </c>
      <c r="K177" s="264">
        <f>E177*J177</f>
        <v>0</v>
      </c>
      <c r="O177" s="256">
        <v>2</v>
      </c>
      <c r="AA177" s="231">
        <v>1</v>
      </c>
      <c r="AB177" s="231">
        <v>1</v>
      </c>
      <c r="AC177" s="231">
        <v>1</v>
      </c>
      <c r="AZ177" s="231">
        <v>1</v>
      </c>
      <c r="BA177" s="231">
        <f>IF(AZ177=1,G177,0)</f>
        <v>15422.3454</v>
      </c>
      <c r="BB177" s="231">
        <f>IF(AZ177=2,G177,0)</f>
        <v>0</v>
      </c>
      <c r="BC177" s="231">
        <f>IF(AZ177=3,G177,0)</f>
        <v>0</v>
      </c>
      <c r="BD177" s="231">
        <f>IF(AZ177=4,G177,0)</f>
        <v>0</v>
      </c>
      <c r="BE177" s="231">
        <f>IF(AZ177=5,G177,0)</f>
        <v>0</v>
      </c>
      <c r="CA177" s="256">
        <v>1</v>
      </c>
      <c r="CB177" s="256">
        <v>1</v>
      </c>
    </row>
    <row r="178" spans="1:15" ht="12.75">
      <c r="A178" s="265"/>
      <c r="B178" s="268"/>
      <c r="C178" s="330" t="s">
        <v>275</v>
      </c>
      <c r="D178" s="331"/>
      <c r="E178" s="269">
        <v>701.0157</v>
      </c>
      <c r="F178" s="270"/>
      <c r="G178" s="271"/>
      <c r="H178" s="272"/>
      <c r="I178" s="266"/>
      <c r="J178" s="273"/>
      <c r="K178" s="266"/>
      <c r="M178" s="267" t="s">
        <v>275</v>
      </c>
      <c r="O178" s="256"/>
    </row>
    <row r="179" spans="1:80" ht="22.5">
      <c r="A179" s="257">
        <v>30</v>
      </c>
      <c r="B179" s="258" t="s">
        <v>276</v>
      </c>
      <c r="C179" s="259" t="s">
        <v>277</v>
      </c>
      <c r="D179" s="260" t="s">
        <v>278</v>
      </c>
      <c r="E179" s="261">
        <v>1</v>
      </c>
      <c r="F179" s="261">
        <v>28500</v>
      </c>
      <c r="G179" s="262">
        <f>E179*F179</f>
        <v>28500</v>
      </c>
      <c r="H179" s="263">
        <v>0</v>
      </c>
      <c r="I179" s="264">
        <f>E179*H179</f>
        <v>0</v>
      </c>
      <c r="J179" s="263"/>
      <c r="K179" s="264">
        <f>E179*J179</f>
        <v>0</v>
      </c>
      <c r="O179" s="256">
        <v>2</v>
      </c>
      <c r="AA179" s="231">
        <v>12</v>
      </c>
      <c r="AB179" s="231">
        <v>0</v>
      </c>
      <c r="AC179" s="231">
        <v>160</v>
      </c>
      <c r="AZ179" s="231">
        <v>1</v>
      </c>
      <c r="BA179" s="231">
        <f>IF(AZ179=1,G179,0)</f>
        <v>28500</v>
      </c>
      <c r="BB179" s="231">
        <f>IF(AZ179=2,G179,0)</f>
        <v>0</v>
      </c>
      <c r="BC179" s="231">
        <f>IF(AZ179=3,G179,0)</f>
        <v>0</v>
      </c>
      <c r="BD179" s="231">
        <f>IF(AZ179=4,G179,0)</f>
        <v>0</v>
      </c>
      <c r="BE179" s="231">
        <f>IF(AZ179=5,G179,0)</f>
        <v>0</v>
      </c>
      <c r="CA179" s="256">
        <v>12</v>
      </c>
      <c r="CB179" s="256">
        <v>0</v>
      </c>
    </row>
    <row r="180" spans="1:80" ht="12.75">
      <c r="A180" s="257">
        <v>31</v>
      </c>
      <c r="B180" s="258" t="s">
        <v>279</v>
      </c>
      <c r="C180" s="259" t="s">
        <v>280</v>
      </c>
      <c r="D180" s="260" t="s">
        <v>278</v>
      </c>
      <c r="E180" s="261">
        <v>1</v>
      </c>
      <c r="F180" s="261">
        <v>500</v>
      </c>
      <c r="G180" s="262">
        <f>E180*F180</f>
        <v>500</v>
      </c>
      <c r="H180" s="263">
        <v>0</v>
      </c>
      <c r="I180" s="264">
        <f>E180*H180</f>
        <v>0</v>
      </c>
      <c r="J180" s="263"/>
      <c r="K180" s="264">
        <f>E180*J180</f>
        <v>0</v>
      </c>
      <c r="O180" s="256">
        <v>2</v>
      </c>
      <c r="AA180" s="231">
        <v>12</v>
      </c>
      <c r="AB180" s="231">
        <v>0</v>
      </c>
      <c r="AC180" s="231">
        <v>161</v>
      </c>
      <c r="AZ180" s="231">
        <v>1</v>
      </c>
      <c r="BA180" s="231">
        <f>IF(AZ180=1,G180,0)</f>
        <v>500</v>
      </c>
      <c r="BB180" s="231">
        <f>IF(AZ180=2,G180,0)</f>
        <v>0</v>
      </c>
      <c r="BC180" s="231">
        <f>IF(AZ180=3,G180,0)</f>
        <v>0</v>
      </c>
      <c r="BD180" s="231">
        <f>IF(AZ180=4,G180,0)</f>
        <v>0</v>
      </c>
      <c r="BE180" s="231">
        <f>IF(AZ180=5,G180,0)</f>
        <v>0</v>
      </c>
      <c r="CA180" s="256">
        <v>12</v>
      </c>
      <c r="CB180" s="256">
        <v>0</v>
      </c>
    </row>
    <row r="181" spans="1:80" ht="12.75">
      <c r="A181" s="257">
        <v>32</v>
      </c>
      <c r="B181" s="258" t="s">
        <v>281</v>
      </c>
      <c r="C181" s="259" t="s">
        <v>282</v>
      </c>
      <c r="D181" s="260" t="s">
        <v>132</v>
      </c>
      <c r="E181" s="261">
        <v>14.1</v>
      </c>
      <c r="F181" s="261">
        <v>1260</v>
      </c>
      <c r="G181" s="262">
        <f>E181*F181</f>
        <v>17766</v>
      </c>
      <c r="H181" s="263">
        <v>0.002</v>
      </c>
      <c r="I181" s="264">
        <f>E181*H181</f>
        <v>0.0282</v>
      </c>
      <c r="J181" s="263"/>
      <c r="K181" s="264">
        <f>E181*J181</f>
        <v>0</v>
      </c>
      <c r="O181" s="256">
        <v>2</v>
      </c>
      <c r="AA181" s="231">
        <v>12</v>
      </c>
      <c r="AB181" s="231">
        <v>0</v>
      </c>
      <c r="AC181" s="231">
        <v>171</v>
      </c>
      <c r="AZ181" s="231">
        <v>1</v>
      </c>
      <c r="BA181" s="231">
        <f>IF(AZ181=1,G181,0)</f>
        <v>17766</v>
      </c>
      <c r="BB181" s="231">
        <f>IF(AZ181=2,G181,0)</f>
        <v>0</v>
      </c>
      <c r="BC181" s="231">
        <f>IF(AZ181=3,G181,0)</f>
        <v>0</v>
      </c>
      <c r="BD181" s="231">
        <f>IF(AZ181=4,G181,0)</f>
        <v>0</v>
      </c>
      <c r="BE181" s="231">
        <f>IF(AZ181=5,G181,0)</f>
        <v>0</v>
      </c>
      <c r="CA181" s="256">
        <v>12</v>
      </c>
      <c r="CB181" s="256">
        <v>0</v>
      </c>
    </row>
    <row r="182" spans="1:15" ht="12.75">
      <c r="A182" s="265"/>
      <c r="B182" s="268"/>
      <c r="C182" s="330" t="s">
        <v>283</v>
      </c>
      <c r="D182" s="331"/>
      <c r="E182" s="269">
        <v>14.1</v>
      </c>
      <c r="F182" s="270"/>
      <c r="G182" s="271"/>
      <c r="H182" s="272"/>
      <c r="I182" s="266"/>
      <c r="J182" s="273"/>
      <c r="K182" s="266"/>
      <c r="M182" s="267" t="s">
        <v>283</v>
      </c>
      <c r="O182" s="256"/>
    </row>
    <row r="183" spans="1:80" ht="22.5">
      <c r="A183" s="257">
        <v>33</v>
      </c>
      <c r="B183" s="258" t="s">
        <v>284</v>
      </c>
      <c r="C183" s="259" t="s">
        <v>285</v>
      </c>
      <c r="D183" s="260" t="s">
        <v>108</v>
      </c>
      <c r="E183" s="261">
        <v>13.65</v>
      </c>
      <c r="F183" s="261">
        <v>895</v>
      </c>
      <c r="G183" s="262">
        <f>E183*F183</f>
        <v>12216.75</v>
      </c>
      <c r="H183" s="263">
        <v>0.01115</v>
      </c>
      <c r="I183" s="264">
        <f>E183*H183</f>
        <v>0.1521975</v>
      </c>
      <c r="J183" s="263"/>
      <c r="K183" s="264">
        <f>E183*J183</f>
        <v>0</v>
      </c>
      <c r="O183" s="256">
        <v>2</v>
      </c>
      <c r="AA183" s="231">
        <v>12</v>
      </c>
      <c r="AB183" s="231">
        <v>0</v>
      </c>
      <c r="AC183" s="231">
        <v>191</v>
      </c>
      <c r="AZ183" s="231">
        <v>1</v>
      </c>
      <c r="BA183" s="231">
        <f>IF(AZ183=1,G183,0)</f>
        <v>12216.75</v>
      </c>
      <c r="BB183" s="231">
        <f>IF(AZ183=2,G183,0)</f>
        <v>0</v>
      </c>
      <c r="BC183" s="231">
        <f>IF(AZ183=3,G183,0)</f>
        <v>0</v>
      </c>
      <c r="BD183" s="231">
        <f>IF(AZ183=4,G183,0)</f>
        <v>0</v>
      </c>
      <c r="BE183" s="231">
        <f>IF(AZ183=5,G183,0)</f>
        <v>0</v>
      </c>
      <c r="CA183" s="256">
        <v>12</v>
      </c>
      <c r="CB183" s="256">
        <v>0</v>
      </c>
    </row>
    <row r="184" spans="1:15" ht="12.75">
      <c r="A184" s="265"/>
      <c r="B184" s="268"/>
      <c r="C184" s="330" t="s">
        <v>286</v>
      </c>
      <c r="D184" s="331"/>
      <c r="E184" s="269">
        <v>13.65</v>
      </c>
      <c r="F184" s="270"/>
      <c r="G184" s="271"/>
      <c r="H184" s="272"/>
      <c r="I184" s="266"/>
      <c r="J184" s="273"/>
      <c r="K184" s="266"/>
      <c r="M184" s="267" t="s">
        <v>286</v>
      </c>
      <c r="O184" s="256"/>
    </row>
    <row r="185" spans="1:80" ht="22.5">
      <c r="A185" s="257">
        <v>34</v>
      </c>
      <c r="B185" s="258" t="s">
        <v>287</v>
      </c>
      <c r="C185" s="259" t="s">
        <v>288</v>
      </c>
      <c r="D185" s="260" t="s">
        <v>108</v>
      </c>
      <c r="E185" s="261">
        <v>37.657</v>
      </c>
      <c r="F185" s="261">
        <v>895</v>
      </c>
      <c r="G185" s="262">
        <f>E185*F185</f>
        <v>33703.015</v>
      </c>
      <c r="H185" s="263">
        <v>0.00936</v>
      </c>
      <c r="I185" s="264">
        <f>E185*H185</f>
        <v>0.35246952</v>
      </c>
      <c r="J185" s="263"/>
      <c r="K185" s="264">
        <f>E185*J185</f>
        <v>0</v>
      </c>
      <c r="O185" s="256">
        <v>2</v>
      </c>
      <c r="AA185" s="231">
        <v>12</v>
      </c>
      <c r="AB185" s="231">
        <v>0</v>
      </c>
      <c r="AC185" s="231">
        <v>147</v>
      </c>
      <c r="AZ185" s="231">
        <v>1</v>
      </c>
      <c r="BA185" s="231">
        <f>IF(AZ185=1,G185,0)</f>
        <v>33703.015</v>
      </c>
      <c r="BB185" s="231">
        <f>IF(AZ185=2,G185,0)</f>
        <v>0</v>
      </c>
      <c r="BC185" s="231">
        <f>IF(AZ185=3,G185,0)</f>
        <v>0</v>
      </c>
      <c r="BD185" s="231">
        <f>IF(AZ185=4,G185,0)</f>
        <v>0</v>
      </c>
      <c r="BE185" s="231">
        <f>IF(AZ185=5,G185,0)</f>
        <v>0</v>
      </c>
      <c r="CA185" s="256">
        <v>12</v>
      </c>
      <c r="CB185" s="256">
        <v>0</v>
      </c>
    </row>
    <row r="186" spans="1:15" ht="12.75">
      <c r="A186" s="265"/>
      <c r="B186" s="268"/>
      <c r="C186" s="330" t="s">
        <v>289</v>
      </c>
      <c r="D186" s="331"/>
      <c r="E186" s="269">
        <v>1.7928</v>
      </c>
      <c r="F186" s="270"/>
      <c r="G186" s="271"/>
      <c r="H186" s="272"/>
      <c r="I186" s="266"/>
      <c r="J186" s="273"/>
      <c r="K186" s="266"/>
      <c r="M186" s="267" t="s">
        <v>289</v>
      </c>
      <c r="O186" s="256"/>
    </row>
    <row r="187" spans="1:15" ht="12.75">
      <c r="A187" s="265"/>
      <c r="B187" s="268"/>
      <c r="C187" s="330" t="s">
        <v>151</v>
      </c>
      <c r="D187" s="331"/>
      <c r="E187" s="269">
        <v>0</v>
      </c>
      <c r="F187" s="270"/>
      <c r="G187" s="271"/>
      <c r="H187" s="272"/>
      <c r="I187" s="266"/>
      <c r="J187" s="273"/>
      <c r="K187" s="266"/>
      <c r="M187" s="267">
        <v>0</v>
      </c>
      <c r="O187" s="256"/>
    </row>
    <row r="188" spans="1:15" ht="12.75">
      <c r="A188" s="265"/>
      <c r="B188" s="268"/>
      <c r="C188" s="330" t="s">
        <v>290</v>
      </c>
      <c r="D188" s="331"/>
      <c r="E188" s="269">
        <v>0</v>
      </c>
      <c r="F188" s="270"/>
      <c r="G188" s="271"/>
      <c r="H188" s="272"/>
      <c r="I188" s="266"/>
      <c r="J188" s="273"/>
      <c r="K188" s="266"/>
      <c r="M188" s="267" t="s">
        <v>290</v>
      </c>
      <c r="O188" s="256"/>
    </row>
    <row r="189" spans="1:15" ht="12.75">
      <c r="A189" s="265"/>
      <c r="B189" s="268"/>
      <c r="C189" s="330" t="s">
        <v>291</v>
      </c>
      <c r="D189" s="331"/>
      <c r="E189" s="269">
        <v>11.7</v>
      </c>
      <c r="F189" s="270"/>
      <c r="G189" s="271"/>
      <c r="H189" s="272"/>
      <c r="I189" s="266"/>
      <c r="J189" s="273"/>
      <c r="K189" s="266"/>
      <c r="M189" s="267" t="s">
        <v>291</v>
      </c>
      <c r="O189" s="256"/>
    </row>
    <row r="190" spans="1:15" ht="22.5">
      <c r="A190" s="265"/>
      <c r="B190" s="268"/>
      <c r="C190" s="330" t="s">
        <v>292</v>
      </c>
      <c r="D190" s="331"/>
      <c r="E190" s="269">
        <v>14.097</v>
      </c>
      <c r="F190" s="270"/>
      <c r="G190" s="271"/>
      <c r="H190" s="272"/>
      <c r="I190" s="266"/>
      <c r="J190" s="273"/>
      <c r="K190" s="266"/>
      <c r="M190" s="267" t="s">
        <v>292</v>
      </c>
      <c r="O190" s="256"/>
    </row>
    <row r="191" spans="1:15" ht="12.75">
      <c r="A191" s="265"/>
      <c r="B191" s="268"/>
      <c r="C191" s="330" t="s">
        <v>293</v>
      </c>
      <c r="D191" s="331"/>
      <c r="E191" s="269">
        <v>0</v>
      </c>
      <c r="F191" s="270"/>
      <c r="G191" s="271"/>
      <c r="H191" s="272"/>
      <c r="I191" s="266"/>
      <c r="J191" s="273"/>
      <c r="K191" s="266"/>
      <c r="M191" s="267" t="s">
        <v>293</v>
      </c>
      <c r="O191" s="256"/>
    </row>
    <row r="192" spans="1:15" ht="12.75">
      <c r="A192" s="265"/>
      <c r="B192" s="268"/>
      <c r="C192" s="330" t="s">
        <v>294</v>
      </c>
      <c r="D192" s="331"/>
      <c r="E192" s="269">
        <v>8.274</v>
      </c>
      <c r="F192" s="270"/>
      <c r="G192" s="271"/>
      <c r="H192" s="272"/>
      <c r="I192" s="266"/>
      <c r="J192" s="273"/>
      <c r="K192" s="266"/>
      <c r="M192" s="267" t="s">
        <v>294</v>
      </c>
      <c r="O192" s="256"/>
    </row>
    <row r="193" spans="1:15" ht="12.75">
      <c r="A193" s="265"/>
      <c r="B193" s="268"/>
      <c r="C193" s="330" t="s">
        <v>151</v>
      </c>
      <c r="D193" s="331"/>
      <c r="E193" s="269">
        <v>0</v>
      </c>
      <c r="F193" s="270"/>
      <c r="G193" s="271"/>
      <c r="H193" s="272"/>
      <c r="I193" s="266"/>
      <c r="J193" s="273"/>
      <c r="K193" s="266"/>
      <c r="M193" s="267">
        <v>0</v>
      </c>
      <c r="O193" s="256"/>
    </row>
    <row r="194" spans="1:15" ht="12.75">
      <c r="A194" s="265"/>
      <c r="B194" s="268"/>
      <c r="C194" s="330" t="s">
        <v>295</v>
      </c>
      <c r="D194" s="331"/>
      <c r="E194" s="269">
        <v>1.7932</v>
      </c>
      <c r="F194" s="270"/>
      <c r="G194" s="271"/>
      <c r="H194" s="272"/>
      <c r="I194" s="266"/>
      <c r="J194" s="273"/>
      <c r="K194" s="266"/>
      <c r="M194" s="267" t="s">
        <v>295</v>
      </c>
      <c r="O194" s="256"/>
    </row>
    <row r="195" spans="1:80" ht="22.5">
      <c r="A195" s="257">
        <v>35</v>
      </c>
      <c r="B195" s="258" t="s">
        <v>296</v>
      </c>
      <c r="C195" s="259" t="s">
        <v>297</v>
      </c>
      <c r="D195" s="260" t="s">
        <v>108</v>
      </c>
      <c r="E195" s="261">
        <v>60.2852</v>
      </c>
      <c r="F195" s="261">
        <v>895</v>
      </c>
      <c r="G195" s="262">
        <f>E195*F195</f>
        <v>53955.254</v>
      </c>
      <c r="H195" s="263">
        <v>0.00936</v>
      </c>
      <c r="I195" s="264">
        <f>E195*H195</f>
        <v>0.564269472</v>
      </c>
      <c r="J195" s="263"/>
      <c r="K195" s="264">
        <f>E195*J195</f>
        <v>0</v>
      </c>
      <c r="O195" s="256">
        <v>2</v>
      </c>
      <c r="AA195" s="231">
        <v>12</v>
      </c>
      <c r="AB195" s="231">
        <v>0</v>
      </c>
      <c r="AC195" s="231">
        <v>196</v>
      </c>
      <c r="AZ195" s="231">
        <v>1</v>
      </c>
      <c r="BA195" s="231">
        <f>IF(AZ195=1,G195,0)</f>
        <v>53955.254</v>
      </c>
      <c r="BB195" s="231">
        <f>IF(AZ195=2,G195,0)</f>
        <v>0</v>
      </c>
      <c r="BC195" s="231">
        <f>IF(AZ195=3,G195,0)</f>
        <v>0</v>
      </c>
      <c r="BD195" s="231">
        <f>IF(AZ195=4,G195,0)</f>
        <v>0</v>
      </c>
      <c r="BE195" s="231">
        <f>IF(AZ195=5,G195,0)</f>
        <v>0</v>
      </c>
      <c r="CA195" s="256">
        <v>12</v>
      </c>
      <c r="CB195" s="256">
        <v>0</v>
      </c>
    </row>
    <row r="196" spans="1:15" ht="12.75">
      <c r="A196" s="265"/>
      <c r="B196" s="268"/>
      <c r="C196" s="330" t="s">
        <v>298</v>
      </c>
      <c r="D196" s="331"/>
      <c r="E196" s="269">
        <v>0</v>
      </c>
      <c r="F196" s="270"/>
      <c r="G196" s="271"/>
      <c r="H196" s="272"/>
      <c r="I196" s="266"/>
      <c r="J196" s="273"/>
      <c r="K196" s="266"/>
      <c r="M196" s="267" t="s">
        <v>298</v>
      </c>
      <c r="O196" s="256"/>
    </row>
    <row r="197" spans="1:15" ht="12.75">
      <c r="A197" s="265"/>
      <c r="B197" s="268"/>
      <c r="C197" s="330" t="s">
        <v>299</v>
      </c>
      <c r="D197" s="331"/>
      <c r="E197" s="269">
        <v>0</v>
      </c>
      <c r="F197" s="270"/>
      <c r="G197" s="271"/>
      <c r="H197" s="272"/>
      <c r="I197" s="266"/>
      <c r="J197" s="273"/>
      <c r="K197" s="266"/>
      <c r="M197" s="267" t="s">
        <v>299</v>
      </c>
      <c r="O197" s="256"/>
    </row>
    <row r="198" spans="1:15" ht="12.75">
      <c r="A198" s="265"/>
      <c r="B198" s="268"/>
      <c r="C198" s="330" t="s">
        <v>300</v>
      </c>
      <c r="D198" s="331"/>
      <c r="E198" s="269">
        <v>6.4625</v>
      </c>
      <c r="F198" s="270"/>
      <c r="G198" s="271"/>
      <c r="H198" s="272"/>
      <c r="I198" s="266"/>
      <c r="J198" s="273"/>
      <c r="K198" s="266"/>
      <c r="M198" s="267" t="s">
        <v>300</v>
      </c>
      <c r="O198" s="256"/>
    </row>
    <row r="199" spans="1:15" ht="22.5">
      <c r="A199" s="265"/>
      <c r="B199" s="268"/>
      <c r="C199" s="330" t="s">
        <v>301</v>
      </c>
      <c r="D199" s="331"/>
      <c r="E199" s="269">
        <v>25.8445</v>
      </c>
      <c r="F199" s="270"/>
      <c r="G199" s="271"/>
      <c r="H199" s="272"/>
      <c r="I199" s="266"/>
      <c r="J199" s="273"/>
      <c r="K199" s="266"/>
      <c r="M199" s="267" t="s">
        <v>301</v>
      </c>
      <c r="O199" s="256"/>
    </row>
    <row r="200" spans="1:15" ht="12.75">
      <c r="A200" s="265"/>
      <c r="B200" s="268"/>
      <c r="C200" s="330" t="s">
        <v>302</v>
      </c>
      <c r="D200" s="331"/>
      <c r="E200" s="269">
        <v>0</v>
      </c>
      <c r="F200" s="270"/>
      <c r="G200" s="271"/>
      <c r="H200" s="272"/>
      <c r="I200" s="266"/>
      <c r="J200" s="273"/>
      <c r="K200" s="266"/>
      <c r="M200" s="267" t="s">
        <v>302</v>
      </c>
      <c r="O200" s="256"/>
    </row>
    <row r="201" spans="1:15" ht="12.75">
      <c r="A201" s="265"/>
      <c r="B201" s="268"/>
      <c r="C201" s="330" t="s">
        <v>303</v>
      </c>
      <c r="D201" s="331"/>
      <c r="E201" s="269">
        <v>15.169</v>
      </c>
      <c r="F201" s="270"/>
      <c r="G201" s="271"/>
      <c r="H201" s="272"/>
      <c r="I201" s="266"/>
      <c r="J201" s="273"/>
      <c r="K201" s="266"/>
      <c r="M201" s="267" t="s">
        <v>303</v>
      </c>
      <c r="O201" s="256"/>
    </row>
    <row r="202" spans="1:15" ht="12.75">
      <c r="A202" s="265"/>
      <c r="B202" s="268"/>
      <c r="C202" s="330" t="s">
        <v>304</v>
      </c>
      <c r="D202" s="331"/>
      <c r="E202" s="269">
        <v>9.9385</v>
      </c>
      <c r="F202" s="270"/>
      <c r="G202" s="271"/>
      <c r="H202" s="272"/>
      <c r="I202" s="266"/>
      <c r="J202" s="273"/>
      <c r="K202" s="266"/>
      <c r="M202" s="267" t="s">
        <v>304</v>
      </c>
      <c r="O202" s="256"/>
    </row>
    <row r="203" spans="1:15" ht="12.75">
      <c r="A203" s="265"/>
      <c r="B203" s="268"/>
      <c r="C203" s="330" t="s">
        <v>151</v>
      </c>
      <c r="D203" s="331"/>
      <c r="E203" s="269">
        <v>0</v>
      </c>
      <c r="F203" s="270"/>
      <c r="G203" s="271"/>
      <c r="H203" s="272"/>
      <c r="I203" s="266"/>
      <c r="J203" s="273"/>
      <c r="K203" s="266"/>
      <c r="M203" s="267">
        <v>0</v>
      </c>
      <c r="O203" s="256"/>
    </row>
    <row r="204" spans="1:15" ht="12.75">
      <c r="A204" s="265"/>
      <c r="B204" s="268"/>
      <c r="C204" s="330" t="s">
        <v>305</v>
      </c>
      <c r="D204" s="331"/>
      <c r="E204" s="269">
        <v>2.8707</v>
      </c>
      <c r="F204" s="270"/>
      <c r="G204" s="271"/>
      <c r="H204" s="272"/>
      <c r="I204" s="266"/>
      <c r="J204" s="273"/>
      <c r="K204" s="266"/>
      <c r="M204" s="267" t="s">
        <v>305</v>
      </c>
      <c r="O204" s="256"/>
    </row>
    <row r="205" spans="1:80" ht="12.75">
      <c r="A205" s="257">
        <v>36</v>
      </c>
      <c r="B205" s="258" t="s">
        <v>306</v>
      </c>
      <c r="C205" s="259" t="s">
        <v>307</v>
      </c>
      <c r="D205" s="260" t="s">
        <v>132</v>
      </c>
      <c r="E205" s="261">
        <v>78.793</v>
      </c>
      <c r="F205" s="261">
        <v>39</v>
      </c>
      <c r="G205" s="262">
        <f>E205*F205</f>
        <v>3072.927</v>
      </c>
      <c r="H205" s="263">
        <v>6E-05</v>
      </c>
      <c r="I205" s="264">
        <f>E205*H205</f>
        <v>0.00472758</v>
      </c>
      <c r="J205" s="263"/>
      <c r="K205" s="264">
        <f>E205*J205</f>
        <v>0</v>
      </c>
      <c r="O205" s="256">
        <v>2</v>
      </c>
      <c r="AA205" s="231">
        <v>3</v>
      </c>
      <c r="AB205" s="231">
        <v>1</v>
      </c>
      <c r="AC205" s="231" t="s">
        <v>306</v>
      </c>
      <c r="AZ205" s="231">
        <v>1</v>
      </c>
      <c r="BA205" s="231">
        <f>IF(AZ205=1,G205,0)</f>
        <v>3072.927</v>
      </c>
      <c r="BB205" s="231">
        <f>IF(AZ205=2,G205,0)</f>
        <v>0</v>
      </c>
      <c r="BC205" s="231">
        <f>IF(AZ205=3,G205,0)</f>
        <v>0</v>
      </c>
      <c r="BD205" s="231">
        <f>IF(AZ205=4,G205,0)</f>
        <v>0</v>
      </c>
      <c r="BE205" s="231">
        <f>IF(AZ205=5,G205,0)</f>
        <v>0</v>
      </c>
      <c r="CA205" s="256">
        <v>3</v>
      </c>
      <c r="CB205" s="256">
        <v>1</v>
      </c>
    </row>
    <row r="206" spans="1:15" ht="12.75">
      <c r="A206" s="265"/>
      <c r="B206" s="268"/>
      <c r="C206" s="330" t="s">
        <v>308</v>
      </c>
      <c r="D206" s="331"/>
      <c r="E206" s="269">
        <v>14.16</v>
      </c>
      <c r="F206" s="270"/>
      <c r="G206" s="271"/>
      <c r="H206" s="272"/>
      <c r="I206" s="266"/>
      <c r="J206" s="273"/>
      <c r="K206" s="266"/>
      <c r="M206" s="267" t="s">
        <v>308</v>
      </c>
      <c r="O206" s="256"/>
    </row>
    <row r="207" spans="1:15" ht="12.75">
      <c r="A207" s="265"/>
      <c r="B207" s="268"/>
      <c r="C207" s="330" t="s">
        <v>309</v>
      </c>
      <c r="D207" s="331"/>
      <c r="E207" s="269">
        <v>9.44</v>
      </c>
      <c r="F207" s="270"/>
      <c r="G207" s="271"/>
      <c r="H207" s="272"/>
      <c r="I207" s="266"/>
      <c r="J207" s="273"/>
      <c r="K207" s="266"/>
      <c r="M207" s="267" t="s">
        <v>309</v>
      </c>
      <c r="O207" s="256"/>
    </row>
    <row r="208" spans="1:15" ht="12.75">
      <c r="A208" s="265"/>
      <c r="B208" s="268"/>
      <c r="C208" s="330" t="s">
        <v>310</v>
      </c>
      <c r="D208" s="331"/>
      <c r="E208" s="269">
        <v>11.8</v>
      </c>
      <c r="F208" s="270"/>
      <c r="G208" s="271"/>
      <c r="H208" s="272"/>
      <c r="I208" s="266"/>
      <c r="J208" s="273"/>
      <c r="K208" s="266"/>
      <c r="M208" s="267" t="s">
        <v>310</v>
      </c>
      <c r="O208" s="256"/>
    </row>
    <row r="209" spans="1:15" ht="12.75">
      <c r="A209" s="265"/>
      <c r="B209" s="268"/>
      <c r="C209" s="330" t="s">
        <v>311</v>
      </c>
      <c r="D209" s="331"/>
      <c r="E209" s="269">
        <v>8.85</v>
      </c>
      <c r="F209" s="270"/>
      <c r="G209" s="271"/>
      <c r="H209" s="272"/>
      <c r="I209" s="266"/>
      <c r="J209" s="273"/>
      <c r="K209" s="266"/>
      <c r="M209" s="267" t="s">
        <v>311</v>
      </c>
      <c r="O209" s="256"/>
    </row>
    <row r="210" spans="1:15" ht="12.75">
      <c r="A210" s="265"/>
      <c r="B210" s="268"/>
      <c r="C210" s="330" t="s">
        <v>312</v>
      </c>
      <c r="D210" s="331"/>
      <c r="E210" s="269">
        <v>18.09</v>
      </c>
      <c r="F210" s="270"/>
      <c r="G210" s="271"/>
      <c r="H210" s="272"/>
      <c r="I210" s="266"/>
      <c r="J210" s="273"/>
      <c r="K210" s="266"/>
      <c r="M210" s="267" t="s">
        <v>312</v>
      </c>
      <c r="O210" s="256"/>
    </row>
    <row r="211" spans="1:15" ht="12.75">
      <c r="A211" s="265"/>
      <c r="B211" s="268"/>
      <c r="C211" s="330" t="s">
        <v>151</v>
      </c>
      <c r="D211" s="331"/>
      <c r="E211" s="269">
        <v>0</v>
      </c>
      <c r="F211" s="270"/>
      <c r="G211" s="271"/>
      <c r="H211" s="272"/>
      <c r="I211" s="266"/>
      <c r="J211" s="273"/>
      <c r="K211" s="266"/>
      <c r="M211" s="267">
        <v>0</v>
      </c>
      <c r="O211" s="256"/>
    </row>
    <row r="212" spans="1:15" ht="12.75">
      <c r="A212" s="265"/>
      <c r="B212" s="268"/>
      <c r="C212" s="330" t="s">
        <v>313</v>
      </c>
      <c r="D212" s="331"/>
      <c r="E212" s="269">
        <v>2.08</v>
      </c>
      <c r="F212" s="270"/>
      <c r="G212" s="271"/>
      <c r="H212" s="272"/>
      <c r="I212" s="266"/>
      <c r="J212" s="273"/>
      <c r="K212" s="266"/>
      <c r="M212" s="267" t="s">
        <v>313</v>
      </c>
      <c r="O212" s="256"/>
    </row>
    <row r="213" spans="1:15" ht="12.75">
      <c r="A213" s="265"/>
      <c r="B213" s="268"/>
      <c r="C213" s="330" t="s">
        <v>314</v>
      </c>
      <c r="D213" s="331"/>
      <c r="E213" s="269">
        <v>2.96</v>
      </c>
      <c r="F213" s="270"/>
      <c r="G213" s="271"/>
      <c r="H213" s="272"/>
      <c r="I213" s="266"/>
      <c r="J213" s="273"/>
      <c r="K213" s="266"/>
      <c r="M213" s="267" t="s">
        <v>314</v>
      </c>
      <c r="O213" s="256"/>
    </row>
    <row r="214" spans="1:15" ht="12.75">
      <c r="A214" s="265"/>
      <c r="B214" s="268"/>
      <c r="C214" s="330" t="s">
        <v>315</v>
      </c>
      <c r="D214" s="331"/>
      <c r="E214" s="269">
        <v>4.25</v>
      </c>
      <c r="F214" s="270"/>
      <c r="G214" s="271"/>
      <c r="H214" s="272"/>
      <c r="I214" s="266"/>
      <c r="J214" s="273"/>
      <c r="K214" s="266"/>
      <c r="M214" s="267" t="s">
        <v>315</v>
      </c>
      <c r="O214" s="256"/>
    </row>
    <row r="215" spans="1:15" ht="12.75">
      <c r="A215" s="265"/>
      <c r="B215" s="268"/>
      <c r="C215" s="330" t="s">
        <v>151</v>
      </c>
      <c r="D215" s="331"/>
      <c r="E215" s="269">
        <v>0</v>
      </c>
      <c r="F215" s="270"/>
      <c r="G215" s="271"/>
      <c r="H215" s="272"/>
      <c r="I215" s="266"/>
      <c r="J215" s="273"/>
      <c r="K215" s="266"/>
      <c r="M215" s="267">
        <v>0</v>
      </c>
      <c r="O215" s="256"/>
    </row>
    <row r="216" spans="1:15" ht="12.75">
      <c r="A216" s="265"/>
      <c r="B216" s="268"/>
      <c r="C216" s="330" t="s">
        <v>316</v>
      </c>
      <c r="D216" s="331"/>
      <c r="E216" s="269">
        <v>7.163</v>
      </c>
      <c r="F216" s="270"/>
      <c r="G216" s="271"/>
      <c r="H216" s="272"/>
      <c r="I216" s="266"/>
      <c r="J216" s="273"/>
      <c r="K216" s="266"/>
      <c r="M216" s="267" t="s">
        <v>316</v>
      </c>
      <c r="O216" s="256"/>
    </row>
    <row r="217" spans="1:80" ht="12.75">
      <c r="A217" s="257">
        <v>37</v>
      </c>
      <c r="B217" s="258" t="s">
        <v>317</v>
      </c>
      <c r="C217" s="259" t="s">
        <v>318</v>
      </c>
      <c r="D217" s="260" t="s">
        <v>132</v>
      </c>
      <c r="E217" s="261">
        <v>73.249</v>
      </c>
      <c r="F217" s="261">
        <v>38</v>
      </c>
      <c r="G217" s="262">
        <f>E217*F217</f>
        <v>2783.462</v>
      </c>
      <c r="H217" s="263">
        <v>7E-05</v>
      </c>
      <c r="I217" s="264">
        <f>E217*H217</f>
        <v>0.005127429999999999</v>
      </c>
      <c r="J217" s="263"/>
      <c r="K217" s="264">
        <f>E217*J217</f>
        <v>0</v>
      </c>
      <c r="O217" s="256">
        <v>2</v>
      </c>
      <c r="AA217" s="231">
        <v>3</v>
      </c>
      <c r="AB217" s="231">
        <v>1</v>
      </c>
      <c r="AC217" s="231" t="s">
        <v>317</v>
      </c>
      <c r="AZ217" s="231">
        <v>1</v>
      </c>
      <c r="BA217" s="231">
        <f>IF(AZ217=1,G217,0)</f>
        <v>2783.462</v>
      </c>
      <c r="BB217" s="231">
        <f>IF(AZ217=2,G217,0)</f>
        <v>0</v>
      </c>
      <c r="BC217" s="231">
        <f>IF(AZ217=3,G217,0)</f>
        <v>0</v>
      </c>
      <c r="BD217" s="231">
        <f>IF(AZ217=4,G217,0)</f>
        <v>0</v>
      </c>
      <c r="BE217" s="231">
        <f>IF(AZ217=5,G217,0)</f>
        <v>0</v>
      </c>
      <c r="CA217" s="256">
        <v>3</v>
      </c>
      <c r="CB217" s="256">
        <v>1</v>
      </c>
    </row>
    <row r="218" spans="1:15" ht="12.75">
      <c r="A218" s="265"/>
      <c r="B218" s="268"/>
      <c r="C218" s="330" t="s">
        <v>308</v>
      </c>
      <c r="D218" s="331"/>
      <c r="E218" s="269">
        <v>14.16</v>
      </c>
      <c r="F218" s="270"/>
      <c r="G218" s="271"/>
      <c r="H218" s="272"/>
      <c r="I218" s="266"/>
      <c r="J218" s="273"/>
      <c r="K218" s="266"/>
      <c r="M218" s="267" t="s">
        <v>308</v>
      </c>
      <c r="O218" s="256"/>
    </row>
    <row r="219" spans="1:15" ht="12.75">
      <c r="A219" s="265"/>
      <c r="B219" s="268"/>
      <c r="C219" s="330" t="s">
        <v>309</v>
      </c>
      <c r="D219" s="331"/>
      <c r="E219" s="269">
        <v>9.44</v>
      </c>
      <c r="F219" s="270"/>
      <c r="G219" s="271"/>
      <c r="H219" s="272"/>
      <c r="I219" s="266"/>
      <c r="J219" s="273"/>
      <c r="K219" s="266"/>
      <c r="M219" s="267" t="s">
        <v>309</v>
      </c>
      <c r="O219" s="256"/>
    </row>
    <row r="220" spans="1:15" ht="12.75">
      <c r="A220" s="265"/>
      <c r="B220" s="268"/>
      <c r="C220" s="330" t="s">
        <v>310</v>
      </c>
      <c r="D220" s="331"/>
      <c r="E220" s="269">
        <v>11.8</v>
      </c>
      <c r="F220" s="270"/>
      <c r="G220" s="271"/>
      <c r="H220" s="272"/>
      <c r="I220" s="266"/>
      <c r="J220" s="273"/>
      <c r="K220" s="266"/>
      <c r="M220" s="267" t="s">
        <v>310</v>
      </c>
      <c r="O220" s="256"/>
    </row>
    <row r="221" spans="1:15" ht="12.75">
      <c r="A221" s="265"/>
      <c r="B221" s="268"/>
      <c r="C221" s="330" t="s">
        <v>311</v>
      </c>
      <c r="D221" s="331"/>
      <c r="E221" s="269">
        <v>8.85</v>
      </c>
      <c r="F221" s="270"/>
      <c r="G221" s="271"/>
      <c r="H221" s="272"/>
      <c r="I221" s="266"/>
      <c r="J221" s="273"/>
      <c r="K221" s="266"/>
      <c r="M221" s="267" t="s">
        <v>311</v>
      </c>
      <c r="O221" s="256"/>
    </row>
    <row r="222" spans="1:15" ht="12.75">
      <c r="A222" s="265"/>
      <c r="B222" s="268"/>
      <c r="C222" s="330" t="s">
        <v>312</v>
      </c>
      <c r="D222" s="331"/>
      <c r="E222" s="269">
        <v>18.09</v>
      </c>
      <c r="F222" s="270"/>
      <c r="G222" s="271"/>
      <c r="H222" s="272"/>
      <c r="I222" s="266"/>
      <c r="J222" s="273"/>
      <c r="K222" s="266"/>
      <c r="M222" s="267" t="s">
        <v>312</v>
      </c>
      <c r="O222" s="256"/>
    </row>
    <row r="223" spans="1:15" ht="12.75">
      <c r="A223" s="265"/>
      <c r="B223" s="268"/>
      <c r="C223" s="330" t="s">
        <v>151</v>
      </c>
      <c r="D223" s="331"/>
      <c r="E223" s="269">
        <v>0</v>
      </c>
      <c r="F223" s="270"/>
      <c r="G223" s="271"/>
      <c r="H223" s="272"/>
      <c r="I223" s="266"/>
      <c r="J223" s="273"/>
      <c r="K223" s="266"/>
      <c r="M223" s="267">
        <v>0</v>
      </c>
      <c r="O223" s="256"/>
    </row>
    <row r="224" spans="1:15" ht="12.75">
      <c r="A224" s="265"/>
      <c r="B224" s="268"/>
      <c r="C224" s="330" t="s">
        <v>315</v>
      </c>
      <c r="D224" s="331"/>
      <c r="E224" s="269">
        <v>4.25</v>
      </c>
      <c r="F224" s="270"/>
      <c r="G224" s="271"/>
      <c r="H224" s="272"/>
      <c r="I224" s="266"/>
      <c r="J224" s="273"/>
      <c r="K224" s="266"/>
      <c r="M224" s="267" t="s">
        <v>315</v>
      </c>
      <c r="O224" s="256"/>
    </row>
    <row r="225" spans="1:15" ht="12.75">
      <c r="A225" s="265"/>
      <c r="B225" s="268"/>
      <c r="C225" s="330" t="s">
        <v>151</v>
      </c>
      <c r="D225" s="331"/>
      <c r="E225" s="269">
        <v>0</v>
      </c>
      <c r="F225" s="270"/>
      <c r="G225" s="271"/>
      <c r="H225" s="272"/>
      <c r="I225" s="266"/>
      <c r="J225" s="273"/>
      <c r="K225" s="266"/>
      <c r="M225" s="267">
        <v>0</v>
      </c>
      <c r="O225" s="256"/>
    </row>
    <row r="226" spans="1:15" ht="12.75">
      <c r="A226" s="265"/>
      <c r="B226" s="268"/>
      <c r="C226" s="330" t="s">
        <v>319</v>
      </c>
      <c r="D226" s="331"/>
      <c r="E226" s="269">
        <v>6.659</v>
      </c>
      <c r="F226" s="270"/>
      <c r="G226" s="271"/>
      <c r="H226" s="272"/>
      <c r="I226" s="266"/>
      <c r="J226" s="273"/>
      <c r="K226" s="266"/>
      <c r="M226" s="267" t="s">
        <v>319</v>
      </c>
      <c r="O226" s="256"/>
    </row>
    <row r="227" spans="1:80" ht="12.75">
      <c r="A227" s="257">
        <v>38</v>
      </c>
      <c r="B227" s="258" t="s">
        <v>320</v>
      </c>
      <c r="C227" s="259" t="s">
        <v>321</v>
      </c>
      <c r="D227" s="260" t="s">
        <v>132</v>
      </c>
      <c r="E227" s="261">
        <v>127.974</v>
      </c>
      <c r="F227" s="261">
        <v>34</v>
      </c>
      <c r="G227" s="262">
        <f>E227*F227</f>
        <v>4351.116</v>
      </c>
      <c r="H227" s="263">
        <v>0.0001</v>
      </c>
      <c r="I227" s="264">
        <f>E227*H227</f>
        <v>0.0127974</v>
      </c>
      <c r="J227" s="263"/>
      <c r="K227" s="264">
        <f>E227*J227</f>
        <v>0</v>
      </c>
      <c r="O227" s="256">
        <v>2</v>
      </c>
      <c r="AA227" s="231">
        <v>3</v>
      </c>
      <c r="AB227" s="231">
        <v>1</v>
      </c>
      <c r="AC227" s="231">
        <v>28350202</v>
      </c>
      <c r="AZ227" s="231">
        <v>1</v>
      </c>
      <c r="BA227" s="231">
        <f>IF(AZ227=1,G227,0)</f>
        <v>4351.116</v>
      </c>
      <c r="BB227" s="231">
        <f>IF(AZ227=2,G227,0)</f>
        <v>0</v>
      </c>
      <c r="BC227" s="231">
        <f>IF(AZ227=3,G227,0)</f>
        <v>0</v>
      </c>
      <c r="BD227" s="231">
        <f>IF(AZ227=4,G227,0)</f>
        <v>0</v>
      </c>
      <c r="BE227" s="231">
        <f>IF(AZ227=5,G227,0)</f>
        <v>0</v>
      </c>
      <c r="CA227" s="256">
        <v>3</v>
      </c>
      <c r="CB227" s="256">
        <v>1</v>
      </c>
    </row>
    <row r="228" spans="1:15" ht="12.75">
      <c r="A228" s="265"/>
      <c r="B228" s="268"/>
      <c r="C228" s="330" t="s">
        <v>322</v>
      </c>
      <c r="D228" s="331"/>
      <c r="E228" s="269">
        <v>14.4</v>
      </c>
      <c r="F228" s="270"/>
      <c r="G228" s="271"/>
      <c r="H228" s="272"/>
      <c r="I228" s="266"/>
      <c r="J228" s="273"/>
      <c r="K228" s="266"/>
      <c r="M228" s="267" t="s">
        <v>322</v>
      </c>
      <c r="O228" s="256"/>
    </row>
    <row r="229" spans="1:15" ht="12.75">
      <c r="A229" s="265"/>
      <c r="B229" s="268"/>
      <c r="C229" s="330" t="s">
        <v>323</v>
      </c>
      <c r="D229" s="331"/>
      <c r="E229" s="269">
        <v>23.2</v>
      </c>
      <c r="F229" s="270"/>
      <c r="G229" s="271"/>
      <c r="H229" s="272"/>
      <c r="I229" s="266"/>
      <c r="J229" s="273"/>
      <c r="K229" s="266"/>
      <c r="M229" s="267" t="s">
        <v>323</v>
      </c>
      <c r="O229" s="256"/>
    </row>
    <row r="230" spans="1:15" ht="12.75">
      <c r="A230" s="265"/>
      <c r="B230" s="268"/>
      <c r="C230" s="330" t="s">
        <v>324</v>
      </c>
      <c r="D230" s="331"/>
      <c r="E230" s="269">
        <v>41.8</v>
      </c>
      <c r="F230" s="270"/>
      <c r="G230" s="271"/>
      <c r="H230" s="272"/>
      <c r="I230" s="266"/>
      <c r="J230" s="273"/>
      <c r="K230" s="266"/>
      <c r="M230" s="267" t="s">
        <v>324</v>
      </c>
      <c r="O230" s="256"/>
    </row>
    <row r="231" spans="1:15" ht="12.75">
      <c r="A231" s="265"/>
      <c r="B231" s="268"/>
      <c r="C231" s="330" t="s">
        <v>325</v>
      </c>
      <c r="D231" s="331"/>
      <c r="E231" s="269">
        <v>14.28</v>
      </c>
      <c r="F231" s="270"/>
      <c r="G231" s="271"/>
      <c r="H231" s="272"/>
      <c r="I231" s="266"/>
      <c r="J231" s="273"/>
      <c r="K231" s="266"/>
      <c r="M231" s="267" t="s">
        <v>325</v>
      </c>
      <c r="O231" s="256"/>
    </row>
    <row r="232" spans="1:15" ht="12.75">
      <c r="A232" s="265"/>
      <c r="B232" s="268"/>
      <c r="C232" s="330" t="s">
        <v>326</v>
      </c>
      <c r="D232" s="331"/>
      <c r="E232" s="269">
        <v>5.46</v>
      </c>
      <c r="F232" s="270"/>
      <c r="G232" s="271"/>
      <c r="H232" s="272"/>
      <c r="I232" s="266"/>
      <c r="J232" s="273"/>
      <c r="K232" s="266"/>
      <c r="M232" s="267" t="s">
        <v>326</v>
      </c>
      <c r="O232" s="256"/>
    </row>
    <row r="233" spans="1:15" ht="12.75">
      <c r="A233" s="265"/>
      <c r="B233" s="268"/>
      <c r="C233" s="330" t="s">
        <v>151</v>
      </c>
      <c r="D233" s="331"/>
      <c r="E233" s="269">
        <v>0</v>
      </c>
      <c r="F233" s="270"/>
      <c r="G233" s="271"/>
      <c r="H233" s="272"/>
      <c r="I233" s="266"/>
      <c r="J233" s="273"/>
      <c r="K233" s="266"/>
      <c r="M233" s="267">
        <v>0</v>
      </c>
      <c r="O233" s="256"/>
    </row>
    <row r="234" spans="1:15" ht="12.75">
      <c r="A234" s="265"/>
      <c r="B234" s="268"/>
      <c r="C234" s="330" t="s">
        <v>327</v>
      </c>
      <c r="D234" s="331"/>
      <c r="E234" s="269">
        <v>5.94</v>
      </c>
      <c r="F234" s="270"/>
      <c r="G234" s="271"/>
      <c r="H234" s="272"/>
      <c r="I234" s="266"/>
      <c r="J234" s="273"/>
      <c r="K234" s="266"/>
      <c r="M234" s="267" t="s">
        <v>327</v>
      </c>
      <c r="O234" s="256"/>
    </row>
    <row r="235" spans="1:15" ht="12.75">
      <c r="A235" s="265"/>
      <c r="B235" s="268"/>
      <c r="C235" s="330" t="s">
        <v>153</v>
      </c>
      <c r="D235" s="331"/>
      <c r="E235" s="269">
        <v>4.94</v>
      </c>
      <c r="F235" s="270"/>
      <c r="G235" s="271"/>
      <c r="H235" s="272"/>
      <c r="I235" s="266"/>
      <c r="J235" s="273"/>
      <c r="K235" s="266"/>
      <c r="M235" s="267" t="s">
        <v>153</v>
      </c>
      <c r="O235" s="256"/>
    </row>
    <row r="236" spans="1:15" ht="12.75">
      <c r="A236" s="265"/>
      <c r="B236" s="268"/>
      <c r="C236" s="330" t="s">
        <v>328</v>
      </c>
      <c r="D236" s="331"/>
      <c r="E236" s="269">
        <v>6.24</v>
      </c>
      <c r="F236" s="270"/>
      <c r="G236" s="271"/>
      <c r="H236" s="272"/>
      <c r="I236" s="266"/>
      <c r="J236" s="273"/>
      <c r="K236" s="266"/>
      <c r="M236" s="267" t="s">
        <v>328</v>
      </c>
      <c r="O236" s="256"/>
    </row>
    <row r="237" spans="1:15" ht="12.75">
      <c r="A237" s="265"/>
      <c r="B237" s="268"/>
      <c r="C237" s="330" t="s">
        <v>329</v>
      </c>
      <c r="D237" s="331"/>
      <c r="E237" s="269">
        <v>5.62</v>
      </c>
      <c r="F237" s="270"/>
      <c r="G237" s="271"/>
      <c r="H237" s="272"/>
      <c r="I237" s="266"/>
      <c r="J237" s="273"/>
      <c r="K237" s="266"/>
      <c r="M237" s="267" t="s">
        <v>329</v>
      </c>
      <c r="O237" s="256"/>
    </row>
    <row r="238" spans="1:15" ht="12.75">
      <c r="A238" s="265"/>
      <c r="B238" s="268"/>
      <c r="C238" s="330" t="s">
        <v>151</v>
      </c>
      <c r="D238" s="331"/>
      <c r="E238" s="269">
        <v>0</v>
      </c>
      <c r="F238" s="270"/>
      <c r="G238" s="271"/>
      <c r="H238" s="272"/>
      <c r="I238" s="266"/>
      <c r="J238" s="273"/>
      <c r="K238" s="266"/>
      <c r="M238" s="267">
        <v>0</v>
      </c>
      <c r="O238" s="256"/>
    </row>
    <row r="239" spans="1:15" ht="12.75">
      <c r="A239" s="265"/>
      <c r="B239" s="268"/>
      <c r="C239" s="330" t="s">
        <v>330</v>
      </c>
      <c r="D239" s="331"/>
      <c r="E239" s="269">
        <v>6.094</v>
      </c>
      <c r="F239" s="270"/>
      <c r="G239" s="271"/>
      <c r="H239" s="272"/>
      <c r="I239" s="266"/>
      <c r="J239" s="273"/>
      <c r="K239" s="266"/>
      <c r="M239" s="267" t="s">
        <v>330</v>
      </c>
      <c r="O239" s="256"/>
    </row>
    <row r="240" spans="1:80" ht="12.75">
      <c r="A240" s="257">
        <v>39</v>
      </c>
      <c r="B240" s="258" t="s">
        <v>320</v>
      </c>
      <c r="C240" s="259" t="s">
        <v>321</v>
      </c>
      <c r="D240" s="260" t="s">
        <v>132</v>
      </c>
      <c r="E240" s="261">
        <v>95.2128</v>
      </c>
      <c r="F240" s="261">
        <v>35</v>
      </c>
      <c r="G240" s="262">
        <f>E240*F240</f>
        <v>3332.448</v>
      </c>
      <c r="H240" s="263">
        <v>0.0001</v>
      </c>
      <c r="I240" s="264">
        <f>E240*H240</f>
        <v>0.00952128</v>
      </c>
      <c r="J240" s="263"/>
      <c r="K240" s="264">
        <f>E240*J240</f>
        <v>0</v>
      </c>
      <c r="O240" s="256">
        <v>2</v>
      </c>
      <c r="AA240" s="231">
        <v>3</v>
      </c>
      <c r="AB240" s="231">
        <v>1</v>
      </c>
      <c r="AC240" s="231">
        <v>28350202</v>
      </c>
      <c r="AZ240" s="231">
        <v>1</v>
      </c>
      <c r="BA240" s="231">
        <f>IF(AZ240=1,G240,0)</f>
        <v>3332.448</v>
      </c>
      <c r="BB240" s="231">
        <f>IF(AZ240=2,G240,0)</f>
        <v>0</v>
      </c>
      <c r="BC240" s="231">
        <f>IF(AZ240=3,G240,0)</f>
        <v>0</v>
      </c>
      <c r="BD240" s="231">
        <f>IF(AZ240=4,G240,0)</f>
        <v>0</v>
      </c>
      <c r="BE240" s="231">
        <f>IF(AZ240=5,G240,0)</f>
        <v>0</v>
      </c>
      <c r="CA240" s="256">
        <v>3</v>
      </c>
      <c r="CB240" s="256">
        <v>1</v>
      </c>
    </row>
    <row r="241" spans="1:15" ht="12.75">
      <c r="A241" s="265"/>
      <c r="B241" s="268"/>
      <c r="C241" s="330" t="s">
        <v>331</v>
      </c>
      <c r="D241" s="331"/>
      <c r="E241" s="269">
        <v>88.16</v>
      </c>
      <c r="F241" s="270"/>
      <c r="G241" s="271"/>
      <c r="H241" s="272"/>
      <c r="I241" s="266"/>
      <c r="J241" s="273"/>
      <c r="K241" s="266"/>
      <c r="M241" s="267" t="s">
        <v>331</v>
      </c>
      <c r="O241" s="256"/>
    </row>
    <row r="242" spans="1:15" ht="12.75">
      <c r="A242" s="265"/>
      <c r="B242" s="268"/>
      <c r="C242" s="330" t="s">
        <v>332</v>
      </c>
      <c r="D242" s="331"/>
      <c r="E242" s="269">
        <v>7.0528</v>
      </c>
      <c r="F242" s="270"/>
      <c r="G242" s="271"/>
      <c r="H242" s="272"/>
      <c r="I242" s="266"/>
      <c r="J242" s="273"/>
      <c r="K242" s="266"/>
      <c r="M242" s="267" t="s">
        <v>332</v>
      </c>
      <c r="O242" s="256"/>
    </row>
    <row r="243" spans="1:80" ht="12.75">
      <c r="A243" s="257">
        <v>40</v>
      </c>
      <c r="B243" s="258" t="s">
        <v>333</v>
      </c>
      <c r="C243" s="259" t="s">
        <v>334</v>
      </c>
      <c r="D243" s="260" t="s">
        <v>132</v>
      </c>
      <c r="E243" s="261">
        <v>203.028</v>
      </c>
      <c r="F243" s="261">
        <v>72</v>
      </c>
      <c r="G243" s="262">
        <f>E243*F243</f>
        <v>14618.016</v>
      </c>
      <c r="H243" s="263">
        <v>0.0001</v>
      </c>
      <c r="I243" s="264">
        <f>E243*H243</f>
        <v>0.0203028</v>
      </c>
      <c r="J243" s="263"/>
      <c r="K243" s="264">
        <f>E243*J243</f>
        <v>0</v>
      </c>
      <c r="O243" s="256">
        <v>2</v>
      </c>
      <c r="AA243" s="231">
        <v>3</v>
      </c>
      <c r="AB243" s="231">
        <v>1</v>
      </c>
      <c r="AC243" s="231">
        <v>28350210</v>
      </c>
      <c r="AZ243" s="231">
        <v>1</v>
      </c>
      <c r="BA243" s="231">
        <f>IF(AZ243=1,G243,0)</f>
        <v>14618.016</v>
      </c>
      <c r="BB243" s="231">
        <f>IF(AZ243=2,G243,0)</f>
        <v>0</v>
      </c>
      <c r="BC243" s="231">
        <f>IF(AZ243=3,G243,0)</f>
        <v>0</v>
      </c>
      <c r="BD243" s="231">
        <f>IF(AZ243=4,G243,0)</f>
        <v>0</v>
      </c>
      <c r="BE243" s="231">
        <f>IF(AZ243=5,G243,0)</f>
        <v>0</v>
      </c>
      <c r="CA243" s="256">
        <v>3</v>
      </c>
      <c r="CB243" s="256">
        <v>1</v>
      </c>
    </row>
    <row r="244" spans="1:15" ht="12.75">
      <c r="A244" s="265"/>
      <c r="B244" s="268"/>
      <c r="C244" s="330" t="s">
        <v>335</v>
      </c>
      <c r="D244" s="331"/>
      <c r="E244" s="269">
        <v>193.36</v>
      </c>
      <c r="F244" s="270"/>
      <c r="G244" s="271"/>
      <c r="H244" s="272"/>
      <c r="I244" s="266"/>
      <c r="J244" s="273"/>
      <c r="K244" s="266"/>
      <c r="M244" s="267" t="s">
        <v>335</v>
      </c>
      <c r="O244" s="256"/>
    </row>
    <row r="245" spans="1:15" ht="12.75">
      <c r="A245" s="265"/>
      <c r="B245" s="268"/>
      <c r="C245" s="330" t="s">
        <v>336</v>
      </c>
      <c r="D245" s="331"/>
      <c r="E245" s="269">
        <v>9.668</v>
      </c>
      <c r="F245" s="270"/>
      <c r="G245" s="271"/>
      <c r="H245" s="272"/>
      <c r="I245" s="266"/>
      <c r="J245" s="273"/>
      <c r="K245" s="266"/>
      <c r="M245" s="267" t="s">
        <v>336</v>
      </c>
      <c r="O245" s="256"/>
    </row>
    <row r="246" spans="1:80" ht="12.75">
      <c r="A246" s="257">
        <v>41</v>
      </c>
      <c r="B246" s="258" t="s">
        <v>337</v>
      </c>
      <c r="C246" s="259" t="s">
        <v>338</v>
      </c>
      <c r="D246" s="260" t="s">
        <v>132</v>
      </c>
      <c r="E246" s="261">
        <v>124.761</v>
      </c>
      <c r="F246" s="261">
        <v>69</v>
      </c>
      <c r="G246" s="262">
        <f>E246*F246</f>
        <v>8608.509</v>
      </c>
      <c r="H246" s="263">
        <v>0.0008</v>
      </c>
      <c r="I246" s="264">
        <f>E246*H246</f>
        <v>0.0998088</v>
      </c>
      <c r="J246" s="263"/>
      <c r="K246" s="264">
        <f>E246*J246</f>
        <v>0</v>
      </c>
      <c r="O246" s="256">
        <v>2</v>
      </c>
      <c r="AA246" s="231">
        <v>3</v>
      </c>
      <c r="AB246" s="231">
        <v>1</v>
      </c>
      <c r="AC246" s="231">
        <v>55392570</v>
      </c>
      <c r="AZ246" s="231">
        <v>1</v>
      </c>
      <c r="BA246" s="231">
        <f>IF(AZ246=1,G246,0)</f>
        <v>8608.509</v>
      </c>
      <c r="BB246" s="231">
        <f>IF(AZ246=2,G246,0)</f>
        <v>0</v>
      </c>
      <c r="BC246" s="231">
        <f>IF(AZ246=3,G246,0)</f>
        <v>0</v>
      </c>
      <c r="BD246" s="231">
        <f>IF(AZ246=4,G246,0)</f>
        <v>0</v>
      </c>
      <c r="BE246" s="231">
        <f>IF(AZ246=5,G246,0)</f>
        <v>0</v>
      </c>
      <c r="CA246" s="256">
        <v>3</v>
      </c>
      <c r="CB246" s="256">
        <v>1</v>
      </c>
    </row>
    <row r="247" spans="1:15" ht="12.75">
      <c r="A247" s="265"/>
      <c r="B247" s="268"/>
      <c r="C247" s="330" t="s">
        <v>178</v>
      </c>
      <c r="D247" s="331"/>
      <c r="E247" s="269">
        <v>125.46</v>
      </c>
      <c r="F247" s="270"/>
      <c r="G247" s="271"/>
      <c r="H247" s="272"/>
      <c r="I247" s="266"/>
      <c r="J247" s="273"/>
      <c r="K247" s="266"/>
      <c r="M247" s="267" t="s">
        <v>178</v>
      </c>
      <c r="O247" s="256"/>
    </row>
    <row r="248" spans="1:15" ht="12.75">
      <c r="A248" s="265"/>
      <c r="B248" s="268"/>
      <c r="C248" s="330" t="s">
        <v>179</v>
      </c>
      <c r="D248" s="331"/>
      <c r="E248" s="269">
        <v>-6.64</v>
      </c>
      <c r="F248" s="270"/>
      <c r="G248" s="271"/>
      <c r="H248" s="272"/>
      <c r="I248" s="266"/>
      <c r="J248" s="273"/>
      <c r="K248" s="266"/>
      <c r="M248" s="267" t="s">
        <v>179</v>
      </c>
      <c r="O248" s="256"/>
    </row>
    <row r="249" spans="1:15" ht="12.75">
      <c r="A249" s="265"/>
      <c r="B249" s="268"/>
      <c r="C249" s="330" t="s">
        <v>339</v>
      </c>
      <c r="D249" s="331"/>
      <c r="E249" s="269">
        <v>5.941</v>
      </c>
      <c r="F249" s="270"/>
      <c r="G249" s="271"/>
      <c r="H249" s="272"/>
      <c r="I249" s="266"/>
      <c r="J249" s="273"/>
      <c r="K249" s="266"/>
      <c r="M249" s="267" t="s">
        <v>339</v>
      </c>
      <c r="O249" s="256"/>
    </row>
    <row r="250" spans="1:57" ht="12.75">
      <c r="A250" s="274"/>
      <c r="B250" s="275" t="s">
        <v>98</v>
      </c>
      <c r="C250" s="276" t="s">
        <v>159</v>
      </c>
      <c r="D250" s="277"/>
      <c r="E250" s="278"/>
      <c r="F250" s="279"/>
      <c r="G250" s="280">
        <f>SUM(G57:G249)</f>
        <v>965323.5573999999</v>
      </c>
      <c r="H250" s="281"/>
      <c r="I250" s="282">
        <f>SUM(I57:I249)</f>
        <v>25.965127825000003</v>
      </c>
      <c r="J250" s="281"/>
      <c r="K250" s="282">
        <f>SUM(K57:K249)</f>
        <v>0</v>
      </c>
      <c r="O250" s="256">
        <v>4</v>
      </c>
      <c r="BA250" s="283">
        <f>SUM(BA57:BA249)</f>
        <v>965323.5573999999</v>
      </c>
      <c r="BB250" s="283">
        <f>SUM(BB57:BB249)</f>
        <v>0</v>
      </c>
      <c r="BC250" s="283">
        <f>SUM(BC57:BC249)</f>
        <v>0</v>
      </c>
      <c r="BD250" s="283">
        <f>SUM(BD57:BD249)</f>
        <v>0</v>
      </c>
      <c r="BE250" s="283">
        <f>SUM(BE57:BE249)</f>
        <v>0</v>
      </c>
    </row>
    <row r="251" spans="1:15" ht="12.75">
      <c r="A251" s="246" t="s">
        <v>97</v>
      </c>
      <c r="B251" s="247" t="s">
        <v>340</v>
      </c>
      <c r="C251" s="248" t="s">
        <v>341</v>
      </c>
      <c r="D251" s="249"/>
      <c r="E251" s="250"/>
      <c r="F251" s="250"/>
      <c r="G251" s="251"/>
      <c r="H251" s="252"/>
      <c r="I251" s="253"/>
      <c r="J251" s="254"/>
      <c r="K251" s="255"/>
      <c r="O251" s="256">
        <v>1</v>
      </c>
    </row>
    <row r="252" spans="1:80" ht="12.75">
      <c r="A252" s="257">
        <v>42</v>
      </c>
      <c r="B252" s="258" t="s">
        <v>343</v>
      </c>
      <c r="C252" s="259" t="s">
        <v>344</v>
      </c>
      <c r="D252" s="260" t="s">
        <v>108</v>
      </c>
      <c r="E252" s="261">
        <v>12.968</v>
      </c>
      <c r="F252" s="261">
        <v>185</v>
      </c>
      <c r="G252" s="262">
        <f>E252*F252</f>
        <v>2399.08</v>
      </c>
      <c r="H252" s="263">
        <v>0.04984</v>
      </c>
      <c r="I252" s="264">
        <f>E252*H252</f>
        <v>0.64632512</v>
      </c>
      <c r="J252" s="263">
        <v>0</v>
      </c>
      <c r="K252" s="264">
        <f>E252*J252</f>
        <v>0</v>
      </c>
      <c r="O252" s="256">
        <v>2</v>
      </c>
      <c r="AA252" s="231">
        <v>1</v>
      </c>
      <c r="AB252" s="231">
        <v>1</v>
      </c>
      <c r="AC252" s="231">
        <v>1</v>
      </c>
      <c r="AZ252" s="231">
        <v>1</v>
      </c>
      <c r="BA252" s="231">
        <f>IF(AZ252=1,G252,0)</f>
        <v>2399.08</v>
      </c>
      <c r="BB252" s="231">
        <f>IF(AZ252=2,G252,0)</f>
        <v>0</v>
      </c>
      <c r="BC252" s="231">
        <f>IF(AZ252=3,G252,0)</f>
        <v>0</v>
      </c>
      <c r="BD252" s="231">
        <f>IF(AZ252=4,G252,0)</f>
        <v>0</v>
      </c>
      <c r="BE252" s="231">
        <f>IF(AZ252=5,G252,0)</f>
        <v>0</v>
      </c>
      <c r="CA252" s="256">
        <v>1</v>
      </c>
      <c r="CB252" s="256">
        <v>1</v>
      </c>
    </row>
    <row r="253" spans="1:15" ht="12.75">
      <c r="A253" s="265"/>
      <c r="B253" s="268"/>
      <c r="C253" s="330" t="s">
        <v>215</v>
      </c>
      <c r="D253" s="331"/>
      <c r="E253" s="269">
        <v>2.832</v>
      </c>
      <c r="F253" s="270"/>
      <c r="G253" s="271"/>
      <c r="H253" s="272"/>
      <c r="I253" s="266"/>
      <c r="J253" s="273"/>
      <c r="K253" s="266"/>
      <c r="M253" s="267" t="s">
        <v>215</v>
      </c>
      <c r="O253" s="256"/>
    </row>
    <row r="254" spans="1:15" ht="12.75">
      <c r="A254" s="265"/>
      <c r="B254" s="268"/>
      <c r="C254" s="330" t="s">
        <v>216</v>
      </c>
      <c r="D254" s="331"/>
      <c r="E254" s="269">
        <v>1.888</v>
      </c>
      <c r="F254" s="270"/>
      <c r="G254" s="271"/>
      <c r="H254" s="272"/>
      <c r="I254" s="266"/>
      <c r="J254" s="273"/>
      <c r="K254" s="266"/>
      <c r="M254" s="267" t="s">
        <v>216</v>
      </c>
      <c r="O254" s="256"/>
    </row>
    <row r="255" spans="1:15" ht="12.75">
      <c r="A255" s="265"/>
      <c r="B255" s="268"/>
      <c r="C255" s="330" t="s">
        <v>217</v>
      </c>
      <c r="D255" s="331"/>
      <c r="E255" s="269">
        <v>2.36</v>
      </c>
      <c r="F255" s="270"/>
      <c r="G255" s="271"/>
      <c r="H255" s="272"/>
      <c r="I255" s="266"/>
      <c r="J255" s="273"/>
      <c r="K255" s="266"/>
      <c r="M255" s="267" t="s">
        <v>217</v>
      </c>
      <c r="O255" s="256"/>
    </row>
    <row r="256" spans="1:15" ht="12.75">
      <c r="A256" s="265"/>
      <c r="B256" s="268"/>
      <c r="C256" s="330" t="s">
        <v>218</v>
      </c>
      <c r="D256" s="331"/>
      <c r="E256" s="269">
        <v>1.77</v>
      </c>
      <c r="F256" s="270"/>
      <c r="G256" s="271"/>
      <c r="H256" s="272"/>
      <c r="I256" s="266"/>
      <c r="J256" s="273"/>
      <c r="K256" s="266"/>
      <c r="M256" s="267" t="s">
        <v>218</v>
      </c>
      <c r="O256" s="256"/>
    </row>
    <row r="257" spans="1:15" ht="12.75">
      <c r="A257" s="265"/>
      <c r="B257" s="268"/>
      <c r="C257" s="330" t="s">
        <v>345</v>
      </c>
      <c r="D257" s="331"/>
      <c r="E257" s="269">
        <v>0.85</v>
      </c>
      <c r="F257" s="270"/>
      <c r="G257" s="271"/>
      <c r="H257" s="272"/>
      <c r="I257" s="266"/>
      <c r="J257" s="273"/>
      <c r="K257" s="266"/>
      <c r="M257" s="267" t="s">
        <v>345</v>
      </c>
      <c r="O257" s="256"/>
    </row>
    <row r="258" spans="1:15" ht="12.75">
      <c r="A258" s="265"/>
      <c r="B258" s="268"/>
      <c r="C258" s="330" t="s">
        <v>346</v>
      </c>
      <c r="D258" s="331"/>
      <c r="E258" s="269">
        <v>3.268</v>
      </c>
      <c r="F258" s="270"/>
      <c r="G258" s="271"/>
      <c r="H258" s="272"/>
      <c r="I258" s="266"/>
      <c r="J258" s="273"/>
      <c r="K258" s="266"/>
      <c r="M258" s="267" t="s">
        <v>346</v>
      </c>
      <c r="O258" s="256"/>
    </row>
    <row r="259" spans="1:57" ht="12.75">
      <c r="A259" s="274"/>
      <c r="B259" s="275" t="s">
        <v>98</v>
      </c>
      <c r="C259" s="276" t="s">
        <v>342</v>
      </c>
      <c r="D259" s="277"/>
      <c r="E259" s="278"/>
      <c r="F259" s="279"/>
      <c r="G259" s="280">
        <f>SUM(G251:G258)</f>
        <v>2399.08</v>
      </c>
      <c r="H259" s="281"/>
      <c r="I259" s="282">
        <f>SUM(I251:I258)</f>
        <v>0.64632512</v>
      </c>
      <c r="J259" s="281"/>
      <c r="K259" s="282">
        <f>SUM(K251:K258)</f>
        <v>0</v>
      </c>
      <c r="O259" s="256">
        <v>4</v>
      </c>
      <c r="BA259" s="283">
        <f>SUM(BA251:BA258)</f>
        <v>2399.08</v>
      </c>
      <c r="BB259" s="283">
        <f>SUM(BB251:BB258)</f>
        <v>0</v>
      </c>
      <c r="BC259" s="283">
        <f>SUM(BC251:BC258)</f>
        <v>0</v>
      </c>
      <c r="BD259" s="283">
        <f>SUM(BD251:BD258)</f>
        <v>0</v>
      </c>
      <c r="BE259" s="283">
        <f>SUM(BE251:BE258)</f>
        <v>0</v>
      </c>
    </row>
    <row r="260" spans="1:15" ht="12.75">
      <c r="A260" s="246" t="s">
        <v>97</v>
      </c>
      <c r="B260" s="247" t="s">
        <v>347</v>
      </c>
      <c r="C260" s="248" t="s">
        <v>348</v>
      </c>
      <c r="D260" s="249"/>
      <c r="E260" s="250"/>
      <c r="F260" s="250"/>
      <c r="G260" s="251"/>
      <c r="H260" s="252"/>
      <c r="I260" s="253"/>
      <c r="J260" s="254"/>
      <c r="K260" s="255"/>
      <c r="O260" s="256">
        <v>1</v>
      </c>
    </row>
    <row r="261" spans="1:80" ht="22.5">
      <c r="A261" s="257">
        <v>43</v>
      </c>
      <c r="B261" s="258" t="s">
        <v>350</v>
      </c>
      <c r="C261" s="259" t="s">
        <v>351</v>
      </c>
      <c r="D261" s="260" t="s">
        <v>132</v>
      </c>
      <c r="E261" s="261">
        <v>60.59</v>
      </c>
      <c r="F261" s="261">
        <v>248</v>
      </c>
      <c r="G261" s="262">
        <f>E261*F261</f>
        <v>15026.320000000002</v>
      </c>
      <c r="H261" s="263">
        <v>0.00551</v>
      </c>
      <c r="I261" s="264">
        <f>E261*H261</f>
        <v>0.3338509</v>
      </c>
      <c r="J261" s="263">
        <v>0</v>
      </c>
      <c r="K261" s="264">
        <f>E261*J261</f>
        <v>0</v>
      </c>
      <c r="O261" s="256">
        <v>2</v>
      </c>
      <c r="AA261" s="231">
        <v>1</v>
      </c>
      <c r="AB261" s="231">
        <v>1</v>
      </c>
      <c r="AC261" s="231">
        <v>1</v>
      </c>
      <c r="AZ261" s="231">
        <v>1</v>
      </c>
      <c r="BA261" s="231">
        <f>IF(AZ261=1,G261,0)</f>
        <v>15026.320000000002</v>
      </c>
      <c r="BB261" s="231">
        <f>IF(AZ261=2,G261,0)</f>
        <v>0</v>
      </c>
      <c r="BC261" s="231">
        <f>IF(AZ261=3,G261,0)</f>
        <v>0</v>
      </c>
      <c r="BD261" s="231">
        <f>IF(AZ261=4,G261,0)</f>
        <v>0</v>
      </c>
      <c r="BE261" s="231">
        <f>IF(AZ261=5,G261,0)</f>
        <v>0</v>
      </c>
      <c r="CA261" s="256">
        <v>1</v>
      </c>
      <c r="CB261" s="256">
        <v>1</v>
      </c>
    </row>
    <row r="262" spans="1:15" ht="12.75">
      <c r="A262" s="265"/>
      <c r="B262" s="268"/>
      <c r="C262" s="330" t="s">
        <v>352</v>
      </c>
      <c r="D262" s="331"/>
      <c r="E262" s="269">
        <v>14.16</v>
      </c>
      <c r="F262" s="270"/>
      <c r="G262" s="271"/>
      <c r="H262" s="272"/>
      <c r="I262" s="266"/>
      <c r="J262" s="273"/>
      <c r="K262" s="266"/>
      <c r="M262" s="267" t="s">
        <v>352</v>
      </c>
      <c r="O262" s="256"/>
    </row>
    <row r="263" spans="1:15" ht="12.75">
      <c r="A263" s="265"/>
      <c r="B263" s="268"/>
      <c r="C263" s="330" t="s">
        <v>309</v>
      </c>
      <c r="D263" s="331"/>
      <c r="E263" s="269">
        <v>9.44</v>
      </c>
      <c r="F263" s="270"/>
      <c r="G263" s="271"/>
      <c r="H263" s="272"/>
      <c r="I263" s="266"/>
      <c r="J263" s="273"/>
      <c r="K263" s="266"/>
      <c r="M263" s="267" t="s">
        <v>309</v>
      </c>
      <c r="O263" s="256"/>
    </row>
    <row r="264" spans="1:15" ht="12.75">
      <c r="A264" s="265"/>
      <c r="B264" s="268"/>
      <c r="C264" s="330" t="s">
        <v>310</v>
      </c>
      <c r="D264" s="331"/>
      <c r="E264" s="269">
        <v>11.8</v>
      </c>
      <c r="F264" s="270"/>
      <c r="G264" s="271"/>
      <c r="H264" s="272"/>
      <c r="I264" s="266"/>
      <c r="J264" s="273"/>
      <c r="K264" s="266"/>
      <c r="M264" s="267" t="s">
        <v>310</v>
      </c>
      <c r="O264" s="256"/>
    </row>
    <row r="265" spans="1:15" ht="12.75">
      <c r="A265" s="265"/>
      <c r="B265" s="268"/>
      <c r="C265" s="330" t="s">
        <v>311</v>
      </c>
      <c r="D265" s="331"/>
      <c r="E265" s="269">
        <v>8.85</v>
      </c>
      <c r="F265" s="270"/>
      <c r="G265" s="271"/>
      <c r="H265" s="272"/>
      <c r="I265" s="266"/>
      <c r="J265" s="273"/>
      <c r="K265" s="266"/>
      <c r="M265" s="267" t="s">
        <v>311</v>
      </c>
      <c r="O265" s="256"/>
    </row>
    <row r="266" spans="1:15" ht="12.75">
      <c r="A266" s="265"/>
      <c r="B266" s="268"/>
      <c r="C266" s="330" t="s">
        <v>353</v>
      </c>
      <c r="D266" s="331"/>
      <c r="E266" s="269">
        <v>16.34</v>
      </c>
      <c r="F266" s="270"/>
      <c r="G266" s="271"/>
      <c r="H266" s="272"/>
      <c r="I266" s="266"/>
      <c r="J266" s="273"/>
      <c r="K266" s="266"/>
      <c r="M266" s="267" t="s">
        <v>353</v>
      </c>
      <c r="O266" s="256"/>
    </row>
    <row r="267" spans="1:80" ht="12.75">
      <c r="A267" s="257">
        <v>44</v>
      </c>
      <c r="B267" s="258" t="s">
        <v>354</v>
      </c>
      <c r="C267" s="259" t="s">
        <v>355</v>
      </c>
      <c r="D267" s="260" t="s">
        <v>356</v>
      </c>
      <c r="E267" s="261">
        <v>66</v>
      </c>
      <c r="F267" s="261">
        <v>12</v>
      </c>
      <c r="G267" s="262">
        <f>E267*F267</f>
        <v>792</v>
      </c>
      <c r="H267" s="263">
        <v>2E-05</v>
      </c>
      <c r="I267" s="264">
        <f>E267*H267</f>
        <v>0.0013200000000000002</v>
      </c>
      <c r="J267" s="263"/>
      <c r="K267" s="264">
        <f>E267*J267</f>
        <v>0</v>
      </c>
      <c r="O267" s="256">
        <v>2</v>
      </c>
      <c r="AA267" s="231">
        <v>3</v>
      </c>
      <c r="AB267" s="231">
        <v>1</v>
      </c>
      <c r="AC267" s="231">
        <v>60775392</v>
      </c>
      <c r="AZ267" s="231">
        <v>1</v>
      </c>
      <c r="BA267" s="231">
        <f>IF(AZ267=1,G267,0)</f>
        <v>792</v>
      </c>
      <c r="BB267" s="231">
        <f>IF(AZ267=2,G267,0)</f>
        <v>0</v>
      </c>
      <c r="BC267" s="231">
        <f>IF(AZ267=3,G267,0)</f>
        <v>0</v>
      </c>
      <c r="BD267" s="231">
        <f>IF(AZ267=4,G267,0)</f>
        <v>0</v>
      </c>
      <c r="BE267" s="231">
        <f>IF(AZ267=5,G267,0)</f>
        <v>0</v>
      </c>
      <c r="CA267" s="256">
        <v>3</v>
      </c>
      <c r="CB267" s="256">
        <v>1</v>
      </c>
    </row>
    <row r="268" spans="1:15" ht="12.75">
      <c r="A268" s="265"/>
      <c r="B268" s="268"/>
      <c r="C268" s="330" t="s">
        <v>357</v>
      </c>
      <c r="D268" s="331"/>
      <c r="E268" s="269">
        <v>66</v>
      </c>
      <c r="F268" s="270"/>
      <c r="G268" s="271"/>
      <c r="H268" s="272"/>
      <c r="I268" s="266"/>
      <c r="J268" s="273"/>
      <c r="K268" s="266"/>
      <c r="M268" s="267" t="s">
        <v>357</v>
      </c>
      <c r="O268" s="256"/>
    </row>
    <row r="269" spans="1:80" ht="12.75">
      <c r="A269" s="257">
        <v>45</v>
      </c>
      <c r="B269" s="258" t="s">
        <v>358</v>
      </c>
      <c r="C269" s="259" t="s">
        <v>359</v>
      </c>
      <c r="D269" s="260" t="s">
        <v>132</v>
      </c>
      <c r="E269" s="261">
        <v>63.6195</v>
      </c>
      <c r="F269" s="261">
        <v>315</v>
      </c>
      <c r="G269" s="262">
        <f>E269*F269</f>
        <v>20040.1425</v>
      </c>
      <c r="H269" s="263">
        <v>0.00325</v>
      </c>
      <c r="I269" s="264">
        <f>E269*H269</f>
        <v>0.206763375</v>
      </c>
      <c r="J269" s="263"/>
      <c r="K269" s="264">
        <f>E269*J269</f>
        <v>0</v>
      </c>
      <c r="O269" s="256">
        <v>2</v>
      </c>
      <c r="AA269" s="231">
        <v>3</v>
      </c>
      <c r="AB269" s="231">
        <v>1</v>
      </c>
      <c r="AC269" s="231">
        <v>60775512</v>
      </c>
      <c r="AZ269" s="231">
        <v>1</v>
      </c>
      <c r="BA269" s="231">
        <f>IF(AZ269=1,G269,0)</f>
        <v>20040.1425</v>
      </c>
      <c r="BB269" s="231">
        <f>IF(AZ269=2,G269,0)</f>
        <v>0</v>
      </c>
      <c r="BC269" s="231">
        <f>IF(AZ269=3,G269,0)</f>
        <v>0</v>
      </c>
      <c r="BD269" s="231">
        <f>IF(AZ269=4,G269,0)</f>
        <v>0</v>
      </c>
      <c r="BE269" s="231">
        <f>IF(AZ269=5,G269,0)</f>
        <v>0</v>
      </c>
      <c r="CA269" s="256">
        <v>3</v>
      </c>
      <c r="CB269" s="256">
        <v>1</v>
      </c>
    </row>
    <row r="270" spans="1:15" ht="12.75">
      <c r="A270" s="265"/>
      <c r="B270" s="268"/>
      <c r="C270" s="330" t="s">
        <v>352</v>
      </c>
      <c r="D270" s="331"/>
      <c r="E270" s="269">
        <v>14.16</v>
      </c>
      <c r="F270" s="270"/>
      <c r="G270" s="271"/>
      <c r="H270" s="272"/>
      <c r="I270" s="266"/>
      <c r="J270" s="273"/>
      <c r="K270" s="266"/>
      <c r="M270" s="267" t="s">
        <v>352</v>
      </c>
      <c r="O270" s="256"/>
    </row>
    <row r="271" spans="1:15" ht="12.75">
      <c r="A271" s="265"/>
      <c r="B271" s="268"/>
      <c r="C271" s="330" t="s">
        <v>309</v>
      </c>
      <c r="D271" s="331"/>
      <c r="E271" s="269">
        <v>9.44</v>
      </c>
      <c r="F271" s="270"/>
      <c r="G271" s="271"/>
      <c r="H271" s="272"/>
      <c r="I271" s="266"/>
      <c r="J271" s="273"/>
      <c r="K271" s="266"/>
      <c r="M271" s="267" t="s">
        <v>309</v>
      </c>
      <c r="O271" s="256"/>
    </row>
    <row r="272" spans="1:15" ht="12.75">
      <c r="A272" s="265"/>
      <c r="B272" s="268"/>
      <c r="C272" s="330" t="s">
        <v>310</v>
      </c>
      <c r="D272" s="331"/>
      <c r="E272" s="269">
        <v>11.8</v>
      </c>
      <c r="F272" s="270"/>
      <c r="G272" s="271"/>
      <c r="H272" s="272"/>
      <c r="I272" s="266"/>
      <c r="J272" s="273"/>
      <c r="K272" s="266"/>
      <c r="M272" s="267" t="s">
        <v>310</v>
      </c>
      <c r="O272" s="256"/>
    </row>
    <row r="273" spans="1:15" ht="12.75">
      <c r="A273" s="265"/>
      <c r="B273" s="268"/>
      <c r="C273" s="330" t="s">
        <v>311</v>
      </c>
      <c r="D273" s="331"/>
      <c r="E273" s="269">
        <v>8.85</v>
      </c>
      <c r="F273" s="270"/>
      <c r="G273" s="271"/>
      <c r="H273" s="272"/>
      <c r="I273" s="266"/>
      <c r="J273" s="273"/>
      <c r="K273" s="266"/>
      <c r="M273" s="267" t="s">
        <v>311</v>
      </c>
      <c r="O273" s="256"/>
    </row>
    <row r="274" spans="1:15" ht="12.75">
      <c r="A274" s="265"/>
      <c r="B274" s="268"/>
      <c r="C274" s="330" t="s">
        <v>353</v>
      </c>
      <c r="D274" s="331"/>
      <c r="E274" s="269">
        <v>16.34</v>
      </c>
      <c r="F274" s="270"/>
      <c r="G274" s="271"/>
      <c r="H274" s="272"/>
      <c r="I274" s="266"/>
      <c r="J274" s="273"/>
      <c r="K274" s="266"/>
      <c r="M274" s="267" t="s">
        <v>353</v>
      </c>
      <c r="O274" s="256"/>
    </row>
    <row r="275" spans="1:15" ht="12.75">
      <c r="A275" s="265"/>
      <c r="B275" s="268"/>
      <c r="C275" s="330" t="s">
        <v>151</v>
      </c>
      <c r="D275" s="331"/>
      <c r="E275" s="269">
        <v>0</v>
      </c>
      <c r="F275" s="270"/>
      <c r="G275" s="271"/>
      <c r="H275" s="272"/>
      <c r="I275" s="266"/>
      <c r="J275" s="273"/>
      <c r="K275" s="266"/>
      <c r="M275" s="267">
        <v>0</v>
      </c>
      <c r="O275" s="256"/>
    </row>
    <row r="276" spans="1:15" ht="12.75">
      <c r="A276" s="265"/>
      <c r="B276" s="268"/>
      <c r="C276" s="330" t="s">
        <v>360</v>
      </c>
      <c r="D276" s="331"/>
      <c r="E276" s="269">
        <v>3.0295</v>
      </c>
      <c r="F276" s="270"/>
      <c r="G276" s="271"/>
      <c r="H276" s="272"/>
      <c r="I276" s="266"/>
      <c r="J276" s="273"/>
      <c r="K276" s="266"/>
      <c r="M276" s="267" t="s">
        <v>360</v>
      </c>
      <c r="O276" s="256"/>
    </row>
    <row r="277" spans="1:57" ht="12.75">
      <c r="A277" s="274"/>
      <c r="B277" s="275" t="s">
        <v>98</v>
      </c>
      <c r="C277" s="276" t="s">
        <v>349</v>
      </c>
      <c r="D277" s="277"/>
      <c r="E277" s="278"/>
      <c r="F277" s="279"/>
      <c r="G277" s="280">
        <f>SUM(G260:G276)</f>
        <v>35858.4625</v>
      </c>
      <c r="H277" s="281"/>
      <c r="I277" s="282">
        <f>SUM(I260:I276)</f>
        <v>0.541934275</v>
      </c>
      <c r="J277" s="281"/>
      <c r="K277" s="282">
        <f>SUM(K260:K276)</f>
        <v>0</v>
      </c>
      <c r="O277" s="256">
        <v>4</v>
      </c>
      <c r="BA277" s="283">
        <f>SUM(BA260:BA276)</f>
        <v>35858.4625</v>
      </c>
      <c r="BB277" s="283">
        <f>SUM(BB260:BB276)</f>
        <v>0</v>
      </c>
      <c r="BC277" s="283">
        <f>SUM(BC260:BC276)</f>
        <v>0</v>
      </c>
      <c r="BD277" s="283">
        <f>SUM(BD260:BD276)</f>
        <v>0</v>
      </c>
      <c r="BE277" s="283">
        <f>SUM(BE260:BE276)</f>
        <v>0</v>
      </c>
    </row>
    <row r="278" spans="1:15" ht="12.75">
      <c r="A278" s="246" t="s">
        <v>97</v>
      </c>
      <c r="B278" s="247" t="s">
        <v>361</v>
      </c>
      <c r="C278" s="248" t="s">
        <v>362</v>
      </c>
      <c r="D278" s="249"/>
      <c r="E278" s="250"/>
      <c r="F278" s="250"/>
      <c r="G278" s="251"/>
      <c r="H278" s="252"/>
      <c r="I278" s="253"/>
      <c r="J278" s="254"/>
      <c r="K278" s="255"/>
      <c r="O278" s="256">
        <v>1</v>
      </c>
    </row>
    <row r="279" spans="1:80" ht="12.75">
      <c r="A279" s="257">
        <v>46</v>
      </c>
      <c r="B279" s="258" t="s">
        <v>364</v>
      </c>
      <c r="C279" s="259" t="s">
        <v>365</v>
      </c>
      <c r="D279" s="260" t="s">
        <v>108</v>
      </c>
      <c r="E279" s="261">
        <v>841.751</v>
      </c>
      <c r="F279" s="261">
        <v>48</v>
      </c>
      <c r="G279" s="262">
        <f>E279*F279</f>
        <v>40404.047999999995</v>
      </c>
      <c r="H279" s="263">
        <v>0.01838</v>
      </c>
      <c r="I279" s="264">
        <f>E279*H279</f>
        <v>15.47138338</v>
      </c>
      <c r="J279" s="263">
        <v>0</v>
      </c>
      <c r="K279" s="264">
        <f>E279*J279</f>
        <v>0</v>
      </c>
      <c r="O279" s="256">
        <v>2</v>
      </c>
      <c r="AA279" s="231">
        <v>1</v>
      </c>
      <c r="AB279" s="231">
        <v>1</v>
      </c>
      <c r="AC279" s="231">
        <v>1</v>
      </c>
      <c r="AZ279" s="231">
        <v>1</v>
      </c>
      <c r="BA279" s="231">
        <f>IF(AZ279=1,G279,0)</f>
        <v>40404.047999999995</v>
      </c>
      <c r="BB279" s="231">
        <f>IF(AZ279=2,G279,0)</f>
        <v>0</v>
      </c>
      <c r="BC279" s="231">
        <f>IF(AZ279=3,G279,0)</f>
        <v>0</v>
      </c>
      <c r="BD279" s="231">
        <f>IF(AZ279=4,G279,0)</f>
        <v>0</v>
      </c>
      <c r="BE279" s="231">
        <f>IF(AZ279=5,G279,0)</f>
        <v>0</v>
      </c>
      <c r="CA279" s="256">
        <v>1</v>
      </c>
      <c r="CB279" s="256">
        <v>1</v>
      </c>
    </row>
    <row r="280" spans="1:15" ht="12.75">
      <c r="A280" s="265"/>
      <c r="B280" s="268"/>
      <c r="C280" s="330" t="s">
        <v>366</v>
      </c>
      <c r="D280" s="331"/>
      <c r="E280" s="269">
        <v>136.928</v>
      </c>
      <c r="F280" s="270"/>
      <c r="G280" s="271"/>
      <c r="H280" s="272"/>
      <c r="I280" s="266"/>
      <c r="J280" s="273"/>
      <c r="K280" s="266"/>
      <c r="M280" s="267" t="s">
        <v>366</v>
      </c>
      <c r="O280" s="256"/>
    </row>
    <row r="281" spans="1:15" ht="12.75">
      <c r="A281" s="265"/>
      <c r="B281" s="268"/>
      <c r="C281" s="330" t="s">
        <v>367</v>
      </c>
      <c r="D281" s="331"/>
      <c r="E281" s="269">
        <v>28.2472</v>
      </c>
      <c r="F281" s="270"/>
      <c r="G281" s="271"/>
      <c r="H281" s="272"/>
      <c r="I281" s="266"/>
      <c r="J281" s="273"/>
      <c r="K281" s="266"/>
      <c r="M281" s="267" t="s">
        <v>367</v>
      </c>
      <c r="O281" s="256"/>
    </row>
    <row r="282" spans="1:15" ht="12.75">
      <c r="A282" s="265"/>
      <c r="B282" s="268"/>
      <c r="C282" s="330" t="s">
        <v>368</v>
      </c>
      <c r="D282" s="331"/>
      <c r="E282" s="269">
        <v>26.316</v>
      </c>
      <c r="F282" s="270"/>
      <c r="G282" s="271"/>
      <c r="H282" s="272"/>
      <c r="I282" s="266"/>
      <c r="J282" s="273"/>
      <c r="K282" s="266"/>
      <c r="M282" s="267" t="s">
        <v>368</v>
      </c>
      <c r="O282" s="256"/>
    </row>
    <row r="283" spans="1:15" ht="12.75">
      <c r="A283" s="265"/>
      <c r="B283" s="268"/>
      <c r="C283" s="330" t="s">
        <v>369</v>
      </c>
      <c r="D283" s="331"/>
      <c r="E283" s="269">
        <v>115.011</v>
      </c>
      <c r="F283" s="270"/>
      <c r="G283" s="271"/>
      <c r="H283" s="272"/>
      <c r="I283" s="266"/>
      <c r="J283" s="273"/>
      <c r="K283" s="266"/>
      <c r="M283" s="267" t="s">
        <v>369</v>
      </c>
      <c r="O283" s="256"/>
    </row>
    <row r="284" spans="1:15" ht="12.75">
      <c r="A284" s="265"/>
      <c r="B284" s="268"/>
      <c r="C284" s="330" t="s">
        <v>370</v>
      </c>
      <c r="D284" s="331"/>
      <c r="E284" s="269">
        <v>107.976</v>
      </c>
      <c r="F284" s="270"/>
      <c r="G284" s="271"/>
      <c r="H284" s="272"/>
      <c r="I284" s="266"/>
      <c r="J284" s="273"/>
      <c r="K284" s="266"/>
      <c r="M284" s="267" t="s">
        <v>370</v>
      </c>
      <c r="O284" s="256"/>
    </row>
    <row r="285" spans="1:15" ht="12.75">
      <c r="A285" s="265"/>
      <c r="B285" s="268"/>
      <c r="C285" s="330" t="s">
        <v>371</v>
      </c>
      <c r="D285" s="331"/>
      <c r="E285" s="269">
        <v>149.3478</v>
      </c>
      <c r="F285" s="270"/>
      <c r="G285" s="271"/>
      <c r="H285" s="272"/>
      <c r="I285" s="266"/>
      <c r="J285" s="273"/>
      <c r="K285" s="266"/>
      <c r="M285" s="267" t="s">
        <v>371</v>
      </c>
      <c r="O285" s="256"/>
    </row>
    <row r="286" spans="1:15" ht="12.75">
      <c r="A286" s="265"/>
      <c r="B286" s="268"/>
      <c r="C286" s="330" t="s">
        <v>372</v>
      </c>
      <c r="D286" s="331"/>
      <c r="E286" s="269">
        <v>42.665</v>
      </c>
      <c r="F286" s="270"/>
      <c r="G286" s="271"/>
      <c r="H286" s="272"/>
      <c r="I286" s="266"/>
      <c r="J286" s="273"/>
      <c r="K286" s="266"/>
      <c r="M286" s="267" t="s">
        <v>372</v>
      </c>
      <c r="O286" s="256"/>
    </row>
    <row r="287" spans="1:15" ht="12.75">
      <c r="A287" s="265"/>
      <c r="B287" s="268"/>
      <c r="C287" s="330" t="s">
        <v>373</v>
      </c>
      <c r="D287" s="331"/>
      <c r="E287" s="269">
        <v>196.452</v>
      </c>
      <c r="F287" s="270"/>
      <c r="G287" s="271"/>
      <c r="H287" s="272"/>
      <c r="I287" s="266"/>
      <c r="J287" s="273"/>
      <c r="K287" s="266"/>
      <c r="M287" s="267" t="s">
        <v>373</v>
      </c>
      <c r="O287" s="256"/>
    </row>
    <row r="288" spans="1:15" ht="12.75">
      <c r="A288" s="265"/>
      <c r="B288" s="268"/>
      <c r="C288" s="330" t="s">
        <v>374</v>
      </c>
      <c r="D288" s="331"/>
      <c r="E288" s="269">
        <v>38.808</v>
      </c>
      <c r="F288" s="270"/>
      <c r="G288" s="271"/>
      <c r="H288" s="272"/>
      <c r="I288" s="266"/>
      <c r="J288" s="273"/>
      <c r="K288" s="266"/>
      <c r="M288" s="267" t="s">
        <v>374</v>
      </c>
      <c r="O288" s="256"/>
    </row>
    <row r="289" spans="1:80" ht="12.75">
      <c r="A289" s="257">
        <v>47</v>
      </c>
      <c r="B289" s="258" t="s">
        <v>375</v>
      </c>
      <c r="C289" s="259" t="s">
        <v>376</v>
      </c>
      <c r="D289" s="260" t="s">
        <v>108</v>
      </c>
      <c r="E289" s="261">
        <v>1683.502</v>
      </c>
      <c r="F289" s="261">
        <v>35</v>
      </c>
      <c r="G289" s="262">
        <f>E289*F289</f>
        <v>58922.57</v>
      </c>
      <c r="H289" s="263">
        <v>0.00097</v>
      </c>
      <c r="I289" s="264">
        <f>E289*H289</f>
        <v>1.63299694</v>
      </c>
      <c r="J289" s="263">
        <v>0</v>
      </c>
      <c r="K289" s="264">
        <f>E289*J289</f>
        <v>0</v>
      </c>
      <c r="O289" s="256">
        <v>2</v>
      </c>
      <c r="AA289" s="231">
        <v>1</v>
      </c>
      <c r="AB289" s="231">
        <v>1</v>
      </c>
      <c r="AC289" s="231">
        <v>1</v>
      </c>
      <c r="AZ289" s="231">
        <v>1</v>
      </c>
      <c r="BA289" s="231">
        <f>IF(AZ289=1,G289,0)</f>
        <v>58922.57</v>
      </c>
      <c r="BB289" s="231">
        <f>IF(AZ289=2,G289,0)</f>
        <v>0</v>
      </c>
      <c r="BC289" s="231">
        <f>IF(AZ289=3,G289,0)</f>
        <v>0</v>
      </c>
      <c r="BD289" s="231">
        <f>IF(AZ289=4,G289,0)</f>
        <v>0</v>
      </c>
      <c r="BE289" s="231">
        <f>IF(AZ289=5,G289,0)</f>
        <v>0</v>
      </c>
      <c r="CA289" s="256">
        <v>1</v>
      </c>
      <c r="CB289" s="256">
        <v>1</v>
      </c>
    </row>
    <row r="290" spans="1:15" ht="12.75">
      <c r="A290" s="265"/>
      <c r="B290" s="268"/>
      <c r="C290" s="330" t="s">
        <v>377</v>
      </c>
      <c r="D290" s="331"/>
      <c r="E290" s="269">
        <v>1683.502</v>
      </c>
      <c r="F290" s="270"/>
      <c r="G290" s="271"/>
      <c r="H290" s="272"/>
      <c r="I290" s="266"/>
      <c r="J290" s="273"/>
      <c r="K290" s="266"/>
      <c r="M290" s="267" t="s">
        <v>377</v>
      </c>
      <c r="O290" s="256"/>
    </row>
    <row r="291" spans="1:80" ht="12.75">
      <c r="A291" s="257">
        <v>48</v>
      </c>
      <c r="B291" s="258" t="s">
        <v>378</v>
      </c>
      <c r="C291" s="259" t="s">
        <v>379</v>
      </c>
      <c r="D291" s="260" t="s">
        <v>108</v>
      </c>
      <c r="E291" s="261">
        <v>841.751</v>
      </c>
      <c r="F291" s="261">
        <v>32</v>
      </c>
      <c r="G291" s="262">
        <f>E291*F291</f>
        <v>26936.032</v>
      </c>
      <c r="H291" s="263">
        <v>0</v>
      </c>
      <c r="I291" s="264">
        <f>E291*H291</f>
        <v>0</v>
      </c>
      <c r="J291" s="263">
        <v>0</v>
      </c>
      <c r="K291" s="264">
        <f>E291*J291</f>
        <v>0</v>
      </c>
      <c r="O291" s="256">
        <v>2</v>
      </c>
      <c r="AA291" s="231">
        <v>1</v>
      </c>
      <c r="AB291" s="231">
        <v>1</v>
      </c>
      <c r="AC291" s="231">
        <v>1</v>
      </c>
      <c r="AZ291" s="231">
        <v>1</v>
      </c>
      <c r="BA291" s="231">
        <f>IF(AZ291=1,G291,0)</f>
        <v>26936.032</v>
      </c>
      <c r="BB291" s="231">
        <f>IF(AZ291=2,G291,0)</f>
        <v>0</v>
      </c>
      <c r="BC291" s="231">
        <f>IF(AZ291=3,G291,0)</f>
        <v>0</v>
      </c>
      <c r="BD291" s="231">
        <f>IF(AZ291=4,G291,0)</f>
        <v>0</v>
      </c>
      <c r="BE291" s="231">
        <f>IF(AZ291=5,G291,0)</f>
        <v>0</v>
      </c>
      <c r="CA291" s="256">
        <v>1</v>
      </c>
      <c r="CB291" s="256">
        <v>1</v>
      </c>
    </row>
    <row r="292" spans="1:80" ht="12.75">
      <c r="A292" s="257">
        <v>49</v>
      </c>
      <c r="B292" s="258" t="s">
        <v>380</v>
      </c>
      <c r="C292" s="259" t="s">
        <v>381</v>
      </c>
      <c r="D292" s="260" t="s">
        <v>108</v>
      </c>
      <c r="E292" s="261">
        <v>22.248</v>
      </c>
      <c r="F292" s="261">
        <v>88</v>
      </c>
      <c r="G292" s="262">
        <f>E292*F292</f>
        <v>1957.824</v>
      </c>
      <c r="H292" s="263">
        <v>0</v>
      </c>
      <c r="I292" s="264">
        <f>E292*H292</f>
        <v>0</v>
      </c>
      <c r="J292" s="263">
        <v>0</v>
      </c>
      <c r="K292" s="264">
        <f>E292*J292</f>
        <v>0</v>
      </c>
      <c r="O292" s="256">
        <v>2</v>
      </c>
      <c r="AA292" s="231">
        <v>1</v>
      </c>
      <c r="AB292" s="231">
        <v>1</v>
      </c>
      <c r="AC292" s="231">
        <v>1</v>
      </c>
      <c r="AZ292" s="231">
        <v>1</v>
      </c>
      <c r="BA292" s="231">
        <f>IF(AZ292=1,G292,0)</f>
        <v>1957.824</v>
      </c>
      <c r="BB292" s="231">
        <f>IF(AZ292=2,G292,0)</f>
        <v>0</v>
      </c>
      <c r="BC292" s="231">
        <f>IF(AZ292=3,G292,0)</f>
        <v>0</v>
      </c>
      <c r="BD292" s="231">
        <f>IF(AZ292=4,G292,0)</f>
        <v>0</v>
      </c>
      <c r="BE292" s="231">
        <f>IF(AZ292=5,G292,0)</f>
        <v>0</v>
      </c>
      <c r="CA292" s="256">
        <v>1</v>
      </c>
      <c r="CB292" s="256">
        <v>1</v>
      </c>
    </row>
    <row r="293" spans="1:15" ht="12.75">
      <c r="A293" s="265"/>
      <c r="B293" s="268"/>
      <c r="C293" s="330" t="s">
        <v>382</v>
      </c>
      <c r="D293" s="331"/>
      <c r="E293" s="269">
        <v>22.248</v>
      </c>
      <c r="F293" s="270"/>
      <c r="G293" s="271"/>
      <c r="H293" s="272"/>
      <c r="I293" s="266"/>
      <c r="J293" s="273"/>
      <c r="K293" s="266"/>
      <c r="M293" s="267" t="s">
        <v>382</v>
      </c>
      <c r="O293" s="256"/>
    </row>
    <row r="294" spans="1:80" ht="12.75">
      <c r="A294" s="257">
        <v>50</v>
      </c>
      <c r="B294" s="258" t="s">
        <v>383</v>
      </c>
      <c r="C294" s="259" t="s">
        <v>384</v>
      </c>
      <c r="D294" s="260" t="s">
        <v>108</v>
      </c>
      <c r="E294" s="261">
        <v>15.96</v>
      </c>
      <c r="F294" s="261">
        <v>115</v>
      </c>
      <c r="G294" s="262">
        <f>E294*F294</f>
        <v>1835.4</v>
      </c>
      <c r="H294" s="263">
        <v>0.00158</v>
      </c>
      <c r="I294" s="264">
        <f>E294*H294</f>
        <v>0.0252168</v>
      </c>
      <c r="J294" s="263">
        <v>0</v>
      </c>
      <c r="K294" s="264">
        <f>E294*J294</f>
        <v>0</v>
      </c>
      <c r="O294" s="256">
        <v>2</v>
      </c>
      <c r="AA294" s="231">
        <v>1</v>
      </c>
      <c r="AB294" s="231">
        <v>1</v>
      </c>
      <c r="AC294" s="231">
        <v>1</v>
      </c>
      <c r="AZ294" s="231">
        <v>1</v>
      </c>
      <c r="BA294" s="231">
        <f>IF(AZ294=1,G294,0)</f>
        <v>1835.4</v>
      </c>
      <c r="BB294" s="231">
        <f>IF(AZ294=2,G294,0)</f>
        <v>0</v>
      </c>
      <c r="BC294" s="231">
        <f>IF(AZ294=3,G294,0)</f>
        <v>0</v>
      </c>
      <c r="BD294" s="231">
        <f>IF(AZ294=4,G294,0)</f>
        <v>0</v>
      </c>
      <c r="BE294" s="231">
        <f>IF(AZ294=5,G294,0)</f>
        <v>0</v>
      </c>
      <c r="CA294" s="256">
        <v>1</v>
      </c>
      <c r="CB294" s="256">
        <v>1</v>
      </c>
    </row>
    <row r="295" spans="1:15" ht="12.75">
      <c r="A295" s="265"/>
      <c r="B295" s="268"/>
      <c r="C295" s="330" t="s">
        <v>385</v>
      </c>
      <c r="D295" s="331"/>
      <c r="E295" s="269">
        <v>15.96</v>
      </c>
      <c r="F295" s="270"/>
      <c r="G295" s="271"/>
      <c r="H295" s="272"/>
      <c r="I295" s="266"/>
      <c r="J295" s="273"/>
      <c r="K295" s="266"/>
      <c r="M295" s="267" t="s">
        <v>385</v>
      </c>
      <c r="O295" s="256"/>
    </row>
    <row r="296" spans="1:80" ht="12.75">
      <c r="A296" s="257">
        <v>51</v>
      </c>
      <c r="B296" s="258" t="s">
        <v>386</v>
      </c>
      <c r="C296" s="259" t="s">
        <v>387</v>
      </c>
      <c r="D296" s="260" t="s">
        <v>108</v>
      </c>
      <c r="E296" s="261">
        <v>841.751</v>
      </c>
      <c r="F296" s="261">
        <v>8</v>
      </c>
      <c r="G296" s="262">
        <f>E296*F296</f>
        <v>6734.008</v>
      </c>
      <c r="H296" s="263">
        <v>0</v>
      </c>
      <c r="I296" s="264">
        <f>E296*H296</f>
        <v>0</v>
      </c>
      <c r="J296" s="263">
        <v>0</v>
      </c>
      <c r="K296" s="264">
        <f>E296*J296</f>
        <v>0</v>
      </c>
      <c r="O296" s="256">
        <v>2</v>
      </c>
      <c r="AA296" s="231">
        <v>1</v>
      </c>
      <c r="AB296" s="231">
        <v>1</v>
      </c>
      <c r="AC296" s="231">
        <v>1</v>
      </c>
      <c r="AZ296" s="231">
        <v>1</v>
      </c>
      <c r="BA296" s="231">
        <f>IF(AZ296=1,G296,0)</f>
        <v>6734.008</v>
      </c>
      <c r="BB296" s="231">
        <f>IF(AZ296=2,G296,0)</f>
        <v>0</v>
      </c>
      <c r="BC296" s="231">
        <f>IF(AZ296=3,G296,0)</f>
        <v>0</v>
      </c>
      <c r="BD296" s="231">
        <f>IF(AZ296=4,G296,0)</f>
        <v>0</v>
      </c>
      <c r="BE296" s="231">
        <f>IF(AZ296=5,G296,0)</f>
        <v>0</v>
      </c>
      <c r="CA296" s="256">
        <v>1</v>
      </c>
      <c r="CB296" s="256">
        <v>1</v>
      </c>
    </row>
    <row r="297" spans="1:80" ht="12.75">
      <c r="A297" s="257">
        <v>52</v>
      </c>
      <c r="B297" s="258" t="s">
        <v>388</v>
      </c>
      <c r="C297" s="259" t="s">
        <v>389</v>
      </c>
      <c r="D297" s="260" t="s">
        <v>108</v>
      </c>
      <c r="E297" s="261">
        <v>1683.502</v>
      </c>
      <c r="F297" s="261">
        <v>4</v>
      </c>
      <c r="G297" s="262">
        <f>E297*F297</f>
        <v>6734.008</v>
      </c>
      <c r="H297" s="263">
        <v>0</v>
      </c>
      <c r="I297" s="264">
        <f>E297*H297</f>
        <v>0</v>
      </c>
      <c r="J297" s="263">
        <v>0</v>
      </c>
      <c r="K297" s="264">
        <f>E297*J297</f>
        <v>0</v>
      </c>
      <c r="O297" s="256">
        <v>2</v>
      </c>
      <c r="AA297" s="231">
        <v>1</v>
      </c>
      <c r="AB297" s="231">
        <v>1</v>
      </c>
      <c r="AC297" s="231">
        <v>1</v>
      </c>
      <c r="AZ297" s="231">
        <v>1</v>
      </c>
      <c r="BA297" s="231">
        <f>IF(AZ297=1,G297,0)</f>
        <v>6734.008</v>
      </c>
      <c r="BB297" s="231">
        <f>IF(AZ297=2,G297,0)</f>
        <v>0</v>
      </c>
      <c r="BC297" s="231">
        <f>IF(AZ297=3,G297,0)</f>
        <v>0</v>
      </c>
      <c r="BD297" s="231">
        <f>IF(AZ297=4,G297,0)</f>
        <v>0</v>
      </c>
      <c r="BE297" s="231">
        <f>IF(AZ297=5,G297,0)</f>
        <v>0</v>
      </c>
      <c r="CA297" s="256">
        <v>1</v>
      </c>
      <c r="CB297" s="256">
        <v>1</v>
      </c>
    </row>
    <row r="298" spans="1:15" ht="12.75">
      <c r="A298" s="265"/>
      <c r="B298" s="268"/>
      <c r="C298" s="330" t="s">
        <v>377</v>
      </c>
      <c r="D298" s="331"/>
      <c r="E298" s="269">
        <v>1683.502</v>
      </c>
      <c r="F298" s="270"/>
      <c r="G298" s="271"/>
      <c r="H298" s="272"/>
      <c r="I298" s="266"/>
      <c r="J298" s="273"/>
      <c r="K298" s="266"/>
      <c r="M298" s="267" t="s">
        <v>377</v>
      </c>
      <c r="O298" s="256"/>
    </row>
    <row r="299" spans="1:80" ht="12.75">
      <c r="A299" s="257">
        <v>53</v>
      </c>
      <c r="B299" s="258" t="s">
        <v>390</v>
      </c>
      <c r="C299" s="259" t="s">
        <v>391</v>
      </c>
      <c r="D299" s="260" t="s">
        <v>108</v>
      </c>
      <c r="E299" s="261">
        <v>841.751</v>
      </c>
      <c r="F299" s="261">
        <v>4</v>
      </c>
      <c r="G299" s="262">
        <f>E299*F299</f>
        <v>3367.004</v>
      </c>
      <c r="H299" s="263">
        <v>0</v>
      </c>
      <c r="I299" s="264">
        <f>E299*H299</f>
        <v>0</v>
      </c>
      <c r="J299" s="263">
        <v>0</v>
      </c>
      <c r="K299" s="264">
        <f>E299*J299</f>
        <v>0</v>
      </c>
      <c r="O299" s="256">
        <v>2</v>
      </c>
      <c r="AA299" s="231">
        <v>1</v>
      </c>
      <c r="AB299" s="231">
        <v>1</v>
      </c>
      <c r="AC299" s="231">
        <v>1</v>
      </c>
      <c r="AZ299" s="231">
        <v>1</v>
      </c>
      <c r="BA299" s="231">
        <f>IF(AZ299=1,G299,0)</f>
        <v>3367.004</v>
      </c>
      <c r="BB299" s="231">
        <f>IF(AZ299=2,G299,0)</f>
        <v>0</v>
      </c>
      <c r="BC299" s="231">
        <f>IF(AZ299=3,G299,0)</f>
        <v>0</v>
      </c>
      <c r="BD299" s="231">
        <f>IF(AZ299=4,G299,0)</f>
        <v>0</v>
      </c>
      <c r="BE299" s="231">
        <f>IF(AZ299=5,G299,0)</f>
        <v>0</v>
      </c>
      <c r="CA299" s="256">
        <v>1</v>
      </c>
      <c r="CB299" s="256">
        <v>1</v>
      </c>
    </row>
    <row r="300" spans="1:80" ht="12.75">
      <c r="A300" s="257">
        <v>54</v>
      </c>
      <c r="B300" s="258" t="s">
        <v>392</v>
      </c>
      <c r="C300" s="259" t="s">
        <v>393</v>
      </c>
      <c r="D300" s="260" t="s">
        <v>132</v>
      </c>
      <c r="E300" s="261">
        <v>5.25</v>
      </c>
      <c r="F300" s="261">
        <v>115</v>
      </c>
      <c r="G300" s="262">
        <f>E300*F300</f>
        <v>603.75</v>
      </c>
      <c r="H300" s="263">
        <v>0.02279</v>
      </c>
      <c r="I300" s="264">
        <f>E300*H300</f>
        <v>0.1196475</v>
      </c>
      <c r="J300" s="263">
        <v>0</v>
      </c>
      <c r="K300" s="264">
        <f>E300*J300</f>
        <v>0</v>
      </c>
      <c r="O300" s="256">
        <v>2</v>
      </c>
      <c r="AA300" s="231">
        <v>1</v>
      </c>
      <c r="AB300" s="231">
        <v>1</v>
      </c>
      <c r="AC300" s="231">
        <v>1</v>
      </c>
      <c r="AZ300" s="231">
        <v>1</v>
      </c>
      <c r="BA300" s="231">
        <f>IF(AZ300=1,G300,0)</f>
        <v>603.75</v>
      </c>
      <c r="BB300" s="231">
        <f>IF(AZ300=2,G300,0)</f>
        <v>0</v>
      </c>
      <c r="BC300" s="231">
        <f>IF(AZ300=3,G300,0)</f>
        <v>0</v>
      </c>
      <c r="BD300" s="231">
        <f>IF(AZ300=4,G300,0)</f>
        <v>0</v>
      </c>
      <c r="BE300" s="231">
        <f>IF(AZ300=5,G300,0)</f>
        <v>0</v>
      </c>
      <c r="CA300" s="256">
        <v>1</v>
      </c>
      <c r="CB300" s="256">
        <v>1</v>
      </c>
    </row>
    <row r="301" spans="1:15" ht="12.75">
      <c r="A301" s="265"/>
      <c r="B301" s="268"/>
      <c r="C301" s="330" t="s">
        <v>394</v>
      </c>
      <c r="D301" s="331"/>
      <c r="E301" s="269">
        <v>5.25</v>
      </c>
      <c r="F301" s="270"/>
      <c r="G301" s="271"/>
      <c r="H301" s="272"/>
      <c r="I301" s="266"/>
      <c r="J301" s="273"/>
      <c r="K301" s="266"/>
      <c r="M301" s="267" t="s">
        <v>394</v>
      </c>
      <c r="O301" s="256"/>
    </row>
    <row r="302" spans="1:80" ht="12.75">
      <c r="A302" s="257">
        <v>55</v>
      </c>
      <c r="B302" s="258" t="s">
        <v>395</v>
      </c>
      <c r="C302" s="259" t="s">
        <v>396</v>
      </c>
      <c r="D302" s="260" t="s">
        <v>132</v>
      </c>
      <c r="E302" s="261">
        <v>10.5</v>
      </c>
      <c r="F302" s="261">
        <v>15</v>
      </c>
      <c r="G302" s="262">
        <f>E302*F302</f>
        <v>157.5</v>
      </c>
      <c r="H302" s="263">
        <v>0.00176</v>
      </c>
      <c r="I302" s="264">
        <f>E302*H302</f>
        <v>0.01848</v>
      </c>
      <c r="J302" s="263">
        <v>0</v>
      </c>
      <c r="K302" s="264">
        <f>E302*J302</f>
        <v>0</v>
      </c>
      <c r="O302" s="256">
        <v>2</v>
      </c>
      <c r="AA302" s="231">
        <v>1</v>
      </c>
      <c r="AB302" s="231">
        <v>1</v>
      </c>
      <c r="AC302" s="231">
        <v>1</v>
      </c>
      <c r="AZ302" s="231">
        <v>1</v>
      </c>
      <c r="BA302" s="231">
        <f>IF(AZ302=1,G302,0)</f>
        <v>157.5</v>
      </c>
      <c r="BB302" s="231">
        <f>IF(AZ302=2,G302,0)</f>
        <v>0</v>
      </c>
      <c r="BC302" s="231">
        <f>IF(AZ302=3,G302,0)</f>
        <v>0</v>
      </c>
      <c r="BD302" s="231">
        <f>IF(AZ302=4,G302,0)</f>
        <v>0</v>
      </c>
      <c r="BE302" s="231">
        <f>IF(AZ302=5,G302,0)</f>
        <v>0</v>
      </c>
      <c r="CA302" s="256">
        <v>1</v>
      </c>
      <c r="CB302" s="256">
        <v>1</v>
      </c>
    </row>
    <row r="303" spans="1:15" ht="12.75">
      <c r="A303" s="265"/>
      <c r="B303" s="268"/>
      <c r="C303" s="330" t="s">
        <v>397</v>
      </c>
      <c r="D303" s="331"/>
      <c r="E303" s="269">
        <v>10.5</v>
      </c>
      <c r="F303" s="270"/>
      <c r="G303" s="271"/>
      <c r="H303" s="272"/>
      <c r="I303" s="266"/>
      <c r="J303" s="273"/>
      <c r="K303" s="266"/>
      <c r="M303" s="267" t="s">
        <v>397</v>
      </c>
      <c r="O303" s="256"/>
    </row>
    <row r="304" spans="1:80" ht="12.75">
      <c r="A304" s="257">
        <v>56</v>
      </c>
      <c r="B304" s="258" t="s">
        <v>398</v>
      </c>
      <c r="C304" s="259" t="s">
        <v>399</v>
      </c>
      <c r="D304" s="260" t="s">
        <v>132</v>
      </c>
      <c r="E304" s="261">
        <v>5.25</v>
      </c>
      <c r="F304" s="261">
        <v>56</v>
      </c>
      <c r="G304" s="262">
        <f>E304*F304</f>
        <v>294</v>
      </c>
      <c r="H304" s="263">
        <v>0</v>
      </c>
      <c r="I304" s="264">
        <f>E304*H304</f>
        <v>0</v>
      </c>
      <c r="J304" s="263">
        <v>0</v>
      </c>
      <c r="K304" s="264">
        <f>E304*J304</f>
        <v>0</v>
      </c>
      <c r="O304" s="256">
        <v>2</v>
      </c>
      <c r="AA304" s="231">
        <v>1</v>
      </c>
      <c r="AB304" s="231">
        <v>1</v>
      </c>
      <c r="AC304" s="231">
        <v>1</v>
      </c>
      <c r="AZ304" s="231">
        <v>1</v>
      </c>
      <c r="BA304" s="231">
        <f>IF(AZ304=1,G304,0)</f>
        <v>294</v>
      </c>
      <c r="BB304" s="231">
        <f>IF(AZ304=2,G304,0)</f>
        <v>0</v>
      </c>
      <c r="BC304" s="231">
        <f>IF(AZ304=3,G304,0)</f>
        <v>0</v>
      </c>
      <c r="BD304" s="231">
        <f>IF(AZ304=4,G304,0)</f>
        <v>0</v>
      </c>
      <c r="BE304" s="231">
        <f>IF(AZ304=5,G304,0)</f>
        <v>0</v>
      </c>
      <c r="CA304" s="256">
        <v>1</v>
      </c>
      <c r="CB304" s="256">
        <v>1</v>
      </c>
    </row>
    <row r="305" spans="1:57" ht="12.75">
      <c r="A305" s="274"/>
      <c r="B305" s="275" t="s">
        <v>98</v>
      </c>
      <c r="C305" s="276" t="s">
        <v>363</v>
      </c>
      <c r="D305" s="277"/>
      <c r="E305" s="278"/>
      <c r="F305" s="279"/>
      <c r="G305" s="280">
        <f>SUM(G278:G304)</f>
        <v>147946.14399999997</v>
      </c>
      <c r="H305" s="281"/>
      <c r="I305" s="282">
        <f>SUM(I278:I304)</f>
        <v>17.26772462</v>
      </c>
      <c r="J305" s="281"/>
      <c r="K305" s="282">
        <f>SUM(K278:K304)</f>
        <v>0</v>
      </c>
      <c r="O305" s="256">
        <v>4</v>
      </c>
      <c r="BA305" s="283">
        <f>SUM(BA278:BA304)</f>
        <v>147946.14399999997</v>
      </c>
      <c r="BB305" s="283">
        <f>SUM(BB278:BB304)</f>
        <v>0</v>
      </c>
      <c r="BC305" s="283">
        <f>SUM(BC278:BC304)</f>
        <v>0</v>
      </c>
      <c r="BD305" s="283">
        <f>SUM(BD278:BD304)</f>
        <v>0</v>
      </c>
      <c r="BE305" s="283">
        <f>SUM(BE278:BE304)</f>
        <v>0</v>
      </c>
    </row>
    <row r="306" spans="1:15" ht="12.75">
      <c r="A306" s="246" t="s">
        <v>97</v>
      </c>
      <c r="B306" s="247" t="s">
        <v>400</v>
      </c>
      <c r="C306" s="248" t="s">
        <v>401</v>
      </c>
      <c r="D306" s="249"/>
      <c r="E306" s="250"/>
      <c r="F306" s="250"/>
      <c r="G306" s="251"/>
      <c r="H306" s="252"/>
      <c r="I306" s="253"/>
      <c r="J306" s="254"/>
      <c r="K306" s="255"/>
      <c r="O306" s="256">
        <v>1</v>
      </c>
    </row>
    <row r="307" spans="1:80" ht="22.5">
      <c r="A307" s="257">
        <v>57</v>
      </c>
      <c r="B307" s="258" t="s">
        <v>403</v>
      </c>
      <c r="C307" s="259" t="s">
        <v>404</v>
      </c>
      <c r="D307" s="260" t="s">
        <v>405</v>
      </c>
      <c r="E307" s="261">
        <v>16</v>
      </c>
      <c r="F307" s="261">
        <v>200</v>
      </c>
      <c r="G307" s="262">
        <f>E307*F307</f>
        <v>3200</v>
      </c>
      <c r="H307" s="263">
        <v>0</v>
      </c>
      <c r="I307" s="264">
        <f>E307*H307</f>
        <v>0</v>
      </c>
      <c r="J307" s="263"/>
      <c r="K307" s="264">
        <f>E307*J307</f>
        <v>0</v>
      </c>
      <c r="O307" s="256">
        <v>2</v>
      </c>
      <c r="AA307" s="231">
        <v>10</v>
      </c>
      <c r="AB307" s="231">
        <v>0</v>
      </c>
      <c r="AC307" s="231">
        <v>8</v>
      </c>
      <c r="AZ307" s="231">
        <v>5</v>
      </c>
      <c r="BA307" s="231">
        <f>IF(AZ307=1,G307,0)</f>
        <v>0</v>
      </c>
      <c r="BB307" s="231">
        <f>IF(AZ307=2,G307,0)</f>
        <v>0</v>
      </c>
      <c r="BC307" s="231">
        <f>IF(AZ307=3,G307,0)</f>
        <v>0</v>
      </c>
      <c r="BD307" s="231">
        <f>IF(AZ307=4,G307,0)</f>
        <v>0</v>
      </c>
      <c r="BE307" s="231">
        <f>IF(AZ307=5,G307,0)</f>
        <v>3200</v>
      </c>
      <c r="CA307" s="256">
        <v>10</v>
      </c>
      <c r="CB307" s="256">
        <v>0</v>
      </c>
    </row>
    <row r="308" spans="1:57" ht="12.75">
      <c r="A308" s="274"/>
      <c r="B308" s="275" t="s">
        <v>98</v>
      </c>
      <c r="C308" s="276" t="s">
        <v>402</v>
      </c>
      <c r="D308" s="277"/>
      <c r="E308" s="278"/>
      <c r="F308" s="279"/>
      <c r="G308" s="280">
        <f>SUM(G306:G307)</f>
        <v>3200</v>
      </c>
      <c r="H308" s="281"/>
      <c r="I308" s="282">
        <f>SUM(I306:I307)</f>
        <v>0</v>
      </c>
      <c r="J308" s="281"/>
      <c r="K308" s="282">
        <f>SUM(K306:K307)</f>
        <v>0</v>
      </c>
      <c r="O308" s="256">
        <v>4</v>
      </c>
      <c r="BA308" s="283">
        <f>SUM(BA306:BA307)</f>
        <v>0</v>
      </c>
      <c r="BB308" s="283">
        <f>SUM(BB306:BB307)</f>
        <v>0</v>
      </c>
      <c r="BC308" s="283">
        <f>SUM(BC306:BC307)</f>
        <v>0</v>
      </c>
      <c r="BD308" s="283">
        <f>SUM(BD306:BD307)</f>
        <v>0</v>
      </c>
      <c r="BE308" s="283">
        <f>SUM(BE306:BE307)</f>
        <v>3200</v>
      </c>
    </row>
    <row r="309" spans="1:15" ht="12.75">
      <c r="A309" s="246" t="s">
        <v>97</v>
      </c>
      <c r="B309" s="247" t="s">
        <v>406</v>
      </c>
      <c r="C309" s="248" t="s">
        <v>407</v>
      </c>
      <c r="D309" s="249"/>
      <c r="E309" s="250"/>
      <c r="F309" s="250"/>
      <c r="G309" s="251"/>
      <c r="H309" s="252"/>
      <c r="I309" s="253"/>
      <c r="J309" s="254"/>
      <c r="K309" s="255"/>
      <c r="O309" s="256">
        <v>1</v>
      </c>
    </row>
    <row r="310" spans="1:80" ht="12.75">
      <c r="A310" s="257">
        <v>58</v>
      </c>
      <c r="B310" s="258" t="s">
        <v>409</v>
      </c>
      <c r="C310" s="259" t="s">
        <v>410</v>
      </c>
      <c r="D310" s="260" t="s">
        <v>411</v>
      </c>
      <c r="E310" s="261">
        <v>8.4429</v>
      </c>
      <c r="F310" s="261">
        <v>435</v>
      </c>
      <c r="G310" s="262">
        <f>E310*F310</f>
        <v>3672.6615</v>
      </c>
      <c r="H310" s="263">
        <v>0.00128</v>
      </c>
      <c r="I310" s="264">
        <f>E310*H310</f>
        <v>0.010806912</v>
      </c>
      <c r="J310" s="263">
        <v>-1.8</v>
      </c>
      <c r="K310" s="264">
        <f>E310*J310</f>
        <v>-15.19722</v>
      </c>
      <c r="O310" s="256">
        <v>2</v>
      </c>
      <c r="AA310" s="231">
        <v>1</v>
      </c>
      <c r="AB310" s="231">
        <v>1</v>
      </c>
      <c r="AC310" s="231">
        <v>1</v>
      </c>
      <c r="AZ310" s="231">
        <v>1</v>
      </c>
      <c r="BA310" s="231">
        <f>IF(AZ310=1,G310,0)</f>
        <v>3672.6615</v>
      </c>
      <c r="BB310" s="231">
        <f>IF(AZ310=2,G310,0)</f>
        <v>0</v>
      </c>
      <c r="BC310" s="231">
        <f>IF(AZ310=3,G310,0)</f>
        <v>0</v>
      </c>
      <c r="BD310" s="231">
        <f>IF(AZ310=4,G310,0)</f>
        <v>0</v>
      </c>
      <c r="BE310" s="231">
        <f>IF(AZ310=5,G310,0)</f>
        <v>0</v>
      </c>
      <c r="CA310" s="256">
        <v>1</v>
      </c>
      <c r="CB310" s="256">
        <v>1</v>
      </c>
    </row>
    <row r="311" spans="1:15" ht="12.75">
      <c r="A311" s="265"/>
      <c r="B311" s="268"/>
      <c r="C311" s="330" t="s">
        <v>412</v>
      </c>
      <c r="D311" s="331"/>
      <c r="E311" s="269">
        <v>1.2287</v>
      </c>
      <c r="F311" s="270"/>
      <c r="G311" s="271"/>
      <c r="H311" s="272"/>
      <c r="I311" s="266"/>
      <c r="J311" s="273"/>
      <c r="K311" s="266"/>
      <c r="M311" s="267" t="s">
        <v>412</v>
      </c>
      <c r="O311" s="256"/>
    </row>
    <row r="312" spans="1:15" ht="12.75">
      <c r="A312" s="265"/>
      <c r="B312" s="268"/>
      <c r="C312" s="330" t="s">
        <v>413</v>
      </c>
      <c r="D312" s="331"/>
      <c r="E312" s="269">
        <v>0</v>
      </c>
      <c r="F312" s="270"/>
      <c r="G312" s="271"/>
      <c r="H312" s="272"/>
      <c r="I312" s="266"/>
      <c r="J312" s="273"/>
      <c r="K312" s="266"/>
      <c r="M312" s="267" t="s">
        <v>413</v>
      </c>
      <c r="O312" s="256"/>
    </row>
    <row r="313" spans="1:15" ht="12.75">
      <c r="A313" s="265"/>
      <c r="B313" s="268"/>
      <c r="C313" s="330" t="s">
        <v>414</v>
      </c>
      <c r="D313" s="331"/>
      <c r="E313" s="269">
        <v>5.3974</v>
      </c>
      <c r="F313" s="270"/>
      <c r="G313" s="271"/>
      <c r="H313" s="272"/>
      <c r="I313" s="266"/>
      <c r="J313" s="273"/>
      <c r="K313" s="266"/>
      <c r="M313" s="267" t="s">
        <v>414</v>
      </c>
      <c r="O313" s="256"/>
    </row>
    <row r="314" spans="1:15" ht="12.75">
      <c r="A314" s="265"/>
      <c r="B314" s="268"/>
      <c r="C314" s="330" t="s">
        <v>415</v>
      </c>
      <c r="D314" s="331"/>
      <c r="E314" s="269">
        <v>1.8168</v>
      </c>
      <c r="F314" s="270"/>
      <c r="G314" s="271"/>
      <c r="H314" s="272"/>
      <c r="I314" s="266"/>
      <c r="J314" s="273"/>
      <c r="K314" s="266"/>
      <c r="M314" s="267" t="s">
        <v>415</v>
      </c>
      <c r="O314" s="256"/>
    </row>
    <row r="315" spans="1:80" ht="22.5">
      <c r="A315" s="257">
        <v>59</v>
      </c>
      <c r="B315" s="258" t="s">
        <v>416</v>
      </c>
      <c r="C315" s="259" t="s">
        <v>417</v>
      </c>
      <c r="D315" s="260" t="s">
        <v>411</v>
      </c>
      <c r="E315" s="261">
        <v>1.099</v>
      </c>
      <c r="F315" s="261">
        <v>2550</v>
      </c>
      <c r="G315" s="262">
        <f>E315*F315</f>
        <v>2802.45</v>
      </c>
      <c r="H315" s="263">
        <v>0</v>
      </c>
      <c r="I315" s="264">
        <f>E315*H315</f>
        <v>0</v>
      </c>
      <c r="J315" s="263">
        <v>-2.2</v>
      </c>
      <c r="K315" s="264">
        <f>E315*J315</f>
        <v>-2.4178</v>
      </c>
      <c r="O315" s="256">
        <v>2</v>
      </c>
      <c r="AA315" s="231">
        <v>1</v>
      </c>
      <c r="AB315" s="231">
        <v>1</v>
      </c>
      <c r="AC315" s="231">
        <v>1</v>
      </c>
      <c r="AZ315" s="231">
        <v>1</v>
      </c>
      <c r="BA315" s="231">
        <f>IF(AZ315=1,G315,0)</f>
        <v>2802.45</v>
      </c>
      <c r="BB315" s="231">
        <f>IF(AZ315=2,G315,0)</f>
        <v>0</v>
      </c>
      <c r="BC315" s="231">
        <f>IF(AZ315=3,G315,0)</f>
        <v>0</v>
      </c>
      <c r="BD315" s="231">
        <f>IF(AZ315=4,G315,0)</f>
        <v>0</v>
      </c>
      <c r="BE315" s="231">
        <f>IF(AZ315=5,G315,0)</f>
        <v>0</v>
      </c>
      <c r="CA315" s="256">
        <v>1</v>
      </c>
      <c r="CB315" s="256">
        <v>1</v>
      </c>
    </row>
    <row r="316" spans="1:15" ht="12.75">
      <c r="A316" s="265"/>
      <c r="B316" s="268"/>
      <c r="C316" s="330" t="s">
        <v>418</v>
      </c>
      <c r="D316" s="331"/>
      <c r="E316" s="269">
        <v>0</v>
      </c>
      <c r="F316" s="270"/>
      <c r="G316" s="271"/>
      <c r="H316" s="272"/>
      <c r="I316" s="266"/>
      <c r="J316" s="273"/>
      <c r="K316" s="266"/>
      <c r="M316" s="267" t="s">
        <v>418</v>
      </c>
      <c r="O316" s="256"/>
    </row>
    <row r="317" spans="1:15" ht="12.75">
      <c r="A317" s="265"/>
      <c r="B317" s="268"/>
      <c r="C317" s="330" t="s">
        <v>419</v>
      </c>
      <c r="D317" s="331"/>
      <c r="E317" s="269">
        <v>0.0576</v>
      </c>
      <c r="F317" s="270"/>
      <c r="G317" s="271"/>
      <c r="H317" s="272"/>
      <c r="I317" s="266"/>
      <c r="J317" s="273"/>
      <c r="K317" s="266"/>
      <c r="M317" s="267" t="s">
        <v>419</v>
      </c>
      <c r="O317" s="256"/>
    </row>
    <row r="318" spans="1:15" ht="12.75">
      <c r="A318" s="265"/>
      <c r="B318" s="268"/>
      <c r="C318" s="330" t="s">
        <v>420</v>
      </c>
      <c r="D318" s="331"/>
      <c r="E318" s="269">
        <v>0.0421</v>
      </c>
      <c r="F318" s="270"/>
      <c r="G318" s="271"/>
      <c r="H318" s="272"/>
      <c r="I318" s="266"/>
      <c r="J318" s="273"/>
      <c r="K318" s="266"/>
      <c r="M318" s="267" t="s">
        <v>420</v>
      </c>
      <c r="O318" s="256"/>
    </row>
    <row r="319" spans="1:15" ht="12.75">
      <c r="A319" s="265"/>
      <c r="B319" s="268"/>
      <c r="C319" s="330" t="s">
        <v>421</v>
      </c>
      <c r="D319" s="331"/>
      <c r="E319" s="269">
        <v>0.0371</v>
      </c>
      <c r="F319" s="270"/>
      <c r="G319" s="271"/>
      <c r="H319" s="272"/>
      <c r="I319" s="266"/>
      <c r="J319" s="273"/>
      <c r="K319" s="266"/>
      <c r="M319" s="267" t="s">
        <v>421</v>
      </c>
      <c r="O319" s="256"/>
    </row>
    <row r="320" spans="1:15" ht="12.75">
      <c r="A320" s="265"/>
      <c r="B320" s="268"/>
      <c r="C320" s="330" t="s">
        <v>422</v>
      </c>
      <c r="D320" s="331"/>
      <c r="E320" s="269">
        <v>0.018</v>
      </c>
      <c r="F320" s="270"/>
      <c r="G320" s="271"/>
      <c r="H320" s="272"/>
      <c r="I320" s="266"/>
      <c r="J320" s="273"/>
      <c r="K320" s="266"/>
      <c r="M320" s="267" t="s">
        <v>422</v>
      </c>
      <c r="O320" s="256"/>
    </row>
    <row r="321" spans="1:15" ht="12.75">
      <c r="A321" s="265"/>
      <c r="B321" s="268"/>
      <c r="C321" s="330" t="s">
        <v>423</v>
      </c>
      <c r="D321" s="331"/>
      <c r="E321" s="269">
        <v>0.9075</v>
      </c>
      <c r="F321" s="270"/>
      <c r="G321" s="271"/>
      <c r="H321" s="272"/>
      <c r="I321" s="266"/>
      <c r="J321" s="273"/>
      <c r="K321" s="266"/>
      <c r="M321" s="267" t="s">
        <v>423</v>
      </c>
      <c r="O321" s="256"/>
    </row>
    <row r="322" spans="1:15" ht="12.75">
      <c r="A322" s="265"/>
      <c r="B322" s="268"/>
      <c r="C322" s="330" t="s">
        <v>424</v>
      </c>
      <c r="D322" s="331"/>
      <c r="E322" s="269">
        <v>0.0367</v>
      </c>
      <c r="F322" s="270"/>
      <c r="G322" s="271"/>
      <c r="H322" s="272"/>
      <c r="I322" s="266"/>
      <c r="J322" s="273"/>
      <c r="K322" s="266"/>
      <c r="M322" s="267" t="s">
        <v>424</v>
      </c>
      <c r="O322" s="256"/>
    </row>
    <row r="323" spans="1:80" ht="22.5">
      <c r="A323" s="257">
        <v>60</v>
      </c>
      <c r="B323" s="258" t="s">
        <v>425</v>
      </c>
      <c r="C323" s="259" t="s">
        <v>426</v>
      </c>
      <c r="D323" s="260" t="s">
        <v>411</v>
      </c>
      <c r="E323" s="261">
        <v>1.475</v>
      </c>
      <c r="F323" s="261">
        <v>2460</v>
      </c>
      <c r="G323" s="262">
        <f>E323*F323</f>
        <v>3628.5</v>
      </c>
      <c r="H323" s="263">
        <v>0</v>
      </c>
      <c r="I323" s="264">
        <f>E323*H323</f>
        <v>0</v>
      </c>
      <c r="J323" s="263">
        <v>-2.2</v>
      </c>
      <c r="K323" s="264">
        <f>E323*J323</f>
        <v>-3.2450000000000006</v>
      </c>
      <c r="O323" s="256">
        <v>2</v>
      </c>
      <c r="AA323" s="231">
        <v>1</v>
      </c>
      <c r="AB323" s="231">
        <v>1</v>
      </c>
      <c r="AC323" s="231">
        <v>1</v>
      </c>
      <c r="AZ323" s="231">
        <v>1</v>
      </c>
      <c r="BA323" s="231">
        <f>IF(AZ323=1,G323,0)</f>
        <v>3628.5</v>
      </c>
      <c r="BB323" s="231">
        <f>IF(AZ323=2,G323,0)</f>
        <v>0</v>
      </c>
      <c r="BC323" s="231">
        <f>IF(AZ323=3,G323,0)</f>
        <v>0</v>
      </c>
      <c r="BD323" s="231">
        <f>IF(AZ323=4,G323,0)</f>
        <v>0</v>
      </c>
      <c r="BE323" s="231">
        <f>IF(AZ323=5,G323,0)</f>
        <v>0</v>
      </c>
      <c r="CA323" s="256">
        <v>1</v>
      </c>
      <c r="CB323" s="256">
        <v>1</v>
      </c>
    </row>
    <row r="324" spans="1:15" ht="12.75">
      <c r="A324" s="265"/>
      <c r="B324" s="268"/>
      <c r="C324" s="330" t="s">
        <v>427</v>
      </c>
      <c r="D324" s="331"/>
      <c r="E324" s="269">
        <v>1.475</v>
      </c>
      <c r="F324" s="270"/>
      <c r="G324" s="271"/>
      <c r="H324" s="272"/>
      <c r="I324" s="266"/>
      <c r="J324" s="273"/>
      <c r="K324" s="266"/>
      <c r="M324" s="267" t="s">
        <v>427</v>
      </c>
      <c r="O324" s="256"/>
    </row>
    <row r="325" spans="1:80" ht="12.75">
      <c r="A325" s="257">
        <v>61</v>
      </c>
      <c r="B325" s="258" t="s">
        <v>428</v>
      </c>
      <c r="C325" s="259" t="s">
        <v>429</v>
      </c>
      <c r="D325" s="260" t="s">
        <v>108</v>
      </c>
      <c r="E325" s="261">
        <v>3</v>
      </c>
      <c r="F325" s="261">
        <v>25</v>
      </c>
      <c r="G325" s="262">
        <f>E325*F325</f>
        <v>75</v>
      </c>
      <c r="H325" s="263">
        <v>0</v>
      </c>
      <c r="I325" s="264">
        <f>E325*H325</f>
        <v>0</v>
      </c>
      <c r="J325" s="263">
        <v>-5E-05</v>
      </c>
      <c r="K325" s="264">
        <f>E325*J325</f>
        <v>-0.00015000000000000001</v>
      </c>
      <c r="O325" s="256">
        <v>2</v>
      </c>
      <c r="AA325" s="231">
        <v>1</v>
      </c>
      <c r="AB325" s="231">
        <v>1</v>
      </c>
      <c r="AC325" s="231">
        <v>1</v>
      </c>
      <c r="AZ325" s="231">
        <v>1</v>
      </c>
      <c r="BA325" s="231">
        <f>IF(AZ325=1,G325,0)</f>
        <v>75</v>
      </c>
      <c r="BB325" s="231">
        <f>IF(AZ325=2,G325,0)</f>
        <v>0</v>
      </c>
      <c r="BC325" s="231">
        <f>IF(AZ325=3,G325,0)</f>
        <v>0</v>
      </c>
      <c r="BD325" s="231">
        <f>IF(AZ325=4,G325,0)</f>
        <v>0</v>
      </c>
      <c r="BE325" s="231">
        <f>IF(AZ325=5,G325,0)</f>
        <v>0</v>
      </c>
      <c r="CA325" s="256">
        <v>1</v>
      </c>
      <c r="CB325" s="256">
        <v>1</v>
      </c>
    </row>
    <row r="326" spans="1:15" ht="12.75">
      <c r="A326" s="265"/>
      <c r="B326" s="268"/>
      <c r="C326" s="330" t="s">
        <v>430</v>
      </c>
      <c r="D326" s="331"/>
      <c r="E326" s="269">
        <v>3</v>
      </c>
      <c r="F326" s="270"/>
      <c r="G326" s="271"/>
      <c r="H326" s="272"/>
      <c r="I326" s="266"/>
      <c r="J326" s="273"/>
      <c r="K326" s="266"/>
      <c r="M326" s="267" t="s">
        <v>430</v>
      </c>
      <c r="O326" s="256"/>
    </row>
    <row r="327" spans="1:80" ht="12.75">
      <c r="A327" s="257">
        <v>62</v>
      </c>
      <c r="B327" s="258" t="s">
        <v>431</v>
      </c>
      <c r="C327" s="259" t="s">
        <v>432</v>
      </c>
      <c r="D327" s="260" t="s">
        <v>108</v>
      </c>
      <c r="E327" s="261">
        <v>5.9479</v>
      </c>
      <c r="F327" s="261">
        <v>124</v>
      </c>
      <c r="G327" s="262">
        <f>E327*F327</f>
        <v>737.5396</v>
      </c>
      <c r="H327" s="263">
        <v>0</v>
      </c>
      <c r="I327" s="264">
        <f>E327*H327</f>
        <v>0</v>
      </c>
      <c r="J327" s="263">
        <v>-0.057</v>
      </c>
      <c r="K327" s="264">
        <f>E327*J327</f>
        <v>-0.3390303</v>
      </c>
      <c r="O327" s="256">
        <v>2</v>
      </c>
      <c r="AA327" s="231">
        <v>1</v>
      </c>
      <c r="AB327" s="231">
        <v>1</v>
      </c>
      <c r="AC327" s="231">
        <v>1</v>
      </c>
      <c r="AZ327" s="231">
        <v>1</v>
      </c>
      <c r="BA327" s="231">
        <f>IF(AZ327=1,G327,0)</f>
        <v>737.5396</v>
      </c>
      <c r="BB327" s="231">
        <f>IF(AZ327=2,G327,0)</f>
        <v>0</v>
      </c>
      <c r="BC327" s="231">
        <f>IF(AZ327=3,G327,0)</f>
        <v>0</v>
      </c>
      <c r="BD327" s="231">
        <f>IF(AZ327=4,G327,0)</f>
        <v>0</v>
      </c>
      <c r="BE327" s="231">
        <f>IF(AZ327=5,G327,0)</f>
        <v>0</v>
      </c>
      <c r="CA327" s="256">
        <v>1</v>
      </c>
      <c r="CB327" s="256">
        <v>1</v>
      </c>
    </row>
    <row r="328" spans="1:15" ht="12.75">
      <c r="A328" s="265"/>
      <c r="B328" s="268"/>
      <c r="C328" s="330" t="s">
        <v>433</v>
      </c>
      <c r="D328" s="331"/>
      <c r="E328" s="269">
        <v>5.9479</v>
      </c>
      <c r="F328" s="270"/>
      <c r="G328" s="271"/>
      <c r="H328" s="272"/>
      <c r="I328" s="266"/>
      <c r="J328" s="273"/>
      <c r="K328" s="266"/>
      <c r="M328" s="267" t="s">
        <v>433</v>
      </c>
      <c r="O328" s="256"/>
    </row>
    <row r="329" spans="1:80" ht="12.75">
      <c r="A329" s="257">
        <v>63</v>
      </c>
      <c r="B329" s="258" t="s">
        <v>434</v>
      </c>
      <c r="C329" s="259" t="s">
        <v>435</v>
      </c>
      <c r="D329" s="260" t="s">
        <v>356</v>
      </c>
      <c r="E329" s="261">
        <v>30</v>
      </c>
      <c r="F329" s="261">
        <v>21</v>
      </c>
      <c r="G329" s="262">
        <f>E329*F329</f>
        <v>630</v>
      </c>
      <c r="H329" s="263">
        <v>0</v>
      </c>
      <c r="I329" s="264">
        <f>E329*H329</f>
        <v>0</v>
      </c>
      <c r="J329" s="263">
        <v>0</v>
      </c>
      <c r="K329" s="264">
        <f>E329*J329</f>
        <v>0</v>
      </c>
      <c r="O329" s="256">
        <v>2</v>
      </c>
      <c r="AA329" s="231">
        <v>1</v>
      </c>
      <c r="AB329" s="231">
        <v>1</v>
      </c>
      <c r="AC329" s="231">
        <v>1</v>
      </c>
      <c r="AZ329" s="231">
        <v>1</v>
      </c>
      <c r="BA329" s="231">
        <f>IF(AZ329=1,G329,0)</f>
        <v>630</v>
      </c>
      <c r="BB329" s="231">
        <f>IF(AZ329=2,G329,0)</f>
        <v>0</v>
      </c>
      <c r="BC329" s="231">
        <f>IF(AZ329=3,G329,0)</f>
        <v>0</v>
      </c>
      <c r="BD329" s="231">
        <f>IF(AZ329=4,G329,0)</f>
        <v>0</v>
      </c>
      <c r="BE329" s="231">
        <f>IF(AZ329=5,G329,0)</f>
        <v>0</v>
      </c>
      <c r="CA329" s="256">
        <v>1</v>
      </c>
      <c r="CB329" s="256">
        <v>1</v>
      </c>
    </row>
    <row r="330" spans="1:15" ht="12.75">
      <c r="A330" s="265"/>
      <c r="B330" s="268"/>
      <c r="C330" s="330" t="s">
        <v>436</v>
      </c>
      <c r="D330" s="331"/>
      <c r="E330" s="269">
        <v>12</v>
      </c>
      <c r="F330" s="270"/>
      <c r="G330" s="271"/>
      <c r="H330" s="272"/>
      <c r="I330" s="266"/>
      <c r="J330" s="273"/>
      <c r="K330" s="266"/>
      <c r="M330" s="267" t="s">
        <v>436</v>
      </c>
      <c r="O330" s="256"/>
    </row>
    <row r="331" spans="1:15" ht="12.75">
      <c r="A331" s="265"/>
      <c r="B331" s="268"/>
      <c r="C331" s="330" t="s">
        <v>437</v>
      </c>
      <c r="D331" s="331"/>
      <c r="E331" s="269">
        <v>10</v>
      </c>
      <c r="F331" s="270"/>
      <c r="G331" s="271"/>
      <c r="H331" s="272"/>
      <c r="I331" s="266"/>
      <c r="J331" s="273"/>
      <c r="K331" s="266"/>
      <c r="M331" s="267">
        <v>10</v>
      </c>
      <c r="O331" s="256"/>
    </row>
    <row r="332" spans="1:15" ht="12.75">
      <c r="A332" s="265"/>
      <c r="B332" s="268"/>
      <c r="C332" s="330" t="s">
        <v>438</v>
      </c>
      <c r="D332" s="331"/>
      <c r="E332" s="269">
        <v>8</v>
      </c>
      <c r="F332" s="270"/>
      <c r="G332" s="271"/>
      <c r="H332" s="272"/>
      <c r="I332" s="266"/>
      <c r="J332" s="273"/>
      <c r="K332" s="266"/>
      <c r="M332" s="267" t="s">
        <v>438</v>
      </c>
      <c r="O332" s="256"/>
    </row>
    <row r="333" spans="1:80" ht="12.75">
      <c r="A333" s="257">
        <v>64</v>
      </c>
      <c r="B333" s="258" t="s">
        <v>439</v>
      </c>
      <c r="C333" s="259" t="s">
        <v>440</v>
      </c>
      <c r="D333" s="260" t="s">
        <v>356</v>
      </c>
      <c r="E333" s="261">
        <v>26</v>
      </c>
      <c r="F333" s="261">
        <v>21</v>
      </c>
      <c r="G333" s="262">
        <f>E333*F333</f>
        <v>546</v>
      </c>
      <c r="H333" s="263">
        <v>0</v>
      </c>
      <c r="I333" s="264">
        <f>E333*H333</f>
        <v>0</v>
      </c>
      <c r="J333" s="263">
        <v>0</v>
      </c>
      <c r="K333" s="264">
        <f>E333*J333</f>
        <v>0</v>
      </c>
      <c r="O333" s="256">
        <v>2</v>
      </c>
      <c r="AA333" s="231">
        <v>1</v>
      </c>
      <c r="AB333" s="231">
        <v>1</v>
      </c>
      <c r="AC333" s="231">
        <v>1</v>
      </c>
      <c r="AZ333" s="231">
        <v>1</v>
      </c>
      <c r="BA333" s="231">
        <f>IF(AZ333=1,G333,0)</f>
        <v>546</v>
      </c>
      <c r="BB333" s="231">
        <f>IF(AZ333=2,G333,0)</f>
        <v>0</v>
      </c>
      <c r="BC333" s="231">
        <f>IF(AZ333=3,G333,0)</f>
        <v>0</v>
      </c>
      <c r="BD333" s="231">
        <f>IF(AZ333=4,G333,0)</f>
        <v>0</v>
      </c>
      <c r="BE333" s="231">
        <f>IF(AZ333=5,G333,0)</f>
        <v>0</v>
      </c>
      <c r="CA333" s="256">
        <v>1</v>
      </c>
      <c r="CB333" s="256">
        <v>1</v>
      </c>
    </row>
    <row r="334" spans="1:15" ht="12.75">
      <c r="A334" s="265"/>
      <c r="B334" s="268"/>
      <c r="C334" s="330" t="s">
        <v>441</v>
      </c>
      <c r="D334" s="331"/>
      <c r="E334" s="269">
        <v>10</v>
      </c>
      <c r="F334" s="270"/>
      <c r="G334" s="271"/>
      <c r="H334" s="272"/>
      <c r="I334" s="266"/>
      <c r="J334" s="273"/>
      <c r="K334" s="266"/>
      <c r="M334" s="267" t="s">
        <v>441</v>
      </c>
      <c r="O334" s="256"/>
    </row>
    <row r="335" spans="1:15" ht="12.75">
      <c r="A335" s="265"/>
      <c r="B335" s="268"/>
      <c r="C335" s="330" t="s">
        <v>442</v>
      </c>
      <c r="D335" s="331"/>
      <c r="E335" s="269">
        <v>8</v>
      </c>
      <c r="F335" s="270"/>
      <c r="G335" s="271"/>
      <c r="H335" s="272"/>
      <c r="I335" s="266"/>
      <c r="J335" s="273"/>
      <c r="K335" s="266"/>
      <c r="M335" s="267" t="s">
        <v>442</v>
      </c>
      <c r="O335" s="256"/>
    </row>
    <row r="336" spans="1:15" ht="12.75">
      <c r="A336" s="265"/>
      <c r="B336" s="268"/>
      <c r="C336" s="330" t="s">
        <v>443</v>
      </c>
      <c r="D336" s="331"/>
      <c r="E336" s="269">
        <v>8</v>
      </c>
      <c r="F336" s="270"/>
      <c r="G336" s="271"/>
      <c r="H336" s="272"/>
      <c r="I336" s="266"/>
      <c r="J336" s="273"/>
      <c r="K336" s="266"/>
      <c r="M336" s="267" t="s">
        <v>443</v>
      </c>
      <c r="O336" s="256"/>
    </row>
    <row r="337" spans="1:80" ht="12.75">
      <c r="A337" s="257">
        <v>65</v>
      </c>
      <c r="B337" s="258" t="s">
        <v>444</v>
      </c>
      <c r="C337" s="259" t="s">
        <v>445</v>
      </c>
      <c r="D337" s="260" t="s">
        <v>108</v>
      </c>
      <c r="E337" s="261">
        <v>8.64</v>
      </c>
      <c r="F337" s="261">
        <v>198</v>
      </c>
      <c r="G337" s="262">
        <f>E337*F337</f>
        <v>1710.72</v>
      </c>
      <c r="H337" s="263">
        <v>0.00219</v>
      </c>
      <c r="I337" s="264">
        <f>E337*H337</f>
        <v>0.018921600000000004</v>
      </c>
      <c r="J337" s="263">
        <v>-0.075</v>
      </c>
      <c r="K337" s="264">
        <f>E337*J337</f>
        <v>-0.648</v>
      </c>
      <c r="O337" s="256">
        <v>2</v>
      </c>
      <c r="AA337" s="231">
        <v>1</v>
      </c>
      <c r="AB337" s="231">
        <v>1</v>
      </c>
      <c r="AC337" s="231">
        <v>1</v>
      </c>
      <c r="AZ337" s="231">
        <v>1</v>
      </c>
      <c r="BA337" s="231">
        <f>IF(AZ337=1,G337,0)</f>
        <v>1710.72</v>
      </c>
      <c r="BB337" s="231">
        <f>IF(AZ337=2,G337,0)</f>
        <v>0</v>
      </c>
      <c r="BC337" s="231">
        <f>IF(AZ337=3,G337,0)</f>
        <v>0</v>
      </c>
      <c r="BD337" s="231">
        <f>IF(AZ337=4,G337,0)</f>
        <v>0</v>
      </c>
      <c r="BE337" s="231">
        <f>IF(AZ337=5,G337,0)</f>
        <v>0</v>
      </c>
      <c r="CA337" s="256">
        <v>1</v>
      </c>
      <c r="CB337" s="256">
        <v>1</v>
      </c>
    </row>
    <row r="338" spans="1:15" ht="12.75">
      <c r="A338" s="265"/>
      <c r="B338" s="268"/>
      <c r="C338" s="330" t="s">
        <v>446</v>
      </c>
      <c r="D338" s="331"/>
      <c r="E338" s="269">
        <v>8.64</v>
      </c>
      <c r="F338" s="270"/>
      <c r="G338" s="271"/>
      <c r="H338" s="272"/>
      <c r="I338" s="266"/>
      <c r="J338" s="273"/>
      <c r="K338" s="266"/>
      <c r="M338" s="267" t="s">
        <v>446</v>
      </c>
      <c r="O338" s="256"/>
    </row>
    <row r="339" spans="1:80" ht="12.75">
      <c r="A339" s="257">
        <v>66</v>
      </c>
      <c r="B339" s="258" t="s">
        <v>447</v>
      </c>
      <c r="C339" s="259" t="s">
        <v>448</v>
      </c>
      <c r="D339" s="260" t="s">
        <v>108</v>
      </c>
      <c r="E339" s="261">
        <v>14.4</v>
      </c>
      <c r="F339" s="261">
        <v>203</v>
      </c>
      <c r="G339" s="262">
        <f>E339*F339</f>
        <v>2923.2000000000003</v>
      </c>
      <c r="H339" s="263">
        <v>0.001</v>
      </c>
      <c r="I339" s="264">
        <f>E339*H339</f>
        <v>0.014400000000000001</v>
      </c>
      <c r="J339" s="263">
        <v>-0.062</v>
      </c>
      <c r="K339" s="264">
        <f>E339*J339</f>
        <v>-0.8928</v>
      </c>
      <c r="O339" s="256">
        <v>2</v>
      </c>
      <c r="AA339" s="231">
        <v>1</v>
      </c>
      <c r="AB339" s="231">
        <v>1</v>
      </c>
      <c r="AC339" s="231">
        <v>1</v>
      </c>
      <c r="AZ339" s="231">
        <v>1</v>
      </c>
      <c r="BA339" s="231">
        <f>IF(AZ339=1,G339,0)</f>
        <v>2923.2000000000003</v>
      </c>
      <c r="BB339" s="231">
        <f>IF(AZ339=2,G339,0)</f>
        <v>0</v>
      </c>
      <c r="BC339" s="231">
        <f>IF(AZ339=3,G339,0)</f>
        <v>0</v>
      </c>
      <c r="BD339" s="231">
        <f>IF(AZ339=4,G339,0)</f>
        <v>0</v>
      </c>
      <c r="BE339" s="231">
        <f>IF(AZ339=5,G339,0)</f>
        <v>0</v>
      </c>
      <c r="CA339" s="256">
        <v>1</v>
      </c>
      <c r="CB339" s="256">
        <v>1</v>
      </c>
    </row>
    <row r="340" spans="1:15" ht="12.75">
      <c r="A340" s="265"/>
      <c r="B340" s="268"/>
      <c r="C340" s="330" t="s">
        <v>449</v>
      </c>
      <c r="D340" s="331"/>
      <c r="E340" s="269">
        <v>14.4</v>
      </c>
      <c r="F340" s="270"/>
      <c r="G340" s="271"/>
      <c r="H340" s="272"/>
      <c r="I340" s="266"/>
      <c r="J340" s="273"/>
      <c r="K340" s="266"/>
      <c r="M340" s="267" t="s">
        <v>449</v>
      </c>
      <c r="O340" s="256"/>
    </row>
    <row r="341" spans="1:80" ht="12.75">
      <c r="A341" s="257">
        <v>67</v>
      </c>
      <c r="B341" s="258" t="s">
        <v>450</v>
      </c>
      <c r="C341" s="259" t="s">
        <v>451</v>
      </c>
      <c r="D341" s="260" t="s">
        <v>108</v>
      </c>
      <c r="E341" s="261">
        <v>25.2</v>
      </c>
      <c r="F341" s="261">
        <v>216</v>
      </c>
      <c r="G341" s="262">
        <f>E341*F341</f>
        <v>5443.2</v>
      </c>
      <c r="H341" s="263">
        <v>0.00092</v>
      </c>
      <c r="I341" s="264">
        <f>E341*H341</f>
        <v>0.023184</v>
      </c>
      <c r="J341" s="263">
        <v>-0.054</v>
      </c>
      <c r="K341" s="264">
        <f>E341*J341</f>
        <v>-1.3608</v>
      </c>
      <c r="O341" s="256">
        <v>2</v>
      </c>
      <c r="AA341" s="231">
        <v>1</v>
      </c>
      <c r="AB341" s="231">
        <v>1</v>
      </c>
      <c r="AC341" s="231">
        <v>1</v>
      </c>
      <c r="AZ341" s="231">
        <v>1</v>
      </c>
      <c r="BA341" s="231">
        <f>IF(AZ341=1,G341,0)</f>
        <v>5443.2</v>
      </c>
      <c r="BB341" s="231">
        <f>IF(AZ341=2,G341,0)</f>
        <v>0</v>
      </c>
      <c r="BC341" s="231">
        <f>IF(AZ341=3,G341,0)</f>
        <v>0</v>
      </c>
      <c r="BD341" s="231">
        <f>IF(AZ341=4,G341,0)</f>
        <v>0</v>
      </c>
      <c r="BE341" s="231">
        <f>IF(AZ341=5,G341,0)</f>
        <v>0</v>
      </c>
      <c r="CA341" s="256">
        <v>1</v>
      </c>
      <c r="CB341" s="256">
        <v>1</v>
      </c>
    </row>
    <row r="342" spans="1:15" ht="12.75">
      <c r="A342" s="265"/>
      <c r="B342" s="268"/>
      <c r="C342" s="330" t="s">
        <v>452</v>
      </c>
      <c r="D342" s="331"/>
      <c r="E342" s="269">
        <v>25.2</v>
      </c>
      <c r="F342" s="270"/>
      <c r="G342" s="271"/>
      <c r="H342" s="272"/>
      <c r="I342" s="266"/>
      <c r="J342" s="273"/>
      <c r="K342" s="266"/>
      <c r="M342" s="267" t="s">
        <v>452</v>
      </c>
      <c r="O342" s="256"/>
    </row>
    <row r="343" spans="1:80" ht="12.75">
      <c r="A343" s="257">
        <v>68</v>
      </c>
      <c r="B343" s="258" t="s">
        <v>453</v>
      </c>
      <c r="C343" s="259" t="s">
        <v>454</v>
      </c>
      <c r="D343" s="260" t="s">
        <v>108</v>
      </c>
      <c r="E343" s="261">
        <v>28.8</v>
      </c>
      <c r="F343" s="261">
        <v>224</v>
      </c>
      <c r="G343" s="262">
        <f>E343*F343</f>
        <v>6451.2</v>
      </c>
      <c r="H343" s="263">
        <v>0.00082</v>
      </c>
      <c r="I343" s="264">
        <f>E343*H343</f>
        <v>0.023616</v>
      </c>
      <c r="J343" s="263">
        <v>-0.047</v>
      </c>
      <c r="K343" s="264">
        <f>E343*J343</f>
        <v>-1.3536000000000001</v>
      </c>
      <c r="O343" s="256">
        <v>2</v>
      </c>
      <c r="AA343" s="231">
        <v>1</v>
      </c>
      <c r="AB343" s="231">
        <v>1</v>
      </c>
      <c r="AC343" s="231">
        <v>1</v>
      </c>
      <c r="AZ343" s="231">
        <v>1</v>
      </c>
      <c r="BA343" s="231">
        <f>IF(AZ343=1,G343,0)</f>
        <v>6451.2</v>
      </c>
      <c r="BB343" s="231">
        <f>IF(AZ343=2,G343,0)</f>
        <v>0</v>
      </c>
      <c r="BC343" s="231">
        <f>IF(AZ343=3,G343,0)</f>
        <v>0</v>
      </c>
      <c r="BD343" s="231">
        <f>IF(AZ343=4,G343,0)</f>
        <v>0</v>
      </c>
      <c r="BE343" s="231">
        <f>IF(AZ343=5,G343,0)</f>
        <v>0</v>
      </c>
      <c r="CA343" s="256">
        <v>1</v>
      </c>
      <c r="CB343" s="256">
        <v>1</v>
      </c>
    </row>
    <row r="344" spans="1:15" ht="12.75">
      <c r="A344" s="265"/>
      <c r="B344" s="268"/>
      <c r="C344" s="330" t="s">
        <v>455</v>
      </c>
      <c r="D344" s="331"/>
      <c r="E344" s="269">
        <v>28.8</v>
      </c>
      <c r="F344" s="270"/>
      <c r="G344" s="271"/>
      <c r="H344" s="272"/>
      <c r="I344" s="266"/>
      <c r="J344" s="273"/>
      <c r="K344" s="266"/>
      <c r="M344" s="267" t="s">
        <v>455</v>
      </c>
      <c r="O344" s="256"/>
    </row>
    <row r="345" spans="1:80" ht="12.75">
      <c r="A345" s="257">
        <v>69</v>
      </c>
      <c r="B345" s="258" t="s">
        <v>456</v>
      </c>
      <c r="C345" s="259" t="s">
        <v>457</v>
      </c>
      <c r="D345" s="260" t="s">
        <v>356</v>
      </c>
      <c r="E345" s="261">
        <v>3</v>
      </c>
      <c r="F345" s="261">
        <v>21</v>
      </c>
      <c r="G345" s="262">
        <f>E345*F345</f>
        <v>63</v>
      </c>
      <c r="H345" s="263">
        <v>0</v>
      </c>
      <c r="I345" s="264">
        <f>E345*H345</f>
        <v>0</v>
      </c>
      <c r="J345" s="263">
        <v>0</v>
      </c>
      <c r="K345" s="264">
        <f>E345*J345</f>
        <v>0</v>
      </c>
      <c r="O345" s="256">
        <v>2</v>
      </c>
      <c r="AA345" s="231">
        <v>1</v>
      </c>
      <c r="AB345" s="231">
        <v>0</v>
      </c>
      <c r="AC345" s="231">
        <v>0</v>
      </c>
      <c r="AZ345" s="231">
        <v>1</v>
      </c>
      <c r="BA345" s="231">
        <f>IF(AZ345=1,G345,0)</f>
        <v>63</v>
      </c>
      <c r="BB345" s="231">
        <f>IF(AZ345=2,G345,0)</f>
        <v>0</v>
      </c>
      <c r="BC345" s="231">
        <f>IF(AZ345=3,G345,0)</f>
        <v>0</v>
      </c>
      <c r="BD345" s="231">
        <f>IF(AZ345=4,G345,0)</f>
        <v>0</v>
      </c>
      <c r="BE345" s="231">
        <f>IF(AZ345=5,G345,0)</f>
        <v>0</v>
      </c>
      <c r="CA345" s="256">
        <v>1</v>
      </c>
      <c r="CB345" s="256">
        <v>0</v>
      </c>
    </row>
    <row r="346" spans="1:15" ht="12.75">
      <c r="A346" s="265"/>
      <c r="B346" s="268"/>
      <c r="C346" s="330" t="s">
        <v>458</v>
      </c>
      <c r="D346" s="331"/>
      <c r="E346" s="269">
        <v>3</v>
      </c>
      <c r="F346" s="270"/>
      <c r="G346" s="271"/>
      <c r="H346" s="272"/>
      <c r="I346" s="266"/>
      <c r="J346" s="273"/>
      <c r="K346" s="266"/>
      <c r="M346" s="267" t="s">
        <v>458</v>
      </c>
      <c r="O346" s="256"/>
    </row>
    <row r="347" spans="1:80" ht="12.75">
      <c r="A347" s="257">
        <v>70</v>
      </c>
      <c r="B347" s="258" t="s">
        <v>459</v>
      </c>
      <c r="C347" s="259" t="s">
        <v>460</v>
      </c>
      <c r="D347" s="260" t="s">
        <v>108</v>
      </c>
      <c r="E347" s="261">
        <v>4.0755</v>
      </c>
      <c r="F347" s="261">
        <v>185</v>
      </c>
      <c r="G347" s="262">
        <f>E347*F347</f>
        <v>753.9675</v>
      </c>
      <c r="H347" s="263">
        <v>0.001</v>
      </c>
      <c r="I347" s="264">
        <f>E347*H347</f>
        <v>0.0040755</v>
      </c>
      <c r="J347" s="263">
        <v>-0.063</v>
      </c>
      <c r="K347" s="264">
        <f>E347*J347</f>
        <v>-0.2567565</v>
      </c>
      <c r="O347" s="256">
        <v>2</v>
      </c>
      <c r="AA347" s="231">
        <v>1</v>
      </c>
      <c r="AB347" s="231">
        <v>1</v>
      </c>
      <c r="AC347" s="231">
        <v>1</v>
      </c>
      <c r="AZ347" s="231">
        <v>1</v>
      </c>
      <c r="BA347" s="231">
        <f>IF(AZ347=1,G347,0)</f>
        <v>753.9675</v>
      </c>
      <c r="BB347" s="231">
        <f>IF(AZ347=2,G347,0)</f>
        <v>0</v>
      </c>
      <c r="BC347" s="231">
        <f>IF(AZ347=3,G347,0)</f>
        <v>0</v>
      </c>
      <c r="BD347" s="231">
        <f>IF(AZ347=4,G347,0)</f>
        <v>0</v>
      </c>
      <c r="BE347" s="231">
        <f>IF(AZ347=5,G347,0)</f>
        <v>0</v>
      </c>
      <c r="CA347" s="256">
        <v>1</v>
      </c>
      <c r="CB347" s="256">
        <v>1</v>
      </c>
    </row>
    <row r="348" spans="1:15" ht="12.75">
      <c r="A348" s="265"/>
      <c r="B348" s="268"/>
      <c r="C348" s="330" t="s">
        <v>461</v>
      </c>
      <c r="D348" s="331"/>
      <c r="E348" s="269">
        <v>4.0755</v>
      </c>
      <c r="F348" s="270"/>
      <c r="G348" s="271"/>
      <c r="H348" s="272"/>
      <c r="I348" s="266"/>
      <c r="J348" s="273"/>
      <c r="K348" s="266"/>
      <c r="M348" s="267" t="s">
        <v>461</v>
      </c>
      <c r="O348" s="256"/>
    </row>
    <row r="349" spans="1:80" ht="12.75">
      <c r="A349" s="257">
        <v>71</v>
      </c>
      <c r="B349" s="258" t="s">
        <v>462</v>
      </c>
      <c r="C349" s="259" t="s">
        <v>463</v>
      </c>
      <c r="D349" s="260" t="s">
        <v>108</v>
      </c>
      <c r="E349" s="261">
        <v>11.9425</v>
      </c>
      <c r="F349" s="261">
        <v>88</v>
      </c>
      <c r="G349" s="262">
        <f>E349*F349</f>
        <v>1050.94</v>
      </c>
      <c r="H349" s="263">
        <v>0.00042</v>
      </c>
      <c r="I349" s="264">
        <f>E349*H349</f>
        <v>0.0050158500000000005</v>
      </c>
      <c r="J349" s="263">
        <v>-0.025</v>
      </c>
      <c r="K349" s="264">
        <f>E349*J349</f>
        <v>-0.2985625</v>
      </c>
      <c r="O349" s="256">
        <v>2</v>
      </c>
      <c r="AA349" s="231">
        <v>1</v>
      </c>
      <c r="AB349" s="231">
        <v>1</v>
      </c>
      <c r="AC349" s="231">
        <v>1</v>
      </c>
      <c r="AZ349" s="231">
        <v>1</v>
      </c>
      <c r="BA349" s="231">
        <f>IF(AZ349=1,G349,0)</f>
        <v>1050.94</v>
      </c>
      <c r="BB349" s="231">
        <f>IF(AZ349=2,G349,0)</f>
        <v>0</v>
      </c>
      <c r="BC349" s="231">
        <f>IF(AZ349=3,G349,0)</f>
        <v>0</v>
      </c>
      <c r="BD349" s="231">
        <f>IF(AZ349=4,G349,0)</f>
        <v>0</v>
      </c>
      <c r="BE349" s="231">
        <f>IF(AZ349=5,G349,0)</f>
        <v>0</v>
      </c>
      <c r="CA349" s="256">
        <v>1</v>
      </c>
      <c r="CB349" s="256">
        <v>1</v>
      </c>
    </row>
    <row r="350" spans="1:15" ht="12.75">
      <c r="A350" s="265"/>
      <c r="B350" s="268"/>
      <c r="C350" s="330" t="s">
        <v>464</v>
      </c>
      <c r="D350" s="331"/>
      <c r="E350" s="269">
        <v>11.9425</v>
      </c>
      <c r="F350" s="270"/>
      <c r="G350" s="271"/>
      <c r="H350" s="272"/>
      <c r="I350" s="266"/>
      <c r="J350" s="273"/>
      <c r="K350" s="266"/>
      <c r="M350" s="267" t="s">
        <v>464</v>
      </c>
      <c r="O350" s="256"/>
    </row>
    <row r="351" spans="1:57" ht="12.75">
      <c r="A351" s="274"/>
      <c r="B351" s="275" t="s">
        <v>98</v>
      </c>
      <c r="C351" s="276" t="s">
        <v>408</v>
      </c>
      <c r="D351" s="277"/>
      <c r="E351" s="278"/>
      <c r="F351" s="279"/>
      <c r="G351" s="280">
        <f>SUM(G309:G350)</f>
        <v>30488.378599999996</v>
      </c>
      <c r="H351" s="281"/>
      <c r="I351" s="282">
        <f>SUM(I309:I350)</f>
        <v>0.100019862</v>
      </c>
      <c r="J351" s="281"/>
      <c r="K351" s="282">
        <f>SUM(K309:K350)</f>
        <v>-26.009719300000008</v>
      </c>
      <c r="O351" s="256">
        <v>4</v>
      </c>
      <c r="BA351" s="283">
        <f>SUM(BA309:BA350)</f>
        <v>30488.378599999996</v>
      </c>
      <c r="BB351" s="283">
        <f>SUM(BB309:BB350)</f>
        <v>0</v>
      </c>
      <c r="BC351" s="283">
        <f>SUM(BC309:BC350)</f>
        <v>0</v>
      </c>
      <c r="BD351" s="283">
        <f>SUM(BD309:BD350)</f>
        <v>0</v>
      </c>
      <c r="BE351" s="283">
        <f>SUM(BE309:BE350)</f>
        <v>0</v>
      </c>
    </row>
    <row r="352" spans="1:15" ht="12.75">
      <c r="A352" s="246" t="s">
        <v>97</v>
      </c>
      <c r="B352" s="247" t="s">
        <v>465</v>
      </c>
      <c r="C352" s="248" t="s">
        <v>466</v>
      </c>
      <c r="D352" s="249"/>
      <c r="E352" s="250"/>
      <c r="F352" s="250"/>
      <c r="G352" s="251"/>
      <c r="H352" s="252"/>
      <c r="I352" s="253"/>
      <c r="J352" s="254"/>
      <c r="K352" s="255"/>
      <c r="O352" s="256">
        <v>1</v>
      </c>
    </row>
    <row r="353" spans="1:80" ht="12.75">
      <c r="A353" s="257">
        <v>72</v>
      </c>
      <c r="B353" s="258" t="s">
        <v>468</v>
      </c>
      <c r="C353" s="259" t="s">
        <v>469</v>
      </c>
      <c r="D353" s="260" t="s">
        <v>356</v>
      </c>
      <c r="E353" s="261">
        <v>1</v>
      </c>
      <c r="F353" s="261">
        <v>250</v>
      </c>
      <c r="G353" s="262">
        <f>E353*F353</f>
        <v>250</v>
      </c>
      <c r="H353" s="263">
        <v>0.00034</v>
      </c>
      <c r="I353" s="264">
        <f>E353*H353</f>
        <v>0.00034</v>
      </c>
      <c r="J353" s="263">
        <v>-0.054</v>
      </c>
      <c r="K353" s="264">
        <f>E353*J353</f>
        <v>-0.054</v>
      </c>
      <c r="O353" s="256">
        <v>2</v>
      </c>
      <c r="AA353" s="231">
        <v>1</v>
      </c>
      <c r="AB353" s="231">
        <v>1</v>
      </c>
      <c r="AC353" s="231">
        <v>1</v>
      </c>
      <c r="AZ353" s="231">
        <v>1</v>
      </c>
      <c r="BA353" s="231">
        <f>IF(AZ353=1,G353,0)</f>
        <v>250</v>
      </c>
      <c r="BB353" s="231">
        <f>IF(AZ353=2,G353,0)</f>
        <v>0</v>
      </c>
      <c r="BC353" s="231">
        <f>IF(AZ353=3,G353,0)</f>
        <v>0</v>
      </c>
      <c r="BD353" s="231">
        <f>IF(AZ353=4,G353,0)</f>
        <v>0</v>
      </c>
      <c r="BE353" s="231">
        <f>IF(AZ353=5,G353,0)</f>
        <v>0</v>
      </c>
      <c r="CA353" s="256">
        <v>1</v>
      </c>
      <c r="CB353" s="256">
        <v>1</v>
      </c>
    </row>
    <row r="354" spans="1:15" ht="12.75">
      <c r="A354" s="265"/>
      <c r="B354" s="268"/>
      <c r="C354" s="330" t="s">
        <v>470</v>
      </c>
      <c r="D354" s="331"/>
      <c r="E354" s="269">
        <v>1</v>
      </c>
      <c r="F354" s="270"/>
      <c r="G354" s="271"/>
      <c r="H354" s="272"/>
      <c r="I354" s="266"/>
      <c r="J354" s="273"/>
      <c r="K354" s="266"/>
      <c r="M354" s="267" t="s">
        <v>470</v>
      </c>
      <c r="O354" s="256"/>
    </row>
    <row r="355" spans="1:80" ht="12.75">
      <c r="A355" s="257">
        <v>73</v>
      </c>
      <c r="B355" s="258" t="s">
        <v>471</v>
      </c>
      <c r="C355" s="259" t="s">
        <v>472</v>
      </c>
      <c r="D355" s="260" t="s">
        <v>132</v>
      </c>
      <c r="E355" s="261">
        <v>6</v>
      </c>
      <c r="F355" s="261">
        <v>95</v>
      </c>
      <c r="G355" s="262">
        <f>E355*F355</f>
        <v>570</v>
      </c>
      <c r="H355" s="263">
        <v>0.00049</v>
      </c>
      <c r="I355" s="264">
        <f>E355*H355</f>
        <v>0.00294</v>
      </c>
      <c r="J355" s="263">
        <v>-0.054</v>
      </c>
      <c r="K355" s="264">
        <f>E355*J355</f>
        <v>-0.324</v>
      </c>
      <c r="O355" s="256">
        <v>2</v>
      </c>
      <c r="AA355" s="231">
        <v>1</v>
      </c>
      <c r="AB355" s="231">
        <v>1</v>
      </c>
      <c r="AC355" s="231">
        <v>1</v>
      </c>
      <c r="AZ355" s="231">
        <v>1</v>
      </c>
      <c r="BA355" s="231">
        <f>IF(AZ355=1,G355,0)</f>
        <v>570</v>
      </c>
      <c r="BB355" s="231">
        <f>IF(AZ355=2,G355,0)</f>
        <v>0</v>
      </c>
      <c r="BC355" s="231">
        <f>IF(AZ355=3,G355,0)</f>
        <v>0</v>
      </c>
      <c r="BD355" s="231">
        <f>IF(AZ355=4,G355,0)</f>
        <v>0</v>
      </c>
      <c r="BE355" s="231">
        <f>IF(AZ355=5,G355,0)</f>
        <v>0</v>
      </c>
      <c r="CA355" s="256">
        <v>1</v>
      </c>
      <c r="CB355" s="256">
        <v>1</v>
      </c>
    </row>
    <row r="356" spans="1:15" ht="12.75">
      <c r="A356" s="265"/>
      <c r="B356" s="268"/>
      <c r="C356" s="330" t="s">
        <v>473</v>
      </c>
      <c r="D356" s="331"/>
      <c r="E356" s="269">
        <v>6</v>
      </c>
      <c r="F356" s="270"/>
      <c r="G356" s="271"/>
      <c r="H356" s="272"/>
      <c r="I356" s="266"/>
      <c r="J356" s="273"/>
      <c r="K356" s="266"/>
      <c r="M356" s="267" t="s">
        <v>473</v>
      </c>
      <c r="O356" s="256"/>
    </row>
    <row r="357" spans="1:80" ht="12.75">
      <c r="A357" s="257">
        <v>74</v>
      </c>
      <c r="B357" s="258" t="s">
        <v>474</v>
      </c>
      <c r="C357" s="259" t="s">
        <v>475</v>
      </c>
      <c r="D357" s="260" t="s">
        <v>132</v>
      </c>
      <c r="E357" s="261">
        <v>2.3</v>
      </c>
      <c r="F357" s="261">
        <v>228</v>
      </c>
      <c r="G357" s="262">
        <f>E357*F357</f>
        <v>524.4</v>
      </c>
      <c r="H357" s="263">
        <v>0</v>
      </c>
      <c r="I357" s="264">
        <f>E357*H357</f>
        <v>0</v>
      </c>
      <c r="J357" s="263">
        <v>-0.05</v>
      </c>
      <c r="K357" s="264">
        <f>E357*J357</f>
        <v>-0.11499999999999999</v>
      </c>
      <c r="O357" s="256">
        <v>2</v>
      </c>
      <c r="AA357" s="231">
        <v>1</v>
      </c>
      <c r="AB357" s="231">
        <v>1</v>
      </c>
      <c r="AC357" s="231">
        <v>1</v>
      </c>
      <c r="AZ357" s="231">
        <v>1</v>
      </c>
      <c r="BA357" s="231">
        <f>IF(AZ357=1,G357,0)</f>
        <v>524.4</v>
      </c>
      <c r="BB357" s="231">
        <f>IF(AZ357=2,G357,0)</f>
        <v>0</v>
      </c>
      <c r="BC357" s="231">
        <f>IF(AZ357=3,G357,0)</f>
        <v>0</v>
      </c>
      <c r="BD357" s="231">
        <f>IF(AZ357=4,G357,0)</f>
        <v>0</v>
      </c>
      <c r="BE357" s="231">
        <f>IF(AZ357=5,G357,0)</f>
        <v>0</v>
      </c>
      <c r="CA357" s="256">
        <v>1</v>
      </c>
      <c r="CB357" s="256">
        <v>1</v>
      </c>
    </row>
    <row r="358" spans="1:15" ht="12.75">
      <c r="A358" s="265"/>
      <c r="B358" s="268"/>
      <c r="C358" s="330" t="s">
        <v>476</v>
      </c>
      <c r="D358" s="331"/>
      <c r="E358" s="269">
        <v>2.3</v>
      </c>
      <c r="F358" s="270"/>
      <c r="G358" s="271"/>
      <c r="H358" s="272"/>
      <c r="I358" s="266"/>
      <c r="J358" s="273"/>
      <c r="K358" s="266"/>
      <c r="M358" s="267" t="s">
        <v>476</v>
      </c>
      <c r="O358" s="256"/>
    </row>
    <row r="359" spans="1:80" ht="12.75">
      <c r="A359" s="257">
        <v>75</v>
      </c>
      <c r="B359" s="258" t="s">
        <v>477</v>
      </c>
      <c r="C359" s="259" t="s">
        <v>478</v>
      </c>
      <c r="D359" s="260" t="s">
        <v>108</v>
      </c>
      <c r="E359" s="261">
        <v>39.63</v>
      </c>
      <c r="F359" s="261">
        <v>29</v>
      </c>
      <c r="G359" s="262">
        <f>E359*F359</f>
        <v>1149.27</v>
      </c>
      <c r="H359" s="263">
        <v>0</v>
      </c>
      <c r="I359" s="264">
        <f>E359*H359</f>
        <v>0</v>
      </c>
      <c r="J359" s="263">
        <v>-0.01</v>
      </c>
      <c r="K359" s="264">
        <f>E359*J359</f>
        <v>-0.39630000000000004</v>
      </c>
      <c r="O359" s="256">
        <v>2</v>
      </c>
      <c r="AA359" s="231">
        <v>1</v>
      </c>
      <c r="AB359" s="231">
        <v>1</v>
      </c>
      <c r="AC359" s="231">
        <v>1</v>
      </c>
      <c r="AZ359" s="231">
        <v>1</v>
      </c>
      <c r="BA359" s="231">
        <f>IF(AZ359=1,G359,0)</f>
        <v>1149.27</v>
      </c>
      <c r="BB359" s="231">
        <f>IF(AZ359=2,G359,0)</f>
        <v>0</v>
      </c>
      <c r="BC359" s="231">
        <f>IF(AZ359=3,G359,0)</f>
        <v>0</v>
      </c>
      <c r="BD359" s="231">
        <f>IF(AZ359=4,G359,0)</f>
        <v>0</v>
      </c>
      <c r="BE359" s="231">
        <f>IF(AZ359=5,G359,0)</f>
        <v>0</v>
      </c>
      <c r="CA359" s="256">
        <v>1</v>
      </c>
      <c r="CB359" s="256">
        <v>1</v>
      </c>
    </row>
    <row r="360" spans="1:15" ht="12.75">
      <c r="A360" s="265"/>
      <c r="B360" s="268"/>
      <c r="C360" s="330" t="s">
        <v>240</v>
      </c>
      <c r="D360" s="331"/>
      <c r="E360" s="269">
        <v>39.63</v>
      </c>
      <c r="F360" s="270"/>
      <c r="G360" s="271"/>
      <c r="H360" s="272"/>
      <c r="I360" s="266"/>
      <c r="J360" s="273"/>
      <c r="K360" s="266"/>
      <c r="M360" s="267" t="s">
        <v>240</v>
      </c>
      <c r="O360" s="256"/>
    </row>
    <row r="361" spans="1:80" ht="12.75">
      <c r="A361" s="257">
        <v>76</v>
      </c>
      <c r="B361" s="258" t="s">
        <v>479</v>
      </c>
      <c r="C361" s="259" t="s">
        <v>480</v>
      </c>
      <c r="D361" s="260" t="s">
        <v>108</v>
      </c>
      <c r="E361" s="261">
        <v>661.3857</v>
      </c>
      <c r="F361" s="261">
        <v>15</v>
      </c>
      <c r="G361" s="262">
        <f>E361*F361</f>
        <v>9920.7855</v>
      </c>
      <c r="H361" s="263">
        <v>0</v>
      </c>
      <c r="I361" s="264">
        <f>E361*H361</f>
        <v>0</v>
      </c>
      <c r="J361" s="263">
        <v>-0.01</v>
      </c>
      <c r="K361" s="264">
        <f>E361*J361</f>
        <v>-6.613857</v>
      </c>
      <c r="O361" s="256">
        <v>2</v>
      </c>
      <c r="AA361" s="231">
        <v>1</v>
      </c>
      <c r="AB361" s="231">
        <v>1</v>
      </c>
      <c r="AC361" s="231">
        <v>1</v>
      </c>
      <c r="AZ361" s="231">
        <v>1</v>
      </c>
      <c r="BA361" s="231">
        <f>IF(AZ361=1,G361,0)</f>
        <v>9920.7855</v>
      </c>
      <c r="BB361" s="231">
        <f>IF(AZ361=2,G361,0)</f>
        <v>0</v>
      </c>
      <c r="BC361" s="231">
        <f>IF(AZ361=3,G361,0)</f>
        <v>0</v>
      </c>
      <c r="BD361" s="231">
        <f>IF(AZ361=4,G361,0)</f>
        <v>0</v>
      </c>
      <c r="BE361" s="231">
        <f>IF(AZ361=5,G361,0)</f>
        <v>0</v>
      </c>
      <c r="CA361" s="256">
        <v>1</v>
      </c>
      <c r="CB361" s="256">
        <v>1</v>
      </c>
    </row>
    <row r="362" spans="1:15" ht="12.75">
      <c r="A362" s="265"/>
      <c r="B362" s="268"/>
      <c r="C362" s="330" t="s">
        <v>243</v>
      </c>
      <c r="D362" s="331"/>
      <c r="E362" s="269">
        <v>701.0157</v>
      </c>
      <c r="F362" s="270"/>
      <c r="G362" s="271"/>
      <c r="H362" s="272"/>
      <c r="I362" s="266"/>
      <c r="J362" s="273"/>
      <c r="K362" s="266"/>
      <c r="M362" s="267" t="s">
        <v>243</v>
      </c>
      <c r="O362" s="256"/>
    </row>
    <row r="363" spans="1:15" ht="12.75">
      <c r="A363" s="265"/>
      <c r="B363" s="268"/>
      <c r="C363" s="330" t="s">
        <v>244</v>
      </c>
      <c r="D363" s="331"/>
      <c r="E363" s="269">
        <v>-39.63</v>
      </c>
      <c r="F363" s="270"/>
      <c r="G363" s="271"/>
      <c r="H363" s="272"/>
      <c r="I363" s="266"/>
      <c r="J363" s="273"/>
      <c r="K363" s="266"/>
      <c r="M363" s="267" t="s">
        <v>244</v>
      </c>
      <c r="O363" s="256"/>
    </row>
    <row r="364" spans="1:57" ht="12.75">
      <c r="A364" s="274"/>
      <c r="B364" s="275" t="s">
        <v>98</v>
      </c>
      <c r="C364" s="276" t="s">
        <v>467</v>
      </c>
      <c r="D364" s="277"/>
      <c r="E364" s="278"/>
      <c r="F364" s="279"/>
      <c r="G364" s="280">
        <f>SUM(G352:G363)</f>
        <v>12414.4555</v>
      </c>
      <c r="H364" s="281"/>
      <c r="I364" s="282">
        <f>SUM(I352:I363)</f>
        <v>0.00328</v>
      </c>
      <c r="J364" s="281"/>
      <c r="K364" s="282">
        <f>SUM(K352:K363)</f>
        <v>-7.503157</v>
      </c>
      <c r="O364" s="256">
        <v>4</v>
      </c>
      <c r="BA364" s="283">
        <f>SUM(BA352:BA363)</f>
        <v>12414.4555</v>
      </c>
      <c r="BB364" s="283">
        <f>SUM(BB352:BB363)</f>
        <v>0</v>
      </c>
      <c r="BC364" s="283">
        <f>SUM(BC352:BC363)</f>
        <v>0</v>
      </c>
      <c r="BD364" s="283">
        <f>SUM(BD352:BD363)</f>
        <v>0</v>
      </c>
      <c r="BE364" s="283">
        <f>SUM(BE352:BE363)</f>
        <v>0</v>
      </c>
    </row>
    <row r="365" spans="1:15" ht="12.75">
      <c r="A365" s="246" t="s">
        <v>97</v>
      </c>
      <c r="B365" s="247" t="s">
        <v>481</v>
      </c>
      <c r="C365" s="248" t="s">
        <v>482</v>
      </c>
      <c r="D365" s="249"/>
      <c r="E365" s="250"/>
      <c r="F365" s="250"/>
      <c r="G365" s="251"/>
      <c r="H365" s="252"/>
      <c r="I365" s="253"/>
      <c r="J365" s="254"/>
      <c r="K365" s="255"/>
      <c r="O365" s="256">
        <v>1</v>
      </c>
    </row>
    <row r="366" spans="1:80" ht="12.75">
      <c r="A366" s="257">
        <v>77</v>
      </c>
      <c r="B366" s="258" t="s">
        <v>484</v>
      </c>
      <c r="C366" s="259" t="s">
        <v>485</v>
      </c>
      <c r="D366" s="260" t="s">
        <v>486</v>
      </c>
      <c r="E366" s="261">
        <v>50.283396044</v>
      </c>
      <c r="F366" s="261">
        <v>550</v>
      </c>
      <c r="G366" s="262">
        <f>E366*F366</f>
        <v>27655.8678242</v>
      </c>
      <c r="H366" s="263">
        <v>0</v>
      </c>
      <c r="I366" s="264">
        <f>E366*H366</f>
        <v>0</v>
      </c>
      <c r="J366" s="263"/>
      <c r="K366" s="264">
        <f>E366*J366</f>
        <v>0</v>
      </c>
      <c r="O366" s="256">
        <v>2</v>
      </c>
      <c r="AA366" s="231">
        <v>7</v>
      </c>
      <c r="AB366" s="231">
        <v>1</v>
      </c>
      <c r="AC366" s="231">
        <v>2</v>
      </c>
      <c r="AZ366" s="231">
        <v>1</v>
      </c>
      <c r="BA366" s="231">
        <f>IF(AZ366=1,G366,0)</f>
        <v>27655.8678242</v>
      </c>
      <c r="BB366" s="231">
        <f>IF(AZ366=2,G366,0)</f>
        <v>0</v>
      </c>
      <c r="BC366" s="231">
        <f>IF(AZ366=3,G366,0)</f>
        <v>0</v>
      </c>
      <c r="BD366" s="231">
        <f>IF(AZ366=4,G366,0)</f>
        <v>0</v>
      </c>
      <c r="BE366" s="231">
        <f>IF(AZ366=5,G366,0)</f>
        <v>0</v>
      </c>
      <c r="CA366" s="256">
        <v>7</v>
      </c>
      <c r="CB366" s="256">
        <v>1</v>
      </c>
    </row>
    <row r="367" spans="1:57" ht="12.75">
      <c r="A367" s="274"/>
      <c r="B367" s="275" t="s">
        <v>98</v>
      </c>
      <c r="C367" s="276" t="s">
        <v>483</v>
      </c>
      <c r="D367" s="277"/>
      <c r="E367" s="278"/>
      <c r="F367" s="279"/>
      <c r="G367" s="280">
        <f>SUM(G365:G366)</f>
        <v>27655.8678242</v>
      </c>
      <c r="H367" s="281"/>
      <c r="I367" s="282">
        <f>SUM(I365:I366)</f>
        <v>0</v>
      </c>
      <c r="J367" s="281"/>
      <c r="K367" s="282">
        <f>SUM(K365:K366)</f>
        <v>0</v>
      </c>
      <c r="O367" s="256">
        <v>4</v>
      </c>
      <c r="BA367" s="283">
        <f>SUM(BA365:BA366)</f>
        <v>27655.8678242</v>
      </c>
      <c r="BB367" s="283">
        <f>SUM(BB365:BB366)</f>
        <v>0</v>
      </c>
      <c r="BC367" s="283">
        <f>SUM(BC365:BC366)</f>
        <v>0</v>
      </c>
      <c r="BD367" s="283">
        <f>SUM(BD365:BD366)</f>
        <v>0</v>
      </c>
      <c r="BE367" s="283">
        <f>SUM(BE365:BE366)</f>
        <v>0</v>
      </c>
    </row>
    <row r="368" spans="1:15" ht="12.75">
      <c r="A368" s="246" t="s">
        <v>97</v>
      </c>
      <c r="B368" s="247" t="s">
        <v>487</v>
      </c>
      <c r="C368" s="248" t="s">
        <v>488</v>
      </c>
      <c r="D368" s="249"/>
      <c r="E368" s="250"/>
      <c r="F368" s="250"/>
      <c r="G368" s="251"/>
      <c r="H368" s="252"/>
      <c r="I368" s="253"/>
      <c r="J368" s="254"/>
      <c r="K368" s="255"/>
      <c r="O368" s="256">
        <v>1</v>
      </c>
    </row>
    <row r="369" spans="1:80" ht="12.75">
      <c r="A369" s="257">
        <v>78</v>
      </c>
      <c r="B369" s="258" t="s">
        <v>490</v>
      </c>
      <c r="C369" s="259" t="s">
        <v>491</v>
      </c>
      <c r="D369" s="260" t="s">
        <v>108</v>
      </c>
      <c r="E369" s="261">
        <v>374.7236</v>
      </c>
      <c r="F369" s="261">
        <v>28</v>
      </c>
      <c r="G369" s="262">
        <f>E369*F369</f>
        <v>10492.2608</v>
      </c>
      <c r="H369" s="263">
        <v>0.0006</v>
      </c>
      <c r="I369" s="264">
        <f>E369*H369</f>
        <v>0.22483415999999998</v>
      </c>
      <c r="J369" s="263">
        <v>-0.014</v>
      </c>
      <c r="K369" s="264">
        <f>E369*J369</f>
        <v>-5.2461304</v>
      </c>
      <c r="O369" s="256">
        <v>2</v>
      </c>
      <c r="AA369" s="231">
        <v>1</v>
      </c>
      <c r="AB369" s="231">
        <v>7</v>
      </c>
      <c r="AC369" s="231">
        <v>7</v>
      </c>
      <c r="AZ369" s="231">
        <v>2</v>
      </c>
      <c r="BA369" s="231">
        <f>IF(AZ369=1,G369,0)</f>
        <v>0</v>
      </c>
      <c r="BB369" s="231">
        <f>IF(AZ369=2,G369,0)</f>
        <v>10492.2608</v>
      </c>
      <c r="BC369" s="231">
        <f>IF(AZ369=3,G369,0)</f>
        <v>0</v>
      </c>
      <c r="BD369" s="231">
        <f>IF(AZ369=4,G369,0)</f>
        <v>0</v>
      </c>
      <c r="BE369" s="231">
        <f>IF(AZ369=5,G369,0)</f>
        <v>0</v>
      </c>
      <c r="CA369" s="256">
        <v>1</v>
      </c>
      <c r="CB369" s="256">
        <v>7</v>
      </c>
    </row>
    <row r="370" spans="1:15" ht="12.75">
      <c r="A370" s="265"/>
      <c r="B370" s="268"/>
      <c r="C370" s="330" t="s">
        <v>492</v>
      </c>
      <c r="D370" s="331"/>
      <c r="E370" s="269">
        <v>151.47</v>
      </c>
      <c r="F370" s="270"/>
      <c r="G370" s="271"/>
      <c r="H370" s="272"/>
      <c r="I370" s="266"/>
      <c r="J370" s="273"/>
      <c r="K370" s="266"/>
      <c r="M370" s="267" t="s">
        <v>492</v>
      </c>
      <c r="O370" s="256"/>
    </row>
    <row r="371" spans="1:15" ht="12.75">
      <c r="A371" s="265"/>
      <c r="B371" s="268"/>
      <c r="C371" s="330" t="s">
        <v>493</v>
      </c>
      <c r="D371" s="331"/>
      <c r="E371" s="269">
        <v>145.64</v>
      </c>
      <c r="F371" s="270"/>
      <c r="G371" s="271"/>
      <c r="H371" s="272"/>
      <c r="I371" s="266"/>
      <c r="J371" s="273"/>
      <c r="K371" s="266"/>
      <c r="M371" s="267" t="s">
        <v>493</v>
      </c>
      <c r="O371" s="256"/>
    </row>
    <row r="372" spans="1:15" ht="12.75">
      <c r="A372" s="265"/>
      <c r="B372" s="268"/>
      <c r="C372" s="330" t="s">
        <v>494</v>
      </c>
      <c r="D372" s="331"/>
      <c r="E372" s="269">
        <v>77.6136</v>
      </c>
      <c r="F372" s="270"/>
      <c r="G372" s="271"/>
      <c r="H372" s="272"/>
      <c r="I372" s="266"/>
      <c r="J372" s="273"/>
      <c r="K372" s="266"/>
      <c r="M372" s="267" t="s">
        <v>494</v>
      </c>
      <c r="O372" s="256"/>
    </row>
    <row r="373" spans="1:80" ht="22.5">
      <c r="A373" s="257">
        <v>79</v>
      </c>
      <c r="B373" s="258" t="s">
        <v>495</v>
      </c>
      <c r="C373" s="259" t="s">
        <v>496</v>
      </c>
      <c r="D373" s="260" t="s">
        <v>108</v>
      </c>
      <c r="E373" s="261">
        <v>192.8257</v>
      </c>
      <c r="F373" s="261">
        <v>210</v>
      </c>
      <c r="G373" s="262">
        <f>E373*F373</f>
        <v>40493.397000000004</v>
      </c>
      <c r="H373" s="263">
        <v>0.0053</v>
      </c>
      <c r="I373" s="264">
        <f>E373*H373</f>
        <v>1.02197621</v>
      </c>
      <c r="J373" s="263">
        <v>0</v>
      </c>
      <c r="K373" s="264">
        <f>E373*J373</f>
        <v>0</v>
      </c>
      <c r="O373" s="256">
        <v>2</v>
      </c>
      <c r="AA373" s="231">
        <v>1</v>
      </c>
      <c r="AB373" s="231">
        <v>7</v>
      </c>
      <c r="AC373" s="231">
        <v>7</v>
      </c>
      <c r="AZ373" s="231">
        <v>2</v>
      </c>
      <c r="BA373" s="231">
        <f>IF(AZ373=1,G373,0)</f>
        <v>0</v>
      </c>
      <c r="BB373" s="231">
        <f>IF(AZ373=2,G373,0)</f>
        <v>40493.397000000004</v>
      </c>
      <c r="BC373" s="231">
        <f>IF(AZ373=3,G373,0)</f>
        <v>0</v>
      </c>
      <c r="BD373" s="231">
        <f>IF(AZ373=4,G373,0)</f>
        <v>0</v>
      </c>
      <c r="BE373" s="231">
        <f>IF(AZ373=5,G373,0)</f>
        <v>0</v>
      </c>
      <c r="CA373" s="256">
        <v>1</v>
      </c>
      <c r="CB373" s="256">
        <v>7</v>
      </c>
    </row>
    <row r="374" spans="1:15" ht="12.75">
      <c r="A374" s="265"/>
      <c r="B374" s="268"/>
      <c r="C374" s="330" t="s">
        <v>497</v>
      </c>
      <c r="D374" s="331"/>
      <c r="E374" s="269">
        <v>0</v>
      </c>
      <c r="F374" s="270"/>
      <c r="G374" s="271"/>
      <c r="H374" s="272"/>
      <c r="I374" s="266"/>
      <c r="J374" s="273"/>
      <c r="K374" s="266"/>
      <c r="M374" s="267" t="s">
        <v>497</v>
      </c>
      <c r="O374" s="256"/>
    </row>
    <row r="375" spans="1:15" ht="12.75">
      <c r="A375" s="265"/>
      <c r="B375" s="268"/>
      <c r="C375" s="330" t="s">
        <v>498</v>
      </c>
      <c r="D375" s="331"/>
      <c r="E375" s="269">
        <v>174.8257</v>
      </c>
      <c r="F375" s="270"/>
      <c r="G375" s="271"/>
      <c r="H375" s="272"/>
      <c r="I375" s="266"/>
      <c r="J375" s="273"/>
      <c r="K375" s="266"/>
      <c r="M375" s="267" t="s">
        <v>498</v>
      </c>
      <c r="O375" s="256"/>
    </row>
    <row r="376" spans="1:15" ht="12.75">
      <c r="A376" s="265"/>
      <c r="B376" s="268"/>
      <c r="C376" s="330" t="s">
        <v>499</v>
      </c>
      <c r="D376" s="331"/>
      <c r="E376" s="269">
        <v>18</v>
      </c>
      <c r="F376" s="270"/>
      <c r="G376" s="271"/>
      <c r="H376" s="272"/>
      <c r="I376" s="266"/>
      <c r="J376" s="273"/>
      <c r="K376" s="266"/>
      <c r="M376" s="267" t="s">
        <v>499</v>
      </c>
      <c r="O376" s="256"/>
    </row>
    <row r="377" spans="1:80" ht="22.5">
      <c r="A377" s="257">
        <v>80</v>
      </c>
      <c r="B377" s="258" t="s">
        <v>500</v>
      </c>
      <c r="C377" s="259" t="s">
        <v>501</v>
      </c>
      <c r="D377" s="260" t="s">
        <v>108</v>
      </c>
      <c r="E377" s="261">
        <v>192.8257</v>
      </c>
      <c r="F377" s="261">
        <v>152</v>
      </c>
      <c r="G377" s="262">
        <f>E377*F377</f>
        <v>29309.506400000002</v>
      </c>
      <c r="H377" s="263">
        <v>3E-05</v>
      </c>
      <c r="I377" s="264">
        <f>E377*H377</f>
        <v>0.005784771</v>
      </c>
      <c r="J377" s="263">
        <v>0</v>
      </c>
      <c r="K377" s="264">
        <f>E377*J377</f>
        <v>0</v>
      </c>
      <c r="O377" s="256">
        <v>2</v>
      </c>
      <c r="AA377" s="231">
        <v>1</v>
      </c>
      <c r="AB377" s="231">
        <v>7</v>
      </c>
      <c r="AC377" s="231">
        <v>7</v>
      </c>
      <c r="AZ377" s="231">
        <v>2</v>
      </c>
      <c r="BA377" s="231">
        <f>IF(AZ377=1,G377,0)</f>
        <v>0</v>
      </c>
      <c r="BB377" s="231">
        <f>IF(AZ377=2,G377,0)</f>
        <v>29309.506400000002</v>
      </c>
      <c r="BC377" s="231">
        <f>IF(AZ377=3,G377,0)</f>
        <v>0</v>
      </c>
      <c r="BD377" s="231">
        <f>IF(AZ377=4,G377,0)</f>
        <v>0</v>
      </c>
      <c r="BE377" s="231">
        <f>IF(AZ377=5,G377,0)</f>
        <v>0</v>
      </c>
      <c r="CA377" s="256">
        <v>1</v>
      </c>
      <c r="CB377" s="256">
        <v>7</v>
      </c>
    </row>
    <row r="378" spans="1:15" ht="12.75">
      <c r="A378" s="265"/>
      <c r="B378" s="268"/>
      <c r="C378" s="330" t="s">
        <v>497</v>
      </c>
      <c r="D378" s="331"/>
      <c r="E378" s="269">
        <v>0</v>
      </c>
      <c r="F378" s="270"/>
      <c r="G378" s="271"/>
      <c r="H378" s="272"/>
      <c r="I378" s="266"/>
      <c r="J378" s="273"/>
      <c r="K378" s="266"/>
      <c r="M378" s="267" t="s">
        <v>497</v>
      </c>
      <c r="O378" s="256"/>
    </row>
    <row r="379" spans="1:15" ht="12.75">
      <c r="A379" s="265"/>
      <c r="B379" s="268"/>
      <c r="C379" s="330" t="s">
        <v>498</v>
      </c>
      <c r="D379" s="331"/>
      <c r="E379" s="269">
        <v>174.8257</v>
      </c>
      <c r="F379" s="270"/>
      <c r="G379" s="271"/>
      <c r="H379" s="272"/>
      <c r="I379" s="266"/>
      <c r="J379" s="273"/>
      <c r="K379" s="266"/>
      <c r="M379" s="267" t="s">
        <v>498</v>
      </c>
      <c r="O379" s="256"/>
    </row>
    <row r="380" spans="1:15" ht="12.75">
      <c r="A380" s="265"/>
      <c r="B380" s="268"/>
      <c r="C380" s="330" t="s">
        <v>499</v>
      </c>
      <c r="D380" s="331"/>
      <c r="E380" s="269">
        <v>18</v>
      </c>
      <c r="F380" s="270"/>
      <c r="G380" s="271"/>
      <c r="H380" s="272"/>
      <c r="I380" s="266"/>
      <c r="J380" s="273"/>
      <c r="K380" s="266"/>
      <c r="M380" s="267" t="s">
        <v>499</v>
      </c>
      <c r="O380" s="256"/>
    </row>
    <row r="381" spans="1:80" ht="22.5">
      <c r="A381" s="257">
        <v>81</v>
      </c>
      <c r="B381" s="258" t="s">
        <v>502</v>
      </c>
      <c r="C381" s="259" t="s">
        <v>503</v>
      </c>
      <c r="D381" s="260" t="s">
        <v>108</v>
      </c>
      <c r="E381" s="261">
        <v>416.88</v>
      </c>
      <c r="F381" s="261">
        <v>355</v>
      </c>
      <c r="G381" s="262">
        <f>E381*F381</f>
        <v>147992.4</v>
      </c>
      <c r="H381" s="263">
        <v>0</v>
      </c>
      <c r="I381" s="264">
        <f>E381*H381</f>
        <v>0</v>
      </c>
      <c r="J381" s="263">
        <v>0</v>
      </c>
      <c r="K381" s="264">
        <f>E381*J381</f>
        <v>0</v>
      </c>
      <c r="O381" s="256">
        <v>2</v>
      </c>
      <c r="AA381" s="231">
        <v>1</v>
      </c>
      <c r="AB381" s="231">
        <v>7</v>
      </c>
      <c r="AC381" s="231">
        <v>7</v>
      </c>
      <c r="AZ381" s="231">
        <v>2</v>
      </c>
      <c r="BA381" s="231">
        <f>IF(AZ381=1,G381,0)</f>
        <v>0</v>
      </c>
      <c r="BB381" s="231">
        <f>IF(AZ381=2,G381,0)</f>
        <v>147992.4</v>
      </c>
      <c r="BC381" s="231">
        <f>IF(AZ381=3,G381,0)</f>
        <v>0</v>
      </c>
      <c r="BD381" s="231">
        <f>IF(AZ381=4,G381,0)</f>
        <v>0</v>
      </c>
      <c r="BE381" s="231">
        <f>IF(AZ381=5,G381,0)</f>
        <v>0</v>
      </c>
      <c r="CA381" s="256">
        <v>1</v>
      </c>
      <c r="CB381" s="256">
        <v>7</v>
      </c>
    </row>
    <row r="382" spans="1:15" ht="12.75">
      <c r="A382" s="265"/>
      <c r="B382" s="268"/>
      <c r="C382" s="330" t="s">
        <v>504</v>
      </c>
      <c r="D382" s="331"/>
      <c r="E382" s="269">
        <v>326.26</v>
      </c>
      <c r="F382" s="270"/>
      <c r="G382" s="271"/>
      <c r="H382" s="272"/>
      <c r="I382" s="266"/>
      <c r="J382" s="273"/>
      <c r="K382" s="266"/>
      <c r="M382" s="267" t="s">
        <v>504</v>
      </c>
      <c r="O382" s="256"/>
    </row>
    <row r="383" spans="1:15" ht="12.75">
      <c r="A383" s="265"/>
      <c r="B383" s="268"/>
      <c r="C383" s="330" t="s">
        <v>505</v>
      </c>
      <c r="D383" s="331"/>
      <c r="E383" s="269">
        <v>90.62</v>
      </c>
      <c r="F383" s="270"/>
      <c r="G383" s="271"/>
      <c r="H383" s="272"/>
      <c r="I383" s="266"/>
      <c r="J383" s="273"/>
      <c r="K383" s="266"/>
      <c r="M383" s="267" t="s">
        <v>505</v>
      </c>
      <c r="O383" s="256"/>
    </row>
    <row r="384" spans="1:80" ht="12.75">
      <c r="A384" s="257">
        <v>82</v>
      </c>
      <c r="B384" s="258" t="s">
        <v>506</v>
      </c>
      <c r="C384" s="259" t="s">
        <v>507</v>
      </c>
      <c r="D384" s="260" t="s">
        <v>132</v>
      </c>
      <c r="E384" s="261">
        <v>63.39</v>
      </c>
      <c r="F384" s="261">
        <v>145</v>
      </c>
      <c r="G384" s="262">
        <f>E384*F384</f>
        <v>9191.55</v>
      </c>
      <c r="H384" s="263">
        <v>0.00121</v>
      </c>
      <c r="I384" s="264">
        <f>E384*H384</f>
        <v>0.07670189999999999</v>
      </c>
      <c r="J384" s="263">
        <v>0</v>
      </c>
      <c r="K384" s="264">
        <f>E384*J384</f>
        <v>0</v>
      </c>
      <c r="O384" s="256">
        <v>2</v>
      </c>
      <c r="AA384" s="231">
        <v>1</v>
      </c>
      <c r="AB384" s="231">
        <v>7</v>
      </c>
      <c r="AC384" s="231">
        <v>7</v>
      </c>
      <c r="AZ384" s="231">
        <v>2</v>
      </c>
      <c r="BA384" s="231">
        <f>IF(AZ384=1,G384,0)</f>
        <v>0</v>
      </c>
      <c r="BB384" s="231">
        <f>IF(AZ384=2,G384,0)</f>
        <v>9191.55</v>
      </c>
      <c r="BC384" s="231">
        <f>IF(AZ384=3,G384,0)</f>
        <v>0</v>
      </c>
      <c r="BD384" s="231">
        <f>IF(AZ384=4,G384,0)</f>
        <v>0</v>
      </c>
      <c r="BE384" s="231">
        <f>IF(AZ384=5,G384,0)</f>
        <v>0</v>
      </c>
      <c r="CA384" s="256">
        <v>1</v>
      </c>
      <c r="CB384" s="256">
        <v>7</v>
      </c>
    </row>
    <row r="385" spans="1:15" ht="12.75">
      <c r="A385" s="265"/>
      <c r="B385" s="268"/>
      <c r="C385" s="330" t="s">
        <v>508</v>
      </c>
      <c r="D385" s="331"/>
      <c r="E385" s="269">
        <v>36.14</v>
      </c>
      <c r="F385" s="270"/>
      <c r="G385" s="271"/>
      <c r="H385" s="272"/>
      <c r="I385" s="266"/>
      <c r="J385" s="273"/>
      <c r="K385" s="266"/>
      <c r="M385" s="267" t="s">
        <v>508</v>
      </c>
      <c r="O385" s="256"/>
    </row>
    <row r="386" spans="1:15" ht="12.75">
      <c r="A386" s="265"/>
      <c r="B386" s="268"/>
      <c r="C386" s="330" t="s">
        <v>509</v>
      </c>
      <c r="D386" s="331"/>
      <c r="E386" s="269">
        <v>27.25</v>
      </c>
      <c r="F386" s="270"/>
      <c r="G386" s="271"/>
      <c r="H386" s="272"/>
      <c r="I386" s="266"/>
      <c r="J386" s="273"/>
      <c r="K386" s="266"/>
      <c r="M386" s="267" t="s">
        <v>509</v>
      </c>
      <c r="O386" s="256"/>
    </row>
    <row r="387" spans="1:80" ht="12.75">
      <c r="A387" s="257">
        <v>83</v>
      </c>
      <c r="B387" s="258" t="s">
        <v>510</v>
      </c>
      <c r="C387" s="259" t="s">
        <v>511</v>
      </c>
      <c r="D387" s="260" t="s">
        <v>132</v>
      </c>
      <c r="E387" s="261">
        <v>95.29</v>
      </c>
      <c r="F387" s="261">
        <v>168</v>
      </c>
      <c r="G387" s="262">
        <f>E387*F387</f>
        <v>16008.720000000001</v>
      </c>
      <c r="H387" s="263">
        <v>0.00158</v>
      </c>
      <c r="I387" s="264">
        <f>E387*H387</f>
        <v>0.1505582</v>
      </c>
      <c r="J387" s="263">
        <v>0</v>
      </c>
      <c r="K387" s="264">
        <f>E387*J387</f>
        <v>0</v>
      </c>
      <c r="O387" s="256">
        <v>2</v>
      </c>
      <c r="AA387" s="231">
        <v>1</v>
      </c>
      <c r="AB387" s="231">
        <v>7</v>
      </c>
      <c r="AC387" s="231">
        <v>7</v>
      </c>
      <c r="AZ387" s="231">
        <v>2</v>
      </c>
      <c r="BA387" s="231">
        <f>IF(AZ387=1,G387,0)</f>
        <v>0</v>
      </c>
      <c r="BB387" s="231">
        <f>IF(AZ387=2,G387,0)</f>
        <v>16008.720000000001</v>
      </c>
      <c r="BC387" s="231">
        <f>IF(AZ387=3,G387,0)</f>
        <v>0</v>
      </c>
      <c r="BD387" s="231">
        <f>IF(AZ387=4,G387,0)</f>
        <v>0</v>
      </c>
      <c r="BE387" s="231">
        <f>IF(AZ387=5,G387,0)</f>
        <v>0</v>
      </c>
      <c r="CA387" s="256">
        <v>1</v>
      </c>
      <c r="CB387" s="256">
        <v>7</v>
      </c>
    </row>
    <row r="388" spans="1:15" ht="12.75">
      <c r="A388" s="265"/>
      <c r="B388" s="268"/>
      <c r="C388" s="330" t="s">
        <v>512</v>
      </c>
      <c r="D388" s="331"/>
      <c r="E388" s="269">
        <v>10.99</v>
      </c>
      <c r="F388" s="270"/>
      <c r="G388" s="271"/>
      <c r="H388" s="272"/>
      <c r="I388" s="266"/>
      <c r="J388" s="273"/>
      <c r="K388" s="266"/>
      <c r="M388" s="267" t="s">
        <v>512</v>
      </c>
      <c r="O388" s="256"/>
    </row>
    <row r="389" spans="1:15" ht="12.75">
      <c r="A389" s="265"/>
      <c r="B389" s="268"/>
      <c r="C389" s="330" t="s">
        <v>513</v>
      </c>
      <c r="D389" s="331"/>
      <c r="E389" s="269">
        <v>46.87</v>
      </c>
      <c r="F389" s="270"/>
      <c r="G389" s="271"/>
      <c r="H389" s="272"/>
      <c r="I389" s="266"/>
      <c r="J389" s="273"/>
      <c r="K389" s="266"/>
      <c r="M389" s="267" t="s">
        <v>513</v>
      </c>
      <c r="O389" s="256"/>
    </row>
    <row r="390" spans="1:15" ht="12.75">
      <c r="A390" s="265"/>
      <c r="B390" s="268"/>
      <c r="C390" s="330" t="s">
        <v>514</v>
      </c>
      <c r="D390" s="331"/>
      <c r="E390" s="269">
        <v>39.19</v>
      </c>
      <c r="F390" s="270"/>
      <c r="G390" s="271"/>
      <c r="H390" s="272"/>
      <c r="I390" s="266"/>
      <c r="J390" s="273"/>
      <c r="K390" s="266"/>
      <c r="M390" s="267" t="s">
        <v>514</v>
      </c>
      <c r="O390" s="256"/>
    </row>
    <row r="391" spans="1:15" ht="12.75">
      <c r="A391" s="265"/>
      <c r="B391" s="268"/>
      <c r="C391" s="330" t="s">
        <v>515</v>
      </c>
      <c r="D391" s="331"/>
      <c r="E391" s="269">
        <v>-1.76</v>
      </c>
      <c r="F391" s="270"/>
      <c r="G391" s="271"/>
      <c r="H391" s="272"/>
      <c r="I391" s="266"/>
      <c r="J391" s="273"/>
      <c r="K391" s="266"/>
      <c r="M391" s="267" t="s">
        <v>515</v>
      </c>
      <c r="O391" s="256"/>
    </row>
    <row r="392" spans="1:80" ht="22.5">
      <c r="A392" s="257">
        <v>84</v>
      </c>
      <c r="B392" s="258" t="s">
        <v>516</v>
      </c>
      <c r="C392" s="259" t="s">
        <v>517</v>
      </c>
      <c r="D392" s="260" t="s">
        <v>132</v>
      </c>
      <c r="E392" s="261">
        <v>55.65</v>
      </c>
      <c r="F392" s="261">
        <v>172</v>
      </c>
      <c r="G392" s="262">
        <f>E392*F392</f>
        <v>9571.8</v>
      </c>
      <c r="H392" s="263">
        <v>0.00184</v>
      </c>
      <c r="I392" s="264">
        <f>E392*H392</f>
        <v>0.102396</v>
      </c>
      <c r="J392" s="263">
        <v>0</v>
      </c>
      <c r="K392" s="264">
        <f>E392*J392</f>
        <v>0</v>
      </c>
      <c r="O392" s="256">
        <v>2</v>
      </c>
      <c r="AA392" s="231">
        <v>1</v>
      </c>
      <c r="AB392" s="231">
        <v>7</v>
      </c>
      <c r="AC392" s="231">
        <v>7</v>
      </c>
      <c r="AZ392" s="231">
        <v>2</v>
      </c>
      <c r="BA392" s="231">
        <f>IF(AZ392=1,G392,0)</f>
        <v>0</v>
      </c>
      <c r="BB392" s="231">
        <f>IF(AZ392=2,G392,0)</f>
        <v>9571.8</v>
      </c>
      <c r="BC392" s="231">
        <f>IF(AZ392=3,G392,0)</f>
        <v>0</v>
      </c>
      <c r="BD392" s="231">
        <f>IF(AZ392=4,G392,0)</f>
        <v>0</v>
      </c>
      <c r="BE392" s="231">
        <f>IF(AZ392=5,G392,0)</f>
        <v>0</v>
      </c>
      <c r="CA392" s="256">
        <v>1</v>
      </c>
      <c r="CB392" s="256">
        <v>7</v>
      </c>
    </row>
    <row r="393" spans="1:15" ht="12.75">
      <c r="A393" s="265"/>
      <c r="B393" s="268"/>
      <c r="C393" s="330" t="s">
        <v>497</v>
      </c>
      <c r="D393" s="331"/>
      <c r="E393" s="269">
        <v>0</v>
      </c>
      <c r="F393" s="270"/>
      <c r="G393" s="271"/>
      <c r="H393" s="272"/>
      <c r="I393" s="266"/>
      <c r="J393" s="273"/>
      <c r="K393" s="266"/>
      <c r="M393" s="267" t="s">
        <v>497</v>
      </c>
      <c r="O393" s="256"/>
    </row>
    <row r="394" spans="1:15" ht="12.75">
      <c r="A394" s="265"/>
      <c r="B394" s="268"/>
      <c r="C394" s="330" t="s">
        <v>518</v>
      </c>
      <c r="D394" s="331"/>
      <c r="E394" s="269">
        <v>19.6</v>
      </c>
      <c r="F394" s="270"/>
      <c r="G394" s="271"/>
      <c r="H394" s="272"/>
      <c r="I394" s="266"/>
      <c r="J394" s="273"/>
      <c r="K394" s="266"/>
      <c r="M394" s="267" t="s">
        <v>518</v>
      </c>
      <c r="O394" s="256"/>
    </row>
    <row r="395" spans="1:15" ht="12.75">
      <c r="A395" s="265"/>
      <c r="B395" s="268"/>
      <c r="C395" s="330" t="s">
        <v>519</v>
      </c>
      <c r="D395" s="331"/>
      <c r="E395" s="269">
        <v>8.9</v>
      </c>
      <c r="F395" s="270"/>
      <c r="G395" s="271"/>
      <c r="H395" s="272"/>
      <c r="I395" s="266"/>
      <c r="J395" s="273"/>
      <c r="K395" s="266"/>
      <c r="M395" s="267" t="s">
        <v>519</v>
      </c>
      <c r="O395" s="256"/>
    </row>
    <row r="396" spans="1:15" ht="12.75">
      <c r="A396" s="265"/>
      <c r="B396" s="268"/>
      <c r="C396" s="330" t="s">
        <v>520</v>
      </c>
      <c r="D396" s="331"/>
      <c r="E396" s="269">
        <v>27.15</v>
      </c>
      <c r="F396" s="270"/>
      <c r="G396" s="271"/>
      <c r="H396" s="272"/>
      <c r="I396" s="266"/>
      <c r="J396" s="273"/>
      <c r="K396" s="266"/>
      <c r="M396" s="267" t="s">
        <v>520</v>
      </c>
      <c r="O396" s="256"/>
    </row>
    <row r="397" spans="1:80" ht="12.75">
      <c r="A397" s="257">
        <v>85</v>
      </c>
      <c r="B397" s="258" t="s">
        <v>521</v>
      </c>
      <c r="C397" s="259" t="s">
        <v>522</v>
      </c>
      <c r="D397" s="260" t="s">
        <v>132</v>
      </c>
      <c r="E397" s="261">
        <v>38.95</v>
      </c>
      <c r="F397" s="261">
        <v>98</v>
      </c>
      <c r="G397" s="262">
        <f>E397*F397</f>
        <v>3817.1000000000004</v>
      </c>
      <c r="H397" s="263">
        <v>0.00044</v>
      </c>
      <c r="I397" s="264">
        <f>E397*H397</f>
        <v>0.017138</v>
      </c>
      <c r="J397" s="263">
        <v>0</v>
      </c>
      <c r="K397" s="264">
        <f>E397*J397</f>
        <v>0</v>
      </c>
      <c r="O397" s="256">
        <v>2</v>
      </c>
      <c r="AA397" s="231">
        <v>1</v>
      </c>
      <c r="AB397" s="231">
        <v>7</v>
      </c>
      <c r="AC397" s="231">
        <v>7</v>
      </c>
      <c r="AZ397" s="231">
        <v>2</v>
      </c>
      <c r="BA397" s="231">
        <f>IF(AZ397=1,G397,0)</f>
        <v>0</v>
      </c>
      <c r="BB397" s="231">
        <f>IF(AZ397=2,G397,0)</f>
        <v>3817.1000000000004</v>
      </c>
      <c r="BC397" s="231">
        <f>IF(AZ397=3,G397,0)</f>
        <v>0</v>
      </c>
      <c r="BD397" s="231">
        <f>IF(AZ397=4,G397,0)</f>
        <v>0</v>
      </c>
      <c r="BE397" s="231">
        <f>IF(AZ397=5,G397,0)</f>
        <v>0</v>
      </c>
      <c r="CA397" s="256">
        <v>1</v>
      </c>
      <c r="CB397" s="256">
        <v>7</v>
      </c>
    </row>
    <row r="398" spans="1:15" ht="12.75">
      <c r="A398" s="265"/>
      <c r="B398" s="268"/>
      <c r="C398" s="330" t="s">
        <v>523</v>
      </c>
      <c r="D398" s="331"/>
      <c r="E398" s="269">
        <v>0</v>
      </c>
      <c r="F398" s="270"/>
      <c r="G398" s="271"/>
      <c r="H398" s="272"/>
      <c r="I398" s="266"/>
      <c r="J398" s="273"/>
      <c r="K398" s="266"/>
      <c r="M398" s="267" t="s">
        <v>523</v>
      </c>
      <c r="O398" s="256"/>
    </row>
    <row r="399" spans="1:15" ht="12.75">
      <c r="A399" s="265"/>
      <c r="B399" s="268"/>
      <c r="C399" s="330" t="s">
        <v>524</v>
      </c>
      <c r="D399" s="331"/>
      <c r="E399" s="269">
        <v>29.08</v>
      </c>
      <c r="F399" s="270"/>
      <c r="G399" s="271"/>
      <c r="H399" s="272"/>
      <c r="I399" s="266"/>
      <c r="J399" s="273"/>
      <c r="K399" s="266"/>
      <c r="M399" s="267" t="s">
        <v>524</v>
      </c>
      <c r="O399" s="256"/>
    </row>
    <row r="400" spans="1:15" ht="12.75">
      <c r="A400" s="265"/>
      <c r="B400" s="268"/>
      <c r="C400" s="330" t="s">
        <v>525</v>
      </c>
      <c r="D400" s="331"/>
      <c r="E400" s="269">
        <v>9.87</v>
      </c>
      <c r="F400" s="270"/>
      <c r="G400" s="271"/>
      <c r="H400" s="272"/>
      <c r="I400" s="266"/>
      <c r="J400" s="273"/>
      <c r="K400" s="266"/>
      <c r="M400" s="267" t="s">
        <v>525</v>
      </c>
      <c r="O400" s="256"/>
    </row>
    <row r="401" spans="1:80" ht="12.75">
      <c r="A401" s="257">
        <v>86</v>
      </c>
      <c r="B401" s="258" t="s">
        <v>526</v>
      </c>
      <c r="C401" s="259" t="s">
        <v>527</v>
      </c>
      <c r="D401" s="260" t="s">
        <v>132</v>
      </c>
      <c r="E401" s="261">
        <v>30.6555</v>
      </c>
      <c r="F401" s="261">
        <v>121</v>
      </c>
      <c r="G401" s="262">
        <f>E401*F401</f>
        <v>3709.3155</v>
      </c>
      <c r="H401" s="263">
        <v>0.00063</v>
      </c>
      <c r="I401" s="264">
        <f>E401*H401</f>
        <v>0.019312965</v>
      </c>
      <c r="J401" s="263">
        <v>0</v>
      </c>
      <c r="K401" s="264">
        <f>E401*J401</f>
        <v>0</v>
      </c>
      <c r="O401" s="256">
        <v>2</v>
      </c>
      <c r="AA401" s="231">
        <v>1</v>
      </c>
      <c r="AB401" s="231">
        <v>7</v>
      </c>
      <c r="AC401" s="231">
        <v>7</v>
      </c>
      <c r="AZ401" s="231">
        <v>2</v>
      </c>
      <c r="BA401" s="231">
        <f>IF(AZ401=1,G401,0)</f>
        <v>0</v>
      </c>
      <c r="BB401" s="231">
        <f>IF(AZ401=2,G401,0)</f>
        <v>3709.3155</v>
      </c>
      <c r="BC401" s="231">
        <f>IF(AZ401=3,G401,0)</f>
        <v>0</v>
      </c>
      <c r="BD401" s="231">
        <f>IF(AZ401=4,G401,0)</f>
        <v>0</v>
      </c>
      <c r="BE401" s="231">
        <f>IF(AZ401=5,G401,0)</f>
        <v>0</v>
      </c>
      <c r="CA401" s="256">
        <v>1</v>
      </c>
      <c r="CB401" s="256">
        <v>7</v>
      </c>
    </row>
    <row r="402" spans="1:15" ht="12.75">
      <c r="A402" s="265"/>
      <c r="B402" s="268"/>
      <c r="C402" s="330" t="s">
        <v>523</v>
      </c>
      <c r="D402" s="331"/>
      <c r="E402" s="269">
        <v>0</v>
      </c>
      <c r="F402" s="270"/>
      <c r="G402" s="271"/>
      <c r="H402" s="272"/>
      <c r="I402" s="266"/>
      <c r="J402" s="273"/>
      <c r="K402" s="266"/>
      <c r="M402" s="267" t="s">
        <v>523</v>
      </c>
      <c r="O402" s="256"/>
    </row>
    <row r="403" spans="1:15" ht="12.75">
      <c r="A403" s="265"/>
      <c r="B403" s="268"/>
      <c r="C403" s="330" t="s">
        <v>528</v>
      </c>
      <c r="D403" s="331"/>
      <c r="E403" s="269">
        <v>1.88</v>
      </c>
      <c r="F403" s="270"/>
      <c r="G403" s="271"/>
      <c r="H403" s="272"/>
      <c r="I403" s="266"/>
      <c r="J403" s="273"/>
      <c r="K403" s="266"/>
      <c r="M403" s="267" t="s">
        <v>528</v>
      </c>
      <c r="O403" s="256"/>
    </row>
    <row r="404" spans="1:15" ht="12.75">
      <c r="A404" s="265"/>
      <c r="B404" s="268"/>
      <c r="C404" s="330" t="s">
        <v>529</v>
      </c>
      <c r="D404" s="331"/>
      <c r="E404" s="269">
        <v>1.8</v>
      </c>
      <c r="F404" s="270"/>
      <c r="G404" s="271"/>
      <c r="H404" s="272"/>
      <c r="I404" s="266"/>
      <c r="J404" s="273"/>
      <c r="K404" s="266"/>
      <c r="M404" s="267" t="s">
        <v>529</v>
      </c>
      <c r="O404" s="256"/>
    </row>
    <row r="405" spans="1:15" ht="12.75">
      <c r="A405" s="265"/>
      <c r="B405" s="268"/>
      <c r="C405" s="330" t="s">
        <v>530</v>
      </c>
      <c r="D405" s="331"/>
      <c r="E405" s="269">
        <v>1.35</v>
      </c>
      <c r="F405" s="270"/>
      <c r="G405" s="271"/>
      <c r="H405" s="272"/>
      <c r="I405" s="266"/>
      <c r="J405" s="273"/>
      <c r="K405" s="266"/>
      <c r="M405" s="267" t="s">
        <v>530</v>
      </c>
      <c r="O405" s="256"/>
    </row>
    <row r="406" spans="1:15" ht="12.75">
      <c r="A406" s="265"/>
      <c r="B406" s="268"/>
      <c r="C406" s="330" t="s">
        <v>531</v>
      </c>
      <c r="D406" s="331"/>
      <c r="E406" s="269">
        <v>6.6</v>
      </c>
      <c r="F406" s="270"/>
      <c r="G406" s="271"/>
      <c r="H406" s="272"/>
      <c r="I406" s="266"/>
      <c r="J406" s="273"/>
      <c r="K406" s="266"/>
      <c r="M406" s="267" t="s">
        <v>531</v>
      </c>
      <c r="O406" s="256"/>
    </row>
    <row r="407" spans="1:15" ht="12.75">
      <c r="A407" s="265"/>
      <c r="B407" s="268"/>
      <c r="C407" s="330" t="s">
        <v>532</v>
      </c>
      <c r="D407" s="331"/>
      <c r="E407" s="269">
        <v>3.76</v>
      </c>
      <c r="F407" s="270"/>
      <c r="G407" s="271"/>
      <c r="H407" s="272"/>
      <c r="I407" s="266"/>
      <c r="J407" s="273"/>
      <c r="K407" s="266"/>
      <c r="M407" s="267" t="s">
        <v>532</v>
      </c>
      <c r="O407" s="256"/>
    </row>
    <row r="408" spans="1:15" ht="12.75">
      <c r="A408" s="265"/>
      <c r="B408" s="268"/>
      <c r="C408" s="330" t="s">
        <v>533</v>
      </c>
      <c r="D408" s="331"/>
      <c r="E408" s="269">
        <v>1.41</v>
      </c>
      <c r="F408" s="270"/>
      <c r="G408" s="271"/>
      <c r="H408" s="272"/>
      <c r="I408" s="266"/>
      <c r="J408" s="273"/>
      <c r="K408" s="266"/>
      <c r="M408" s="267" t="s">
        <v>533</v>
      </c>
      <c r="O408" s="256"/>
    </row>
    <row r="409" spans="1:15" ht="12.75">
      <c r="A409" s="265"/>
      <c r="B409" s="268"/>
      <c r="C409" s="330" t="s">
        <v>534</v>
      </c>
      <c r="D409" s="331"/>
      <c r="E409" s="269">
        <v>3.6</v>
      </c>
      <c r="F409" s="270"/>
      <c r="G409" s="271"/>
      <c r="H409" s="272"/>
      <c r="I409" s="266"/>
      <c r="J409" s="273"/>
      <c r="K409" s="266"/>
      <c r="M409" s="267" t="s">
        <v>534</v>
      </c>
      <c r="O409" s="256"/>
    </row>
    <row r="410" spans="1:15" ht="12.75">
      <c r="A410" s="265"/>
      <c r="B410" s="268"/>
      <c r="C410" s="330" t="s">
        <v>151</v>
      </c>
      <c r="D410" s="331"/>
      <c r="E410" s="269">
        <v>0</v>
      </c>
      <c r="F410" s="270"/>
      <c r="G410" s="271"/>
      <c r="H410" s="272"/>
      <c r="I410" s="266"/>
      <c r="J410" s="273"/>
      <c r="K410" s="266"/>
      <c r="M410" s="267">
        <v>0</v>
      </c>
      <c r="O410" s="256"/>
    </row>
    <row r="411" spans="1:15" ht="12.75">
      <c r="A411" s="265"/>
      <c r="B411" s="268"/>
      <c r="C411" s="330" t="s">
        <v>535</v>
      </c>
      <c r="D411" s="331"/>
      <c r="E411" s="269">
        <v>0</v>
      </c>
      <c r="F411" s="270"/>
      <c r="G411" s="271"/>
      <c r="H411" s="272"/>
      <c r="I411" s="266"/>
      <c r="J411" s="273"/>
      <c r="K411" s="266"/>
      <c r="M411" s="267" t="s">
        <v>535</v>
      </c>
      <c r="O411" s="256"/>
    </row>
    <row r="412" spans="1:15" ht="12.75">
      <c r="A412" s="265"/>
      <c r="B412" s="268"/>
      <c r="C412" s="330" t="s">
        <v>536</v>
      </c>
      <c r="D412" s="331"/>
      <c r="E412" s="269">
        <v>3.3</v>
      </c>
      <c r="F412" s="270"/>
      <c r="G412" s="271"/>
      <c r="H412" s="272"/>
      <c r="I412" s="266"/>
      <c r="J412" s="273"/>
      <c r="K412" s="266"/>
      <c r="M412" s="267" t="s">
        <v>536</v>
      </c>
      <c r="O412" s="256"/>
    </row>
    <row r="413" spans="1:15" ht="12.75">
      <c r="A413" s="265"/>
      <c r="B413" s="268"/>
      <c r="C413" s="330" t="s">
        <v>530</v>
      </c>
      <c r="D413" s="331"/>
      <c r="E413" s="269">
        <v>1.35</v>
      </c>
      <c r="F413" s="270"/>
      <c r="G413" s="271"/>
      <c r="H413" s="272"/>
      <c r="I413" s="266"/>
      <c r="J413" s="273"/>
      <c r="K413" s="266"/>
      <c r="M413" s="267" t="s">
        <v>530</v>
      </c>
      <c r="O413" s="256"/>
    </row>
    <row r="414" spans="1:15" ht="12.75">
      <c r="A414" s="265"/>
      <c r="B414" s="268"/>
      <c r="C414" s="330" t="s">
        <v>537</v>
      </c>
      <c r="D414" s="331"/>
      <c r="E414" s="269">
        <v>3.6</v>
      </c>
      <c r="F414" s="270"/>
      <c r="G414" s="271"/>
      <c r="H414" s="272"/>
      <c r="I414" s="266"/>
      <c r="J414" s="273"/>
      <c r="K414" s="266"/>
      <c r="M414" s="267" t="s">
        <v>537</v>
      </c>
      <c r="O414" s="256"/>
    </row>
    <row r="415" spans="1:15" ht="12.75">
      <c r="A415" s="265"/>
      <c r="B415" s="268"/>
      <c r="C415" s="330" t="s">
        <v>151</v>
      </c>
      <c r="D415" s="331"/>
      <c r="E415" s="269">
        <v>0</v>
      </c>
      <c r="F415" s="270"/>
      <c r="G415" s="271"/>
      <c r="H415" s="272"/>
      <c r="I415" s="266"/>
      <c r="J415" s="273"/>
      <c r="K415" s="266"/>
      <c r="M415" s="267">
        <v>0</v>
      </c>
      <c r="O415" s="256"/>
    </row>
    <row r="416" spans="1:15" ht="12.75">
      <c r="A416" s="265"/>
      <c r="B416" s="268"/>
      <c r="C416" s="330" t="s">
        <v>538</v>
      </c>
      <c r="D416" s="331"/>
      <c r="E416" s="269">
        <v>2.0055</v>
      </c>
      <c r="F416" s="270"/>
      <c r="G416" s="271"/>
      <c r="H416" s="272"/>
      <c r="I416" s="266"/>
      <c r="J416" s="273"/>
      <c r="K416" s="266"/>
      <c r="M416" s="267" t="s">
        <v>538</v>
      </c>
      <c r="O416" s="256"/>
    </row>
    <row r="417" spans="1:80" ht="22.5">
      <c r="A417" s="257">
        <v>87</v>
      </c>
      <c r="B417" s="258" t="s">
        <v>539</v>
      </c>
      <c r="C417" s="259" t="s">
        <v>540</v>
      </c>
      <c r="D417" s="260" t="s">
        <v>108</v>
      </c>
      <c r="E417" s="261">
        <v>416.88</v>
      </c>
      <c r="F417" s="261">
        <v>22</v>
      </c>
      <c r="G417" s="262">
        <f>E417*F417</f>
        <v>9171.36</v>
      </c>
      <c r="H417" s="263">
        <v>0</v>
      </c>
      <c r="I417" s="264">
        <f>E417*H417</f>
        <v>0</v>
      </c>
      <c r="J417" s="263">
        <v>0</v>
      </c>
      <c r="K417" s="264">
        <f>E417*J417</f>
        <v>0</v>
      </c>
      <c r="O417" s="256">
        <v>2</v>
      </c>
      <c r="AA417" s="231">
        <v>1</v>
      </c>
      <c r="AB417" s="231">
        <v>7</v>
      </c>
      <c r="AC417" s="231">
        <v>7</v>
      </c>
      <c r="AZ417" s="231">
        <v>2</v>
      </c>
      <c r="BA417" s="231">
        <f>IF(AZ417=1,G417,0)</f>
        <v>0</v>
      </c>
      <c r="BB417" s="231">
        <f>IF(AZ417=2,G417,0)</f>
        <v>9171.36</v>
      </c>
      <c r="BC417" s="231">
        <f>IF(AZ417=3,G417,0)</f>
        <v>0</v>
      </c>
      <c r="BD417" s="231">
        <f>IF(AZ417=4,G417,0)</f>
        <v>0</v>
      </c>
      <c r="BE417" s="231">
        <f>IF(AZ417=5,G417,0)</f>
        <v>0</v>
      </c>
      <c r="CA417" s="256">
        <v>1</v>
      </c>
      <c r="CB417" s="256">
        <v>7</v>
      </c>
    </row>
    <row r="418" spans="1:15" ht="12.75">
      <c r="A418" s="265"/>
      <c r="B418" s="268"/>
      <c r="C418" s="330" t="s">
        <v>504</v>
      </c>
      <c r="D418" s="331"/>
      <c r="E418" s="269">
        <v>326.26</v>
      </c>
      <c r="F418" s="270"/>
      <c r="G418" s="271"/>
      <c r="H418" s="272"/>
      <c r="I418" s="266"/>
      <c r="J418" s="273"/>
      <c r="K418" s="266"/>
      <c r="M418" s="267" t="s">
        <v>504</v>
      </c>
      <c r="O418" s="256"/>
    </row>
    <row r="419" spans="1:15" ht="12.75">
      <c r="A419" s="265"/>
      <c r="B419" s="268"/>
      <c r="C419" s="330" t="s">
        <v>505</v>
      </c>
      <c r="D419" s="331"/>
      <c r="E419" s="269">
        <v>90.62</v>
      </c>
      <c r="F419" s="270"/>
      <c r="G419" s="271"/>
      <c r="H419" s="272"/>
      <c r="I419" s="266"/>
      <c r="J419" s="273"/>
      <c r="K419" s="266"/>
      <c r="M419" s="267" t="s">
        <v>505</v>
      </c>
      <c r="O419" s="256"/>
    </row>
    <row r="420" spans="1:80" ht="12.75">
      <c r="A420" s="257">
        <v>88</v>
      </c>
      <c r="B420" s="258" t="s">
        <v>541</v>
      </c>
      <c r="C420" s="259" t="s">
        <v>542</v>
      </c>
      <c r="D420" s="260" t="s">
        <v>132</v>
      </c>
      <c r="E420" s="261">
        <v>175.2586</v>
      </c>
      <c r="F420" s="261">
        <v>49</v>
      </c>
      <c r="G420" s="262">
        <f>E420*F420</f>
        <v>8587.6714</v>
      </c>
      <c r="H420" s="263">
        <v>1E-05</v>
      </c>
      <c r="I420" s="264">
        <f>E420*H420</f>
        <v>0.0017525860000000002</v>
      </c>
      <c r="J420" s="263">
        <v>0</v>
      </c>
      <c r="K420" s="264">
        <f>E420*J420</f>
        <v>0</v>
      </c>
      <c r="O420" s="256">
        <v>2</v>
      </c>
      <c r="AA420" s="231">
        <v>1</v>
      </c>
      <c r="AB420" s="231">
        <v>7</v>
      </c>
      <c r="AC420" s="231">
        <v>7</v>
      </c>
      <c r="AZ420" s="231">
        <v>2</v>
      </c>
      <c r="BA420" s="231">
        <f>IF(AZ420=1,G420,0)</f>
        <v>0</v>
      </c>
      <c r="BB420" s="231">
        <f>IF(AZ420=2,G420,0)</f>
        <v>8587.6714</v>
      </c>
      <c r="BC420" s="231">
        <f>IF(AZ420=3,G420,0)</f>
        <v>0</v>
      </c>
      <c r="BD420" s="231">
        <f>IF(AZ420=4,G420,0)</f>
        <v>0</v>
      </c>
      <c r="BE420" s="231">
        <f>IF(AZ420=5,G420,0)</f>
        <v>0</v>
      </c>
      <c r="CA420" s="256">
        <v>1</v>
      </c>
      <c r="CB420" s="256">
        <v>7</v>
      </c>
    </row>
    <row r="421" spans="1:15" ht="12.75">
      <c r="A421" s="265"/>
      <c r="B421" s="268"/>
      <c r="C421" s="330" t="s">
        <v>523</v>
      </c>
      <c r="D421" s="331"/>
      <c r="E421" s="269">
        <v>0</v>
      </c>
      <c r="F421" s="270"/>
      <c r="G421" s="271"/>
      <c r="H421" s="272"/>
      <c r="I421" s="266"/>
      <c r="J421" s="273"/>
      <c r="K421" s="266"/>
      <c r="M421" s="267" t="s">
        <v>523</v>
      </c>
      <c r="O421" s="256"/>
    </row>
    <row r="422" spans="1:15" ht="12.75">
      <c r="A422" s="265"/>
      <c r="B422" s="268"/>
      <c r="C422" s="330" t="s">
        <v>528</v>
      </c>
      <c r="D422" s="331"/>
      <c r="E422" s="269">
        <v>1.88</v>
      </c>
      <c r="F422" s="270"/>
      <c r="G422" s="271"/>
      <c r="H422" s="272"/>
      <c r="I422" s="266"/>
      <c r="J422" s="273"/>
      <c r="K422" s="266"/>
      <c r="M422" s="267" t="s">
        <v>528</v>
      </c>
      <c r="O422" s="256"/>
    </row>
    <row r="423" spans="1:15" ht="12.75">
      <c r="A423" s="265"/>
      <c r="B423" s="268"/>
      <c r="C423" s="330" t="s">
        <v>543</v>
      </c>
      <c r="D423" s="331"/>
      <c r="E423" s="269">
        <v>3.6</v>
      </c>
      <c r="F423" s="270"/>
      <c r="G423" s="271"/>
      <c r="H423" s="272"/>
      <c r="I423" s="266"/>
      <c r="J423" s="273"/>
      <c r="K423" s="266"/>
      <c r="M423" s="267" t="s">
        <v>543</v>
      </c>
      <c r="O423" s="256"/>
    </row>
    <row r="424" spans="1:15" ht="12.75">
      <c r="A424" s="265"/>
      <c r="B424" s="268"/>
      <c r="C424" s="330" t="s">
        <v>530</v>
      </c>
      <c r="D424" s="331"/>
      <c r="E424" s="269">
        <v>1.35</v>
      </c>
      <c r="F424" s="270"/>
      <c r="G424" s="271"/>
      <c r="H424" s="272"/>
      <c r="I424" s="266"/>
      <c r="J424" s="273"/>
      <c r="K424" s="266"/>
      <c r="M424" s="267" t="s">
        <v>530</v>
      </c>
      <c r="O424" s="256"/>
    </row>
    <row r="425" spans="1:15" ht="12.75">
      <c r="A425" s="265"/>
      <c r="B425" s="268"/>
      <c r="C425" s="330" t="s">
        <v>544</v>
      </c>
      <c r="D425" s="331"/>
      <c r="E425" s="269">
        <v>6.6</v>
      </c>
      <c r="F425" s="270"/>
      <c r="G425" s="271"/>
      <c r="H425" s="272"/>
      <c r="I425" s="266"/>
      <c r="J425" s="273"/>
      <c r="K425" s="266"/>
      <c r="M425" s="267" t="s">
        <v>544</v>
      </c>
      <c r="O425" s="256"/>
    </row>
    <row r="426" spans="1:15" ht="12.75">
      <c r="A426" s="265"/>
      <c r="B426" s="268"/>
      <c r="C426" s="330" t="s">
        <v>545</v>
      </c>
      <c r="D426" s="331"/>
      <c r="E426" s="269">
        <v>3.76</v>
      </c>
      <c r="F426" s="270"/>
      <c r="G426" s="271"/>
      <c r="H426" s="272"/>
      <c r="I426" s="266"/>
      <c r="J426" s="273"/>
      <c r="K426" s="266"/>
      <c r="M426" s="267" t="s">
        <v>545</v>
      </c>
      <c r="O426" s="256"/>
    </row>
    <row r="427" spans="1:15" ht="12.75">
      <c r="A427" s="265"/>
      <c r="B427" s="268"/>
      <c r="C427" s="330" t="s">
        <v>546</v>
      </c>
      <c r="D427" s="331"/>
      <c r="E427" s="269">
        <v>3.6</v>
      </c>
      <c r="F427" s="270"/>
      <c r="G427" s="271"/>
      <c r="H427" s="272"/>
      <c r="I427" s="266"/>
      <c r="J427" s="273"/>
      <c r="K427" s="266"/>
      <c r="M427" s="267" t="s">
        <v>546</v>
      </c>
      <c r="O427" s="256"/>
    </row>
    <row r="428" spans="1:15" ht="12.75">
      <c r="A428" s="265"/>
      <c r="B428" s="268"/>
      <c r="C428" s="330" t="s">
        <v>547</v>
      </c>
      <c r="D428" s="331"/>
      <c r="E428" s="269">
        <v>0.846</v>
      </c>
      <c r="F428" s="270"/>
      <c r="G428" s="271"/>
      <c r="H428" s="272"/>
      <c r="I428" s="266"/>
      <c r="J428" s="273"/>
      <c r="K428" s="266"/>
      <c r="M428" s="267" t="s">
        <v>547</v>
      </c>
      <c r="O428" s="256"/>
    </row>
    <row r="429" spans="1:15" ht="12.75">
      <c r="A429" s="265"/>
      <c r="B429" s="268"/>
      <c r="C429" s="330" t="s">
        <v>151</v>
      </c>
      <c r="D429" s="331"/>
      <c r="E429" s="269">
        <v>0</v>
      </c>
      <c r="F429" s="270"/>
      <c r="G429" s="271"/>
      <c r="H429" s="272"/>
      <c r="I429" s="266"/>
      <c r="J429" s="273"/>
      <c r="K429" s="266"/>
      <c r="M429" s="267">
        <v>0</v>
      </c>
      <c r="O429" s="256"/>
    </row>
    <row r="430" spans="1:15" ht="12.75">
      <c r="A430" s="265"/>
      <c r="B430" s="268"/>
      <c r="C430" s="330" t="s">
        <v>535</v>
      </c>
      <c r="D430" s="331"/>
      <c r="E430" s="269">
        <v>0</v>
      </c>
      <c r="F430" s="270"/>
      <c r="G430" s="271"/>
      <c r="H430" s="272"/>
      <c r="I430" s="266"/>
      <c r="J430" s="273"/>
      <c r="K430" s="266"/>
      <c r="M430" s="267" t="s">
        <v>535</v>
      </c>
      <c r="O430" s="256"/>
    </row>
    <row r="431" spans="1:15" ht="12.75">
      <c r="A431" s="265"/>
      <c r="B431" s="268"/>
      <c r="C431" s="330" t="s">
        <v>548</v>
      </c>
      <c r="D431" s="331"/>
      <c r="E431" s="269">
        <v>1.98</v>
      </c>
      <c r="F431" s="270"/>
      <c r="G431" s="271"/>
      <c r="H431" s="272"/>
      <c r="I431" s="266"/>
      <c r="J431" s="273"/>
      <c r="K431" s="266"/>
      <c r="M431" s="267" t="s">
        <v>548</v>
      </c>
      <c r="O431" s="256"/>
    </row>
    <row r="432" spans="1:15" ht="12.75">
      <c r="A432" s="265"/>
      <c r="B432" s="268"/>
      <c r="C432" s="330" t="s">
        <v>549</v>
      </c>
      <c r="D432" s="331"/>
      <c r="E432" s="269">
        <v>0.81</v>
      </c>
      <c r="F432" s="270"/>
      <c r="G432" s="271"/>
      <c r="H432" s="272"/>
      <c r="I432" s="266"/>
      <c r="J432" s="273"/>
      <c r="K432" s="266"/>
      <c r="M432" s="267" t="s">
        <v>549</v>
      </c>
      <c r="O432" s="256"/>
    </row>
    <row r="433" spans="1:15" ht="12.75">
      <c r="A433" s="265"/>
      <c r="B433" s="268"/>
      <c r="C433" s="330" t="s">
        <v>151</v>
      </c>
      <c r="D433" s="331"/>
      <c r="E433" s="269">
        <v>0</v>
      </c>
      <c r="F433" s="270"/>
      <c r="G433" s="271"/>
      <c r="H433" s="272"/>
      <c r="I433" s="266"/>
      <c r="J433" s="273"/>
      <c r="K433" s="266"/>
      <c r="M433" s="267">
        <v>0</v>
      </c>
      <c r="O433" s="256"/>
    </row>
    <row r="434" spans="1:15" ht="12.75">
      <c r="A434" s="265"/>
      <c r="B434" s="268"/>
      <c r="C434" s="330" t="s">
        <v>550</v>
      </c>
      <c r="D434" s="331"/>
      <c r="E434" s="269">
        <v>0</v>
      </c>
      <c r="F434" s="270"/>
      <c r="G434" s="271"/>
      <c r="H434" s="272"/>
      <c r="I434" s="266"/>
      <c r="J434" s="273"/>
      <c r="K434" s="266"/>
      <c r="M434" s="267" t="s">
        <v>550</v>
      </c>
      <c r="O434" s="256"/>
    </row>
    <row r="435" spans="1:15" ht="12.75">
      <c r="A435" s="265"/>
      <c r="B435" s="268"/>
      <c r="C435" s="330" t="s">
        <v>551</v>
      </c>
      <c r="D435" s="331"/>
      <c r="E435" s="269">
        <v>39</v>
      </c>
      <c r="F435" s="270"/>
      <c r="G435" s="271"/>
      <c r="H435" s="272"/>
      <c r="I435" s="266"/>
      <c r="J435" s="273"/>
      <c r="K435" s="266"/>
      <c r="M435" s="267" t="s">
        <v>551</v>
      </c>
      <c r="O435" s="256"/>
    </row>
    <row r="436" spans="1:15" ht="22.5">
      <c r="A436" s="265"/>
      <c r="B436" s="268"/>
      <c r="C436" s="330" t="s">
        <v>552</v>
      </c>
      <c r="D436" s="331"/>
      <c r="E436" s="269">
        <v>46.99</v>
      </c>
      <c r="F436" s="270"/>
      <c r="G436" s="271"/>
      <c r="H436" s="272"/>
      <c r="I436" s="266"/>
      <c r="J436" s="273"/>
      <c r="K436" s="266"/>
      <c r="M436" s="267" t="s">
        <v>552</v>
      </c>
      <c r="O436" s="256"/>
    </row>
    <row r="437" spans="1:15" ht="12.75">
      <c r="A437" s="265"/>
      <c r="B437" s="268"/>
      <c r="C437" s="330" t="s">
        <v>553</v>
      </c>
      <c r="D437" s="331"/>
      <c r="E437" s="269">
        <v>0</v>
      </c>
      <c r="F437" s="270"/>
      <c r="G437" s="271"/>
      <c r="H437" s="272"/>
      <c r="I437" s="266"/>
      <c r="J437" s="273"/>
      <c r="K437" s="266"/>
      <c r="M437" s="267" t="s">
        <v>553</v>
      </c>
      <c r="O437" s="256"/>
    </row>
    <row r="438" spans="1:15" ht="12.75">
      <c r="A438" s="265"/>
      <c r="B438" s="268"/>
      <c r="C438" s="330" t="s">
        <v>554</v>
      </c>
      <c r="D438" s="331"/>
      <c r="E438" s="269">
        <v>27.58</v>
      </c>
      <c r="F438" s="270"/>
      <c r="G438" s="271"/>
      <c r="H438" s="272"/>
      <c r="I438" s="266"/>
      <c r="J438" s="273"/>
      <c r="K438" s="266"/>
      <c r="M438" s="267" t="s">
        <v>554</v>
      </c>
      <c r="O438" s="256"/>
    </row>
    <row r="439" spans="1:15" ht="12.75">
      <c r="A439" s="265"/>
      <c r="B439" s="268"/>
      <c r="C439" s="330" t="s">
        <v>151</v>
      </c>
      <c r="D439" s="331"/>
      <c r="E439" s="269">
        <v>0</v>
      </c>
      <c r="F439" s="270"/>
      <c r="G439" s="271"/>
      <c r="H439" s="272"/>
      <c r="I439" s="266"/>
      <c r="J439" s="273"/>
      <c r="K439" s="266"/>
      <c r="M439" s="267">
        <v>0</v>
      </c>
      <c r="O439" s="256"/>
    </row>
    <row r="440" spans="1:15" ht="12.75">
      <c r="A440" s="265"/>
      <c r="B440" s="268"/>
      <c r="C440" s="330" t="s">
        <v>115</v>
      </c>
      <c r="D440" s="331"/>
      <c r="E440" s="269">
        <v>0</v>
      </c>
      <c r="F440" s="270"/>
      <c r="G440" s="271"/>
      <c r="H440" s="272"/>
      <c r="I440" s="266"/>
      <c r="J440" s="273"/>
      <c r="K440" s="266"/>
      <c r="M440" s="267" t="s">
        <v>115</v>
      </c>
      <c r="O440" s="256"/>
    </row>
    <row r="441" spans="1:15" ht="12.75">
      <c r="A441" s="265"/>
      <c r="B441" s="268"/>
      <c r="C441" s="330" t="s">
        <v>555</v>
      </c>
      <c r="D441" s="331"/>
      <c r="E441" s="269">
        <v>4.24</v>
      </c>
      <c r="F441" s="270"/>
      <c r="G441" s="271"/>
      <c r="H441" s="272"/>
      <c r="I441" s="266"/>
      <c r="J441" s="273"/>
      <c r="K441" s="266"/>
      <c r="M441" s="267" t="s">
        <v>555</v>
      </c>
      <c r="O441" s="256"/>
    </row>
    <row r="442" spans="1:15" ht="12.75">
      <c r="A442" s="265"/>
      <c r="B442" s="268"/>
      <c r="C442" s="330" t="s">
        <v>556</v>
      </c>
      <c r="D442" s="331"/>
      <c r="E442" s="269">
        <v>3.1</v>
      </c>
      <c r="F442" s="270"/>
      <c r="G442" s="271"/>
      <c r="H442" s="272"/>
      <c r="I442" s="266"/>
      <c r="J442" s="273"/>
      <c r="K442" s="266"/>
      <c r="M442" s="267" t="s">
        <v>556</v>
      </c>
      <c r="O442" s="256"/>
    </row>
    <row r="443" spans="1:15" ht="12.75">
      <c r="A443" s="265"/>
      <c r="B443" s="268"/>
      <c r="C443" s="330" t="s">
        <v>557</v>
      </c>
      <c r="D443" s="331"/>
      <c r="E443" s="269">
        <v>3.62</v>
      </c>
      <c r="F443" s="270"/>
      <c r="G443" s="271"/>
      <c r="H443" s="272"/>
      <c r="I443" s="266"/>
      <c r="J443" s="273"/>
      <c r="K443" s="266"/>
      <c r="M443" s="267" t="s">
        <v>557</v>
      </c>
      <c r="O443" s="256"/>
    </row>
    <row r="444" spans="1:15" ht="12.75">
      <c r="A444" s="265"/>
      <c r="B444" s="268"/>
      <c r="C444" s="330" t="s">
        <v>558</v>
      </c>
      <c r="D444" s="331"/>
      <c r="E444" s="269">
        <v>2.46</v>
      </c>
      <c r="F444" s="270"/>
      <c r="G444" s="271"/>
      <c r="H444" s="272"/>
      <c r="I444" s="266"/>
      <c r="J444" s="273"/>
      <c r="K444" s="266"/>
      <c r="M444" s="267" t="s">
        <v>558</v>
      </c>
      <c r="O444" s="256"/>
    </row>
    <row r="445" spans="1:15" ht="12.75">
      <c r="A445" s="265"/>
      <c r="B445" s="268"/>
      <c r="C445" s="330" t="s">
        <v>559</v>
      </c>
      <c r="D445" s="331"/>
      <c r="E445" s="269">
        <v>2.36</v>
      </c>
      <c r="F445" s="270"/>
      <c r="G445" s="271"/>
      <c r="H445" s="272"/>
      <c r="I445" s="266"/>
      <c r="J445" s="273"/>
      <c r="K445" s="266"/>
      <c r="M445" s="267" t="s">
        <v>559</v>
      </c>
      <c r="O445" s="256"/>
    </row>
    <row r="446" spans="1:15" ht="12.75">
      <c r="A446" s="265"/>
      <c r="B446" s="268"/>
      <c r="C446" s="330" t="s">
        <v>560</v>
      </c>
      <c r="D446" s="331"/>
      <c r="E446" s="269">
        <v>4.56</v>
      </c>
      <c r="F446" s="270"/>
      <c r="G446" s="271"/>
      <c r="H446" s="272"/>
      <c r="I446" s="266"/>
      <c r="J446" s="273"/>
      <c r="K446" s="266"/>
      <c r="M446" s="267" t="s">
        <v>560</v>
      </c>
      <c r="O446" s="256"/>
    </row>
    <row r="447" spans="1:15" ht="12.75">
      <c r="A447" s="265"/>
      <c r="B447" s="268"/>
      <c r="C447" s="330" t="s">
        <v>561</v>
      </c>
      <c r="D447" s="331"/>
      <c r="E447" s="269">
        <v>0.99</v>
      </c>
      <c r="F447" s="270"/>
      <c r="G447" s="271"/>
      <c r="H447" s="272"/>
      <c r="I447" s="266"/>
      <c r="J447" s="273"/>
      <c r="K447" s="266"/>
      <c r="M447" s="267" t="s">
        <v>561</v>
      </c>
      <c r="O447" s="256"/>
    </row>
    <row r="448" spans="1:15" ht="12.75">
      <c r="A448" s="265"/>
      <c r="B448" s="268"/>
      <c r="C448" s="330" t="s">
        <v>151</v>
      </c>
      <c r="D448" s="331"/>
      <c r="E448" s="269">
        <v>0</v>
      </c>
      <c r="F448" s="270"/>
      <c r="G448" s="271"/>
      <c r="H448" s="272"/>
      <c r="I448" s="266"/>
      <c r="J448" s="273"/>
      <c r="K448" s="266"/>
      <c r="M448" s="267">
        <v>0</v>
      </c>
      <c r="O448" s="256"/>
    </row>
    <row r="449" spans="1:15" ht="12.75">
      <c r="A449" s="265"/>
      <c r="B449" s="268"/>
      <c r="C449" s="330" t="s">
        <v>562</v>
      </c>
      <c r="D449" s="331"/>
      <c r="E449" s="269">
        <v>15.9326</v>
      </c>
      <c r="F449" s="270"/>
      <c r="G449" s="271"/>
      <c r="H449" s="272"/>
      <c r="I449" s="266"/>
      <c r="J449" s="273"/>
      <c r="K449" s="266"/>
      <c r="M449" s="267" t="s">
        <v>562</v>
      </c>
      <c r="O449" s="256"/>
    </row>
    <row r="450" spans="1:80" ht="12.75">
      <c r="A450" s="257">
        <v>89</v>
      </c>
      <c r="B450" s="258" t="s">
        <v>563</v>
      </c>
      <c r="C450" s="259" t="s">
        <v>564</v>
      </c>
      <c r="D450" s="260" t="s">
        <v>108</v>
      </c>
      <c r="E450" s="261">
        <v>83.268</v>
      </c>
      <c r="F450" s="261">
        <v>178</v>
      </c>
      <c r="G450" s="262">
        <f>E450*F450</f>
        <v>14821.704</v>
      </c>
      <c r="H450" s="263">
        <v>3E-05</v>
      </c>
      <c r="I450" s="264">
        <f>E450*H450</f>
        <v>0.00249804</v>
      </c>
      <c r="J450" s="263">
        <v>0</v>
      </c>
      <c r="K450" s="264">
        <f>E450*J450</f>
        <v>0</v>
      </c>
      <c r="O450" s="256">
        <v>2</v>
      </c>
      <c r="AA450" s="231">
        <v>1</v>
      </c>
      <c r="AB450" s="231">
        <v>7</v>
      </c>
      <c r="AC450" s="231">
        <v>7</v>
      </c>
      <c r="AZ450" s="231">
        <v>2</v>
      </c>
      <c r="BA450" s="231">
        <f>IF(AZ450=1,G450,0)</f>
        <v>0</v>
      </c>
      <c r="BB450" s="231">
        <f>IF(AZ450=2,G450,0)</f>
        <v>14821.704</v>
      </c>
      <c r="BC450" s="231">
        <f>IF(AZ450=3,G450,0)</f>
        <v>0</v>
      </c>
      <c r="BD450" s="231">
        <f>IF(AZ450=4,G450,0)</f>
        <v>0</v>
      </c>
      <c r="BE450" s="231">
        <f>IF(AZ450=5,G450,0)</f>
        <v>0</v>
      </c>
      <c r="CA450" s="256">
        <v>1</v>
      </c>
      <c r="CB450" s="256">
        <v>7</v>
      </c>
    </row>
    <row r="451" spans="1:15" ht="12.75">
      <c r="A451" s="265"/>
      <c r="B451" s="268"/>
      <c r="C451" s="330" t="s">
        <v>550</v>
      </c>
      <c r="D451" s="331"/>
      <c r="E451" s="269">
        <v>0</v>
      </c>
      <c r="F451" s="270"/>
      <c r="G451" s="271"/>
      <c r="H451" s="272"/>
      <c r="I451" s="266"/>
      <c r="J451" s="273"/>
      <c r="K451" s="266"/>
      <c r="M451" s="267" t="s">
        <v>550</v>
      </c>
      <c r="O451" s="256"/>
    </row>
    <row r="452" spans="1:15" ht="12.75">
      <c r="A452" s="265"/>
      <c r="B452" s="268"/>
      <c r="C452" s="330" t="s">
        <v>565</v>
      </c>
      <c r="D452" s="331"/>
      <c r="E452" s="269">
        <v>23.592</v>
      </c>
      <c r="F452" s="270"/>
      <c r="G452" s="271"/>
      <c r="H452" s="272"/>
      <c r="I452" s="266"/>
      <c r="J452" s="273"/>
      <c r="K452" s="266"/>
      <c r="M452" s="267" t="s">
        <v>565</v>
      </c>
      <c r="O452" s="256"/>
    </row>
    <row r="453" spans="1:15" ht="12.75">
      <c r="A453" s="265"/>
      <c r="B453" s="268"/>
      <c r="C453" s="330" t="s">
        <v>566</v>
      </c>
      <c r="D453" s="331"/>
      <c r="E453" s="269">
        <v>2.256</v>
      </c>
      <c r="F453" s="270"/>
      <c r="G453" s="271"/>
      <c r="H453" s="272"/>
      <c r="I453" s="266"/>
      <c r="J453" s="273"/>
      <c r="K453" s="266"/>
      <c r="M453" s="267" t="s">
        <v>566</v>
      </c>
      <c r="O453" s="256"/>
    </row>
    <row r="454" spans="1:15" ht="12.75">
      <c r="A454" s="265"/>
      <c r="B454" s="268"/>
      <c r="C454" s="330" t="s">
        <v>547</v>
      </c>
      <c r="D454" s="331"/>
      <c r="E454" s="269">
        <v>0.846</v>
      </c>
      <c r="F454" s="270"/>
      <c r="G454" s="271"/>
      <c r="H454" s="272"/>
      <c r="I454" s="266"/>
      <c r="J454" s="273"/>
      <c r="K454" s="266"/>
      <c r="M454" s="267" t="s">
        <v>547</v>
      </c>
      <c r="O454" s="256"/>
    </row>
    <row r="455" spans="1:15" ht="12.75">
      <c r="A455" s="265"/>
      <c r="B455" s="268"/>
      <c r="C455" s="330" t="s">
        <v>151</v>
      </c>
      <c r="D455" s="331"/>
      <c r="E455" s="269">
        <v>0</v>
      </c>
      <c r="F455" s="270"/>
      <c r="G455" s="271"/>
      <c r="H455" s="272"/>
      <c r="I455" s="266"/>
      <c r="J455" s="273"/>
      <c r="K455" s="266"/>
      <c r="M455" s="267">
        <v>0</v>
      </c>
      <c r="O455" s="256"/>
    </row>
    <row r="456" spans="1:15" ht="22.5">
      <c r="A456" s="265"/>
      <c r="B456" s="268"/>
      <c r="C456" s="330" t="s">
        <v>567</v>
      </c>
      <c r="D456" s="331"/>
      <c r="E456" s="269">
        <v>28.194</v>
      </c>
      <c r="F456" s="270"/>
      <c r="G456" s="271"/>
      <c r="H456" s="272"/>
      <c r="I456" s="266"/>
      <c r="J456" s="273"/>
      <c r="K456" s="266"/>
      <c r="M456" s="267" t="s">
        <v>567</v>
      </c>
      <c r="O456" s="256"/>
    </row>
    <row r="457" spans="1:15" ht="12.75">
      <c r="A457" s="265"/>
      <c r="B457" s="268"/>
      <c r="C457" s="330" t="s">
        <v>568</v>
      </c>
      <c r="D457" s="331"/>
      <c r="E457" s="269">
        <v>1.128</v>
      </c>
      <c r="F457" s="270"/>
      <c r="G457" s="271"/>
      <c r="H457" s="272"/>
      <c r="I457" s="266"/>
      <c r="J457" s="273"/>
      <c r="K457" s="266"/>
      <c r="M457" s="267" t="s">
        <v>568</v>
      </c>
      <c r="O457" s="256"/>
    </row>
    <row r="458" spans="1:15" ht="12.75">
      <c r="A458" s="265"/>
      <c r="B458" s="268"/>
      <c r="C458" s="330" t="s">
        <v>569</v>
      </c>
      <c r="D458" s="331"/>
      <c r="E458" s="269">
        <v>2.16</v>
      </c>
      <c r="F458" s="270"/>
      <c r="G458" s="271"/>
      <c r="H458" s="272"/>
      <c r="I458" s="266"/>
      <c r="J458" s="273"/>
      <c r="K458" s="266"/>
      <c r="M458" s="267" t="s">
        <v>569</v>
      </c>
      <c r="O458" s="256"/>
    </row>
    <row r="459" spans="1:15" ht="12.75">
      <c r="A459" s="265"/>
      <c r="B459" s="268"/>
      <c r="C459" s="330" t="s">
        <v>151</v>
      </c>
      <c r="D459" s="331"/>
      <c r="E459" s="269">
        <v>0</v>
      </c>
      <c r="F459" s="270"/>
      <c r="G459" s="271"/>
      <c r="H459" s="272"/>
      <c r="I459" s="266"/>
      <c r="J459" s="273"/>
      <c r="K459" s="266"/>
      <c r="M459" s="267">
        <v>0</v>
      </c>
      <c r="O459" s="256"/>
    </row>
    <row r="460" spans="1:15" ht="12.75">
      <c r="A460" s="265"/>
      <c r="B460" s="268"/>
      <c r="C460" s="330" t="s">
        <v>553</v>
      </c>
      <c r="D460" s="331"/>
      <c r="E460" s="269">
        <v>0</v>
      </c>
      <c r="F460" s="270"/>
      <c r="G460" s="271"/>
      <c r="H460" s="272"/>
      <c r="I460" s="266"/>
      <c r="J460" s="273"/>
      <c r="K460" s="266"/>
      <c r="M460" s="267" t="s">
        <v>553</v>
      </c>
      <c r="O460" s="256"/>
    </row>
    <row r="461" spans="1:15" ht="12.75">
      <c r="A461" s="265"/>
      <c r="B461" s="268"/>
      <c r="C461" s="330" t="s">
        <v>570</v>
      </c>
      <c r="D461" s="331"/>
      <c r="E461" s="269">
        <v>16.548</v>
      </c>
      <c r="F461" s="270"/>
      <c r="G461" s="271"/>
      <c r="H461" s="272"/>
      <c r="I461" s="266"/>
      <c r="J461" s="273"/>
      <c r="K461" s="266"/>
      <c r="M461" s="267" t="s">
        <v>570</v>
      </c>
      <c r="O461" s="256"/>
    </row>
    <row r="462" spans="1:15" ht="12.75">
      <c r="A462" s="265"/>
      <c r="B462" s="268"/>
      <c r="C462" s="330" t="s">
        <v>571</v>
      </c>
      <c r="D462" s="331"/>
      <c r="E462" s="269">
        <v>0.81</v>
      </c>
      <c r="F462" s="270"/>
      <c r="G462" s="271"/>
      <c r="H462" s="272"/>
      <c r="I462" s="266"/>
      <c r="J462" s="273"/>
      <c r="K462" s="266"/>
      <c r="M462" s="267" t="s">
        <v>571</v>
      </c>
      <c r="O462" s="256"/>
    </row>
    <row r="463" spans="1:15" ht="12.75">
      <c r="A463" s="265"/>
      <c r="B463" s="268"/>
      <c r="C463" s="330" t="s">
        <v>572</v>
      </c>
      <c r="D463" s="331"/>
      <c r="E463" s="269">
        <v>1.98</v>
      </c>
      <c r="F463" s="270"/>
      <c r="G463" s="271"/>
      <c r="H463" s="272"/>
      <c r="I463" s="266"/>
      <c r="J463" s="273"/>
      <c r="K463" s="266"/>
      <c r="M463" s="267" t="s">
        <v>572</v>
      </c>
      <c r="O463" s="256"/>
    </row>
    <row r="464" spans="1:15" ht="12.75">
      <c r="A464" s="265"/>
      <c r="B464" s="268"/>
      <c r="C464" s="330" t="s">
        <v>151</v>
      </c>
      <c r="D464" s="331"/>
      <c r="E464" s="269">
        <v>0</v>
      </c>
      <c r="F464" s="270"/>
      <c r="G464" s="271"/>
      <c r="H464" s="272"/>
      <c r="I464" s="266"/>
      <c r="J464" s="273"/>
      <c r="K464" s="266"/>
      <c r="M464" s="267">
        <v>0</v>
      </c>
      <c r="O464" s="256"/>
    </row>
    <row r="465" spans="1:15" ht="12.75">
      <c r="A465" s="265"/>
      <c r="B465" s="268"/>
      <c r="C465" s="330" t="s">
        <v>573</v>
      </c>
      <c r="D465" s="331"/>
      <c r="E465" s="269">
        <v>5.754</v>
      </c>
      <c r="F465" s="270"/>
      <c r="G465" s="271"/>
      <c r="H465" s="272"/>
      <c r="I465" s="266"/>
      <c r="J465" s="273"/>
      <c r="K465" s="266"/>
      <c r="M465" s="267" t="s">
        <v>573</v>
      </c>
      <c r="O465" s="256"/>
    </row>
    <row r="466" spans="1:80" ht="12.75">
      <c r="A466" s="257">
        <v>90</v>
      </c>
      <c r="B466" s="258" t="s">
        <v>574</v>
      </c>
      <c r="C466" s="259" t="s">
        <v>575</v>
      </c>
      <c r="D466" s="260" t="s">
        <v>356</v>
      </c>
      <c r="E466" s="261">
        <v>8</v>
      </c>
      <c r="F466" s="261">
        <v>395</v>
      </c>
      <c r="G466" s="262">
        <f>E466*F466</f>
        <v>3160</v>
      </c>
      <c r="H466" s="263">
        <v>0.001</v>
      </c>
      <c r="I466" s="264">
        <f>E466*H466</f>
        <v>0.008</v>
      </c>
      <c r="J466" s="263"/>
      <c r="K466" s="264">
        <f>E466*J466</f>
        <v>0</v>
      </c>
      <c r="O466" s="256">
        <v>2</v>
      </c>
      <c r="AA466" s="231">
        <v>12</v>
      </c>
      <c r="AB466" s="231">
        <v>0</v>
      </c>
      <c r="AC466" s="231">
        <v>84</v>
      </c>
      <c r="AZ466" s="231">
        <v>2</v>
      </c>
      <c r="BA466" s="231">
        <f>IF(AZ466=1,G466,0)</f>
        <v>0</v>
      </c>
      <c r="BB466" s="231">
        <f>IF(AZ466=2,G466,0)</f>
        <v>3160</v>
      </c>
      <c r="BC466" s="231">
        <f>IF(AZ466=3,G466,0)</f>
        <v>0</v>
      </c>
      <c r="BD466" s="231">
        <f>IF(AZ466=4,G466,0)</f>
        <v>0</v>
      </c>
      <c r="BE466" s="231">
        <f>IF(AZ466=5,G466,0)</f>
        <v>0</v>
      </c>
      <c r="CA466" s="256">
        <v>12</v>
      </c>
      <c r="CB466" s="256">
        <v>0</v>
      </c>
    </row>
    <row r="467" spans="1:80" ht="12.75">
      <c r="A467" s="257">
        <v>91</v>
      </c>
      <c r="B467" s="258" t="s">
        <v>576</v>
      </c>
      <c r="C467" s="259" t="s">
        <v>577</v>
      </c>
      <c r="D467" s="260" t="s">
        <v>278</v>
      </c>
      <c r="E467" s="261">
        <v>1</v>
      </c>
      <c r="F467" s="261">
        <v>18550</v>
      </c>
      <c r="G467" s="262">
        <f>E467*F467</f>
        <v>18550</v>
      </c>
      <c r="H467" s="263">
        <v>0.001</v>
      </c>
      <c r="I467" s="264">
        <f>E467*H467</f>
        <v>0.001</v>
      </c>
      <c r="J467" s="263"/>
      <c r="K467" s="264">
        <f>E467*J467</f>
        <v>0</v>
      </c>
      <c r="O467" s="256">
        <v>2</v>
      </c>
      <c r="AA467" s="231">
        <v>12</v>
      </c>
      <c r="AB467" s="231">
        <v>0</v>
      </c>
      <c r="AC467" s="231">
        <v>144</v>
      </c>
      <c r="AZ467" s="231">
        <v>2</v>
      </c>
      <c r="BA467" s="231">
        <f>IF(AZ467=1,G467,0)</f>
        <v>0</v>
      </c>
      <c r="BB467" s="231">
        <f>IF(AZ467=2,G467,0)</f>
        <v>18550</v>
      </c>
      <c r="BC467" s="231">
        <f>IF(AZ467=3,G467,0)</f>
        <v>0</v>
      </c>
      <c r="BD467" s="231">
        <f>IF(AZ467=4,G467,0)</f>
        <v>0</v>
      </c>
      <c r="BE467" s="231">
        <f>IF(AZ467=5,G467,0)</f>
        <v>0</v>
      </c>
      <c r="CA467" s="256">
        <v>12</v>
      </c>
      <c r="CB467" s="256">
        <v>0</v>
      </c>
    </row>
    <row r="468" spans="1:15" ht="12.75">
      <c r="A468" s="265"/>
      <c r="B468" s="268"/>
      <c r="C468" s="330" t="s">
        <v>578</v>
      </c>
      <c r="D468" s="331"/>
      <c r="E468" s="269">
        <v>1</v>
      </c>
      <c r="F468" s="270"/>
      <c r="G468" s="271"/>
      <c r="H468" s="272"/>
      <c r="I468" s="266"/>
      <c r="J468" s="273"/>
      <c r="K468" s="266"/>
      <c r="M468" s="267" t="s">
        <v>578</v>
      </c>
      <c r="O468" s="256"/>
    </row>
    <row r="469" spans="1:80" ht="12.75">
      <c r="A469" s="257">
        <v>92</v>
      </c>
      <c r="B469" s="258" t="s">
        <v>579</v>
      </c>
      <c r="C469" s="259" t="s">
        <v>580</v>
      </c>
      <c r="D469" s="260" t="s">
        <v>108</v>
      </c>
      <c r="E469" s="261">
        <v>762.2711</v>
      </c>
      <c r="F469" s="261">
        <v>168</v>
      </c>
      <c r="G469" s="262">
        <f>E469*F469</f>
        <v>128061.5448</v>
      </c>
      <c r="H469" s="263">
        <v>0.00196</v>
      </c>
      <c r="I469" s="264">
        <f>E469*H469</f>
        <v>1.494051356</v>
      </c>
      <c r="J469" s="263"/>
      <c r="K469" s="264">
        <f>E469*J469</f>
        <v>0</v>
      </c>
      <c r="O469" s="256">
        <v>2</v>
      </c>
      <c r="AA469" s="231">
        <v>3</v>
      </c>
      <c r="AB469" s="231">
        <v>7</v>
      </c>
      <c r="AC469" s="231">
        <v>28322010</v>
      </c>
      <c r="AZ469" s="231">
        <v>2</v>
      </c>
      <c r="BA469" s="231">
        <f>IF(AZ469=1,G469,0)</f>
        <v>0</v>
      </c>
      <c r="BB469" s="231">
        <f>IF(AZ469=2,G469,0)</f>
        <v>128061.5448</v>
      </c>
      <c r="BC469" s="231">
        <f>IF(AZ469=3,G469,0)</f>
        <v>0</v>
      </c>
      <c r="BD469" s="231">
        <f>IF(AZ469=4,G469,0)</f>
        <v>0</v>
      </c>
      <c r="BE469" s="231">
        <f>IF(AZ469=5,G469,0)</f>
        <v>0</v>
      </c>
      <c r="CA469" s="256">
        <v>3</v>
      </c>
      <c r="CB469" s="256">
        <v>7</v>
      </c>
    </row>
    <row r="470" spans="1:15" ht="12.75">
      <c r="A470" s="265"/>
      <c r="B470" s="268"/>
      <c r="C470" s="330" t="s">
        <v>581</v>
      </c>
      <c r="D470" s="331"/>
      <c r="E470" s="269">
        <v>692.9737</v>
      </c>
      <c r="F470" s="270"/>
      <c r="G470" s="271"/>
      <c r="H470" s="272"/>
      <c r="I470" s="266"/>
      <c r="J470" s="273"/>
      <c r="K470" s="266"/>
      <c r="M470" s="267" t="s">
        <v>581</v>
      </c>
      <c r="O470" s="256"/>
    </row>
    <row r="471" spans="1:15" ht="12.75">
      <c r="A471" s="265"/>
      <c r="B471" s="268"/>
      <c r="C471" s="330" t="s">
        <v>582</v>
      </c>
      <c r="D471" s="331"/>
      <c r="E471" s="269">
        <v>69.2974</v>
      </c>
      <c r="F471" s="270"/>
      <c r="G471" s="271"/>
      <c r="H471" s="272"/>
      <c r="I471" s="266"/>
      <c r="J471" s="273"/>
      <c r="K471" s="266"/>
      <c r="M471" s="267" t="s">
        <v>582</v>
      </c>
      <c r="O471" s="256"/>
    </row>
    <row r="472" spans="1:80" ht="12.75">
      <c r="A472" s="257">
        <v>93</v>
      </c>
      <c r="B472" s="258" t="s">
        <v>583</v>
      </c>
      <c r="C472" s="259" t="s">
        <v>584</v>
      </c>
      <c r="D472" s="260" t="s">
        <v>108</v>
      </c>
      <c r="E472" s="261">
        <v>37.4724</v>
      </c>
      <c r="F472" s="261">
        <v>98</v>
      </c>
      <c r="G472" s="262">
        <f>E472*F472</f>
        <v>3672.2952</v>
      </c>
      <c r="H472" s="263">
        <v>0.00388</v>
      </c>
      <c r="I472" s="264">
        <f>E472*H472</f>
        <v>0.145392912</v>
      </c>
      <c r="J472" s="263"/>
      <c r="K472" s="264">
        <f>E472*J472</f>
        <v>0</v>
      </c>
      <c r="O472" s="256">
        <v>2</v>
      </c>
      <c r="AA472" s="231">
        <v>3</v>
      </c>
      <c r="AB472" s="231">
        <v>7</v>
      </c>
      <c r="AC472" s="231">
        <v>62832132</v>
      </c>
      <c r="AZ472" s="231">
        <v>2</v>
      </c>
      <c r="BA472" s="231">
        <f>IF(AZ472=1,G472,0)</f>
        <v>0</v>
      </c>
      <c r="BB472" s="231">
        <f>IF(AZ472=2,G472,0)</f>
        <v>3672.2952</v>
      </c>
      <c r="BC472" s="231">
        <f>IF(AZ472=3,G472,0)</f>
        <v>0</v>
      </c>
      <c r="BD472" s="231">
        <f>IF(AZ472=4,G472,0)</f>
        <v>0</v>
      </c>
      <c r="BE472" s="231">
        <f>IF(AZ472=5,G472,0)</f>
        <v>0</v>
      </c>
      <c r="CA472" s="256">
        <v>3</v>
      </c>
      <c r="CB472" s="256">
        <v>7</v>
      </c>
    </row>
    <row r="473" spans="1:15" ht="12.75">
      <c r="A473" s="265"/>
      <c r="B473" s="268"/>
      <c r="C473" s="330" t="s">
        <v>585</v>
      </c>
      <c r="D473" s="331"/>
      <c r="E473" s="269">
        <v>37.4724</v>
      </c>
      <c r="F473" s="270"/>
      <c r="G473" s="271"/>
      <c r="H473" s="272"/>
      <c r="I473" s="266"/>
      <c r="J473" s="273"/>
      <c r="K473" s="266"/>
      <c r="M473" s="267" t="s">
        <v>585</v>
      </c>
      <c r="O473" s="256"/>
    </row>
    <row r="474" spans="1:80" ht="12.75">
      <c r="A474" s="257">
        <v>94</v>
      </c>
      <c r="B474" s="258" t="s">
        <v>586</v>
      </c>
      <c r="C474" s="259" t="s">
        <v>587</v>
      </c>
      <c r="D474" s="260" t="s">
        <v>108</v>
      </c>
      <c r="E474" s="261">
        <v>762.2711</v>
      </c>
      <c r="F474" s="261">
        <v>29</v>
      </c>
      <c r="G474" s="262">
        <f>E474*F474</f>
        <v>22105.8619</v>
      </c>
      <c r="H474" s="263">
        <v>0.0004</v>
      </c>
      <c r="I474" s="264">
        <f>E474*H474</f>
        <v>0.30490844000000006</v>
      </c>
      <c r="J474" s="263"/>
      <c r="K474" s="264">
        <f>E474*J474</f>
        <v>0</v>
      </c>
      <c r="O474" s="256">
        <v>2</v>
      </c>
      <c r="AA474" s="231">
        <v>3</v>
      </c>
      <c r="AB474" s="231">
        <v>7</v>
      </c>
      <c r="AC474" s="231">
        <v>69366057</v>
      </c>
      <c r="AZ474" s="231">
        <v>2</v>
      </c>
      <c r="BA474" s="231">
        <f>IF(AZ474=1,G474,0)</f>
        <v>0</v>
      </c>
      <c r="BB474" s="231">
        <f>IF(AZ474=2,G474,0)</f>
        <v>22105.8619</v>
      </c>
      <c r="BC474" s="231">
        <f>IF(AZ474=3,G474,0)</f>
        <v>0</v>
      </c>
      <c r="BD474" s="231">
        <f>IF(AZ474=4,G474,0)</f>
        <v>0</v>
      </c>
      <c r="BE474" s="231">
        <f>IF(AZ474=5,G474,0)</f>
        <v>0</v>
      </c>
      <c r="CA474" s="256">
        <v>3</v>
      </c>
      <c r="CB474" s="256">
        <v>7</v>
      </c>
    </row>
    <row r="475" spans="1:15" ht="12.75">
      <c r="A475" s="265"/>
      <c r="B475" s="268"/>
      <c r="C475" s="330" t="s">
        <v>581</v>
      </c>
      <c r="D475" s="331"/>
      <c r="E475" s="269">
        <v>692.9737</v>
      </c>
      <c r="F475" s="270"/>
      <c r="G475" s="271"/>
      <c r="H475" s="272"/>
      <c r="I475" s="266"/>
      <c r="J475" s="273"/>
      <c r="K475" s="266"/>
      <c r="M475" s="267" t="s">
        <v>581</v>
      </c>
      <c r="O475" s="256"/>
    </row>
    <row r="476" spans="1:15" ht="12.75">
      <c r="A476" s="265"/>
      <c r="B476" s="268"/>
      <c r="C476" s="330" t="s">
        <v>582</v>
      </c>
      <c r="D476" s="331"/>
      <c r="E476" s="269">
        <v>69.2974</v>
      </c>
      <c r="F476" s="270"/>
      <c r="G476" s="271"/>
      <c r="H476" s="272"/>
      <c r="I476" s="266"/>
      <c r="J476" s="273"/>
      <c r="K476" s="266"/>
      <c r="M476" s="267" t="s">
        <v>582</v>
      </c>
      <c r="O476" s="256"/>
    </row>
    <row r="477" spans="1:80" ht="12.75">
      <c r="A477" s="257">
        <v>95</v>
      </c>
      <c r="B477" s="258" t="s">
        <v>588</v>
      </c>
      <c r="C477" s="259" t="s">
        <v>589</v>
      </c>
      <c r="D477" s="260" t="s">
        <v>486</v>
      </c>
      <c r="E477" s="261">
        <v>3.57630554</v>
      </c>
      <c r="F477" s="261">
        <v>885</v>
      </c>
      <c r="G477" s="262">
        <f>E477*F477</f>
        <v>3165.0304029</v>
      </c>
      <c r="H477" s="263">
        <v>0</v>
      </c>
      <c r="I477" s="264">
        <f>E477*H477</f>
        <v>0</v>
      </c>
      <c r="J477" s="263"/>
      <c r="K477" s="264">
        <f>E477*J477</f>
        <v>0</v>
      </c>
      <c r="O477" s="256">
        <v>2</v>
      </c>
      <c r="AA477" s="231">
        <v>7</v>
      </c>
      <c r="AB477" s="231">
        <v>1001</v>
      </c>
      <c r="AC477" s="231">
        <v>5</v>
      </c>
      <c r="AZ477" s="231">
        <v>2</v>
      </c>
      <c r="BA477" s="231">
        <f>IF(AZ477=1,G477,0)</f>
        <v>0</v>
      </c>
      <c r="BB477" s="231">
        <f>IF(AZ477=2,G477,0)</f>
        <v>3165.0304029</v>
      </c>
      <c r="BC477" s="231">
        <f>IF(AZ477=3,G477,0)</f>
        <v>0</v>
      </c>
      <c r="BD477" s="231">
        <f>IF(AZ477=4,G477,0)</f>
        <v>0</v>
      </c>
      <c r="BE477" s="231">
        <f>IF(AZ477=5,G477,0)</f>
        <v>0</v>
      </c>
      <c r="CA477" s="256">
        <v>7</v>
      </c>
      <c r="CB477" s="256">
        <v>1001</v>
      </c>
    </row>
    <row r="478" spans="1:80" ht="22.5">
      <c r="A478" s="257">
        <v>96</v>
      </c>
      <c r="B478" s="258" t="s">
        <v>403</v>
      </c>
      <c r="C478" s="259" t="s">
        <v>404</v>
      </c>
      <c r="D478" s="260" t="s">
        <v>405</v>
      </c>
      <c r="E478" s="261">
        <v>16</v>
      </c>
      <c r="F478" s="261">
        <v>200</v>
      </c>
      <c r="G478" s="262">
        <f>E478*F478</f>
        <v>3200</v>
      </c>
      <c r="H478" s="263">
        <v>0</v>
      </c>
      <c r="I478" s="264">
        <f>E478*H478</f>
        <v>0</v>
      </c>
      <c r="J478" s="263"/>
      <c r="K478" s="264">
        <f>E478*J478</f>
        <v>0</v>
      </c>
      <c r="O478" s="256">
        <v>2</v>
      </c>
      <c r="AA478" s="231">
        <v>10</v>
      </c>
      <c r="AB478" s="231">
        <v>0</v>
      </c>
      <c r="AC478" s="231">
        <v>8</v>
      </c>
      <c r="AZ478" s="231">
        <v>5</v>
      </c>
      <c r="BA478" s="231">
        <f>IF(AZ478=1,G478,0)</f>
        <v>0</v>
      </c>
      <c r="BB478" s="231">
        <f>IF(AZ478=2,G478,0)</f>
        <v>0</v>
      </c>
      <c r="BC478" s="231">
        <f>IF(AZ478=3,G478,0)</f>
        <v>0</v>
      </c>
      <c r="BD478" s="231">
        <f>IF(AZ478=4,G478,0)</f>
        <v>0</v>
      </c>
      <c r="BE478" s="231">
        <f>IF(AZ478=5,G478,0)</f>
        <v>3200</v>
      </c>
      <c r="CA478" s="256">
        <v>10</v>
      </c>
      <c r="CB478" s="256">
        <v>0</v>
      </c>
    </row>
    <row r="479" spans="1:57" ht="12.75">
      <c r="A479" s="274"/>
      <c r="B479" s="275" t="s">
        <v>98</v>
      </c>
      <c r="C479" s="276" t="s">
        <v>489</v>
      </c>
      <c r="D479" s="277"/>
      <c r="E479" s="278"/>
      <c r="F479" s="279"/>
      <c r="G479" s="280">
        <f>SUM(G368:G478)</f>
        <v>485081.51740290003</v>
      </c>
      <c r="H479" s="281"/>
      <c r="I479" s="282">
        <f>SUM(I368:I478)</f>
        <v>3.5763055400000003</v>
      </c>
      <c r="J479" s="281"/>
      <c r="K479" s="282">
        <f>SUM(K368:K478)</f>
        <v>-5.2461304</v>
      </c>
      <c r="O479" s="256">
        <v>4</v>
      </c>
      <c r="BA479" s="283">
        <f>SUM(BA368:BA478)</f>
        <v>0</v>
      </c>
      <c r="BB479" s="283">
        <f>SUM(BB368:BB478)</f>
        <v>481881.51740290003</v>
      </c>
      <c r="BC479" s="283">
        <f>SUM(BC368:BC478)</f>
        <v>0</v>
      </c>
      <c r="BD479" s="283">
        <f>SUM(BD368:BD478)</f>
        <v>0</v>
      </c>
      <c r="BE479" s="283">
        <f>SUM(BE368:BE478)</f>
        <v>3200</v>
      </c>
    </row>
    <row r="480" spans="1:15" ht="12.75">
      <c r="A480" s="246" t="s">
        <v>97</v>
      </c>
      <c r="B480" s="247" t="s">
        <v>590</v>
      </c>
      <c r="C480" s="248" t="s">
        <v>591</v>
      </c>
      <c r="D480" s="249"/>
      <c r="E480" s="250"/>
      <c r="F480" s="250"/>
      <c r="G480" s="251"/>
      <c r="H480" s="252"/>
      <c r="I480" s="253"/>
      <c r="J480" s="254"/>
      <c r="K480" s="255"/>
      <c r="O480" s="256">
        <v>1</v>
      </c>
    </row>
    <row r="481" spans="1:80" ht="12.75">
      <c r="A481" s="257">
        <v>97</v>
      </c>
      <c r="B481" s="258" t="s">
        <v>593</v>
      </c>
      <c r="C481" s="259" t="s">
        <v>594</v>
      </c>
      <c r="D481" s="260" t="s">
        <v>108</v>
      </c>
      <c r="E481" s="261">
        <v>156.778</v>
      </c>
      <c r="F481" s="261">
        <v>28</v>
      </c>
      <c r="G481" s="262">
        <f>E481*F481</f>
        <v>4389.784</v>
      </c>
      <c r="H481" s="263">
        <v>0</v>
      </c>
      <c r="I481" s="264">
        <f>E481*H481</f>
        <v>0</v>
      </c>
      <c r="J481" s="263">
        <v>-0.003</v>
      </c>
      <c r="K481" s="264">
        <f>E481*J481</f>
        <v>-0.470334</v>
      </c>
      <c r="O481" s="256">
        <v>2</v>
      </c>
      <c r="AA481" s="231">
        <v>1</v>
      </c>
      <c r="AB481" s="231">
        <v>7</v>
      </c>
      <c r="AC481" s="231">
        <v>7</v>
      </c>
      <c r="AZ481" s="231">
        <v>2</v>
      </c>
      <c r="BA481" s="231">
        <f>IF(AZ481=1,G481,0)</f>
        <v>0</v>
      </c>
      <c r="BB481" s="231">
        <f>IF(AZ481=2,G481,0)</f>
        <v>4389.784</v>
      </c>
      <c r="BC481" s="231">
        <f>IF(AZ481=3,G481,0)</f>
        <v>0</v>
      </c>
      <c r="BD481" s="231">
        <f>IF(AZ481=4,G481,0)</f>
        <v>0</v>
      </c>
      <c r="BE481" s="231">
        <f>IF(AZ481=5,G481,0)</f>
        <v>0</v>
      </c>
      <c r="CA481" s="256">
        <v>1</v>
      </c>
      <c r="CB481" s="256">
        <v>7</v>
      </c>
    </row>
    <row r="482" spans="1:15" ht="12.75">
      <c r="A482" s="265"/>
      <c r="B482" s="268"/>
      <c r="C482" s="330" t="s">
        <v>595</v>
      </c>
      <c r="D482" s="331"/>
      <c r="E482" s="269">
        <v>156.778</v>
      </c>
      <c r="F482" s="270"/>
      <c r="G482" s="271"/>
      <c r="H482" s="272"/>
      <c r="I482" s="266"/>
      <c r="J482" s="273"/>
      <c r="K482" s="266"/>
      <c r="M482" s="267" t="s">
        <v>595</v>
      </c>
      <c r="O482" s="256"/>
    </row>
    <row r="483" spans="1:80" ht="22.5">
      <c r="A483" s="257">
        <v>98</v>
      </c>
      <c r="B483" s="258" t="s">
        <v>596</v>
      </c>
      <c r="C483" s="259" t="s">
        <v>597</v>
      </c>
      <c r="D483" s="260" t="s">
        <v>108</v>
      </c>
      <c r="E483" s="261">
        <v>157.1426</v>
      </c>
      <c r="F483" s="261">
        <v>92</v>
      </c>
      <c r="G483" s="262">
        <f>E483*F483</f>
        <v>14457.1192</v>
      </c>
      <c r="H483" s="263">
        <v>0</v>
      </c>
      <c r="I483" s="264">
        <f>E483*H483</f>
        <v>0</v>
      </c>
      <c r="J483" s="263">
        <v>0</v>
      </c>
      <c r="K483" s="264">
        <f>E483*J483</f>
        <v>0</v>
      </c>
      <c r="O483" s="256">
        <v>2</v>
      </c>
      <c r="AA483" s="231">
        <v>1</v>
      </c>
      <c r="AB483" s="231">
        <v>7</v>
      </c>
      <c r="AC483" s="231">
        <v>7</v>
      </c>
      <c r="AZ483" s="231">
        <v>2</v>
      </c>
      <c r="BA483" s="231">
        <f>IF(AZ483=1,G483,0)</f>
        <v>0</v>
      </c>
      <c r="BB483" s="231">
        <f>IF(AZ483=2,G483,0)</f>
        <v>14457.1192</v>
      </c>
      <c r="BC483" s="231">
        <f>IF(AZ483=3,G483,0)</f>
        <v>0</v>
      </c>
      <c r="BD483" s="231">
        <f>IF(AZ483=4,G483,0)</f>
        <v>0</v>
      </c>
      <c r="BE483" s="231">
        <f>IF(AZ483=5,G483,0)</f>
        <v>0</v>
      </c>
      <c r="CA483" s="256">
        <v>1</v>
      </c>
      <c r="CB483" s="256">
        <v>7</v>
      </c>
    </row>
    <row r="484" spans="1:15" ht="12.75">
      <c r="A484" s="265"/>
      <c r="B484" s="268"/>
      <c r="C484" s="330" t="s">
        <v>598</v>
      </c>
      <c r="D484" s="331"/>
      <c r="E484" s="269">
        <v>157.1426</v>
      </c>
      <c r="F484" s="270"/>
      <c r="G484" s="271"/>
      <c r="H484" s="272"/>
      <c r="I484" s="266"/>
      <c r="J484" s="273"/>
      <c r="K484" s="266"/>
      <c r="M484" s="267" t="s">
        <v>598</v>
      </c>
      <c r="O484" s="256"/>
    </row>
    <row r="485" spans="1:80" ht="12.75">
      <c r="A485" s="257">
        <v>99</v>
      </c>
      <c r="B485" s="258" t="s">
        <v>599</v>
      </c>
      <c r="C485" s="259" t="s">
        <v>600</v>
      </c>
      <c r="D485" s="260" t="s">
        <v>132</v>
      </c>
      <c r="E485" s="261">
        <v>134.9</v>
      </c>
      <c r="F485" s="261">
        <v>24</v>
      </c>
      <c r="G485" s="262">
        <f>E485*F485</f>
        <v>3237.6000000000004</v>
      </c>
      <c r="H485" s="263">
        <v>0</v>
      </c>
      <c r="I485" s="264">
        <f>E485*H485</f>
        <v>0</v>
      </c>
      <c r="J485" s="263">
        <v>0</v>
      </c>
      <c r="K485" s="264">
        <f>E485*J485</f>
        <v>0</v>
      </c>
      <c r="O485" s="256">
        <v>2</v>
      </c>
      <c r="AA485" s="231">
        <v>1</v>
      </c>
      <c r="AB485" s="231">
        <v>7</v>
      </c>
      <c r="AC485" s="231">
        <v>7</v>
      </c>
      <c r="AZ485" s="231">
        <v>2</v>
      </c>
      <c r="BA485" s="231">
        <f>IF(AZ485=1,G485,0)</f>
        <v>0</v>
      </c>
      <c r="BB485" s="231">
        <f>IF(AZ485=2,G485,0)</f>
        <v>3237.6000000000004</v>
      </c>
      <c r="BC485" s="231">
        <f>IF(AZ485=3,G485,0)</f>
        <v>0</v>
      </c>
      <c r="BD485" s="231">
        <f>IF(AZ485=4,G485,0)</f>
        <v>0</v>
      </c>
      <c r="BE485" s="231">
        <f>IF(AZ485=5,G485,0)</f>
        <v>0</v>
      </c>
      <c r="CA485" s="256">
        <v>1</v>
      </c>
      <c r="CB485" s="256">
        <v>7</v>
      </c>
    </row>
    <row r="486" spans="1:15" ht="12.75">
      <c r="A486" s="265"/>
      <c r="B486" s="268"/>
      <c r="C486" s="330" t="s">
        <v>550</v>
      </c>
      <c r="D486" s="331"/>
      <c r="E486" s="269">
        <v>0</v>
      </c>
      <c r="F486" s="270"/>
      <c r="G486" s="271"/>
      <c r="H486" s="272"/>
      <c r="I486" s="266"/>
      <c r="J486" s="273"/>
      <c r="K486" s="266"/>
      <c r="M486" s="267" t="s">
        <v>550</v>
      </c>
      <c r="O486" s="256"/>
    </row>
    <row r="487" spans="1:15" ht="12.75">
      <c r="A487" s="265"/>
      <c r="B487" s="268"/>
      <c r="C487" s="330" t="s">
        <v>551</v>
      </c>
      <c r="D487" s="331"/>
      <c r="E487" s="269">
        <v>39</v>
      </c>
      <c r="F487" s="270"/>
      <c r="G487" s="271"/>
      <c r="H487" s="272"/>
      <c r="I487" s="266"/>
      <c r="J487" s="273"/>
      <c r="K487" s="266"/>
      <c r="M487" s="267" t="s">
        <v>551</v>
      </c>
      <c r="O487" s="256"/>
    </row>
    <row r="488" spans="1:15" ht="22.5">
      <c r="A488" s="265"/>
      <c r="B488" s="268"/>
      <c r="C488" s="330" t="s">
        <v>552</v>
      </c>
      <c r="D488" s="331"/>
      <c r="E488" s="269">
        <v>46.99</v>
      </c>
      <c r="F488" s="270"/>
      <c r="G488" s="271"/>
      <c r="H488" s="272"/>
      <c r="I488" s="266"/>
      <c r="J488" s="273"/>
      <c r="K488" s="266"/>
      <c r="M488" s="267" t="s">
        <v>552</v>
      </c>
      <c r="O488" s="256"/>
    </row>
    <row r="489" spans="1:15" ht="12.75">
      <c r="A489" s="265"/>
      <c r="B489" s="268"/>
      <c r="C489" s="330" t="s">
        <v>553</v>
      </c>
      <c r="D489" s="331"/>
      <c r="E489" s="269">
        <v>0</v>
      </c>
      <c r="F489" s="270"/>
      <c r="G489" s="271"/>
      <c r="H489" s="272"/>
      <c r="I489" s="266"/>
      <c r="J489" s="273"/>
      <c r="K489" s="266"/>
      <c r="M489" s="267" t="s">
        <v>553</v>
      </c>
      <c r="O489" s="256"/>
    </row>
    <row r="490" spans="1:15" ht="12.75">
      <c r="A490" s="265"/>
      <c r="B490" s="268"/>
      <c r="C490" s="330" t="s">
        <v>554</v>
      </c>
      <c r="D490" s="331"/>
      <c r="E490" s="269">
        <v>27.58</v>
      </c>
      <c r="F490" s="270"/>
      <c r="G490" s="271"/>
      <c r="H490" s="272"/>
      <c r="I490" s="266"/>
      <c r="J490" s="273"/>
      <c r="K490" s="266"/>
      <c r="M490" s="267" t="s">
        <v>554</v>
      </c>
      <c r="O490" s="256"/>
    </row>
    <row r="491" spans="1:15" ht="12.75">
      <c r="A491" s="265"/>
      <c r="B491" s="268"/>
      <c r="C491" s="330" t="s">
        <v>151</v>
      </c>
      <c r="D491" s="331"/>
      <c r="E491" s="269">
        <v>0</v>
      </c>
      <c r="F491" s="270"/>
      <c r="G491" s="271"/>
      <c r="H491" s="272"/>
      <c r="I491" s="266"/>
      <c r="J491" s="273"/>
      <c r="K491" s="266"/>
      <c r="M491" s="267">
        <v>0</v>
      </c>
      <c r="O491" s="256"/>
    </row>
    <row r="492" spans="1:15" ht="12.75">
      <c r="A492" s="265"/>
      <c r="B492" s="268"/>
      <c r="C492" s="330" t="s">
        <v>115</v>
      </c>
      <c r="D492" s="331"/>
      <c r="E492" s="269">
        <v>0</v>
      </c>
      <c r="F492" s="270"/>
      <c r="G492" s="271"/>
      <c r="H492" s="272"/>
      <c r="I492" s="266"/>
      <c r="J492" s="273"/>
      <c r="K492" s="266"/>
      <c r="M492" s="267" t="s">
        <v>115</v>
      </c>
      <c r="O492" s="256"/>
    </row>
    <row r="493" spans="1:15" ht="12.75">
      <c r="A493" s="265"/>
      <c r="B493" s="268"/>
      <c r="C493" s="330" t="s">
        <v>555</v>
      </c>
      <c r="D493" s="331"/>
      <c r="E493" s="269">
        <v>4.24</v>
      </c>
      <c r="F493" s="270"/>
      <c r="G493" s="271"/>
      <c r="H493" s="272"/>
      <c r="I493" s="266"/>
      <c r="J493" s="273"/>
      <c r="K493" s="266"/>
      <c r="M493" s="267" t="s">
        <v>555</v>
      </c>
      <c r="O493" s="256"/>
    </row>
    <row r="494" spans="1:15" ht="12.75">
      <c r="A494" s="265"/>
      <c r="B494" s="268"/>
      <c r="C494" s="330" t="s">
        <v>556</v>
      </c>
      <c r="D494" s="331"/>
      <c r="E494" s="269">
        <v>3.1</v>
      </c>
      <c r="F494" s="270"/>
      <c r="G494" s="271"/>
      <c r="H494" s="272"/>
      <c r="I494" s="266"/>
      <c r="J494" s="273"/>
      <c r="K494" s="266"/>
      <c r="M494" s="267" t="s">
        <v>556</v>
      </c>
      <c r="O494" s="256"/>
    </row>
    <row r="495" spans="1:15" ht="12.75">
      <c r="A495" s="265"/>
      <c r="B495" s="268"/>
      <c r="C495" s="330" t="s">
        <v>557</v>
      </c>
      <c r="D495" s="331"/>
      <c r="E495" s="269">
        <v>3.62</v>
      </c>
      <c r="F495" s="270"/>
      <c r="G495" s="271"/>
      <c r="H495" s="272"/>
      <c r="I495" s="266"/>
      <c r="J495" s="273"/>
      <c r="K495" s="266"/>
      <c r="M495" s="267" t="s">
        <v>557</v>
      </c>
      <c r="O495" s="256"/>
    </row>
    <row r="496" spans="1:15" ht="12.75">
      <c r="A496" s="265"/>
      <c r="B496" s="268"/>
      <c r="C496" s="330" t="s">
        <v>558</v>
      </c>
      <c r="D496" s="331"/>
      <c r="E496" s="269">
        <v>2.46</v>
      </c>
      <c r="F496" s="270"/>
      <c r="G496" s="271"/>
      <c r="H496" s="272"/>
      <c r="I496" s="266"/>
      <c r="J496" s="273"/>
      <c r="K496" s="266"/>
      <c r="M496" s="267" t="s">
        <v>558</v>
      </c>
      <c r="O496" s="256"/>
    </row>
    <row r="497" spans="1:15" ht="12.75">
      <c r="A497" s="265"/>
      <c r="B497" s="268"/>
      <c r="C497" s="330" t="s">
        <v>559</v>
      </c>
      <c r="D497" s="331"/>
      <c r="E497" s="269">
        <v>2.36</v>
      </c>
      <c r="F497" s="270"/>
      <c r="G497" s="271"/>
      <c r="H497" s="272"/>
      <c r="I497" s="266"/>
      <c r="J497" s="273"/>
      <c r="K497" s="266"/>
      <c r="M497" s="267" t="s">
        <v>559</v>
      </c>
      <c r="O497" s="256"/>
    </row>
    <row r="498" spans="1:15" ht="12.75">
      <c r="A498" s="265"/>
      <c r="B498" s="268"/>
      <c r="C498" s="330" t="s">
        <v>560</v>
      </c>
      <c r="D498" s="331"/>
      <c r="E498" s="269">
        <v>4.56</v>
      </c>
      <c r="F498" s="270"/>
      <c r="G498" s="271"/>
      <c r="H498" s="272"/>
      <c r="I498" s="266"/>
      <c r="J498" s="273"/>
      <c r="K498" s="266"/>
      <c r="M498" s="267" t="s">
        <v>560</v>
      </c>
      <c r="O498" s="256"/>
    </row>
    <row r="499" spans="1:15" ht="12.75">
      <c r="A499" s="265"/>
      <c r="B499" s="268"/>
      <c r="C499" s="330" t="s">
        <v>561</v>
      </c>
      <c r="D499" s="331"/>
      <c r="E499" s="269">
        <v>0.99</v>
      </c>
      <c r="F499" s="270"/>
      <c r="G499" s="271"/>
      <c r="H499" s="272"/>
      <c r="I499" s="266"/>
      <c r="J499" s="273"/>
      <c r="K499" s="266"/>
      <c r="M499" s="267" t="s">
        <v>561</v>
      </c>
      <c r="O499" s="256"/>
    </row>
    <row r="500" spans="1:80" ht="22.5">
      <c r="A500" s="257">
        <v>100</v>
      </c>
      <c r="B500" s="258" t="s">
        <v>601</v>
      </c>
      <c r="C500" s="259" t="s">
        <v>602</v>
      </c>
      <c r="D500" s="260" t="s">
        <v>108</v>
      </c>
      <c r="E500" s="261">
        <v>73.002</v>
      </c>
      <c r="F500" s="261">
        <v>52</v>
      </c>
      <c r="G500" s="262">
        <f>E500*F500</f>
        <v>3796.104</v>
      </c>
      <c r="H500" s="263">
        <v>0.0003</v>
      </c>
      <c r="I500" s="264">
        <f>E500*H500</f>
        <v>0.021900599999999996</v>
      </c>
      <c r="J500" s="263">
        <v>0</v>
      </c>
      <c r="K500" s="264">
        <f>E500*J500</f>
        <v>0</v>
      </c>
      <c r="O500" s="256">
        <v>2</v>
      </c>
      <c r="AA500" s="231">
        <v>1</v>
      </c>
      <c r="AB500" s="231">
        <v>7</v>
      </c>
      <c r="AC500" s="231">
        <v>7</v>
      </c>
      <c r="AZ500" s="231">
        <v>2</v>
      </c>
      <c r="BA500" s="231">
        <f>IF(AZ500=1,G500,0)</f>
        <v>0</v>
      </c>
      <c r="BB500" s="231">
        <f>IF(AZ500=2,G500,0)</f>
        <v>3796.104</v>
      </c>
      <c r="BC500" s="231">
        <f>IF(AZ500=3,G500,0)</f>
        <v>0</v>
      </c>
      <c r="BD500" s="231">
        <f>IF(AZ500=4,G500,0)</f>
        <v>0</v>
      </c>
      <c r="BE500" s="231">
        <f>IF(AZ500=5,G500,0)</f>
        <v>0</v>
      </c>
      <c r="CA500" s="256">
        <v>1</v>
      </c>
      <c r="CB500" s="256">
        <v>7</v>
      </c>
    </row>
    <row r="501" spans="1:15" ht="12.75">
      <c r="A501" s="265"/>
      <c r="B501" s="268"/>
      <c r="C501" s="330" t="s">
        <v>550</v>
      </c>
      <c r="D501" s="331"/>
      <c r="E501" s="269">
        <v>0</v>
      </c>
      <c r="F501" s="270"/>
      <c r="G501" s="271"/>
      <c r="H501" s="272"/>
      <c r="I501" s="266"/>
      <c r="J501" s="273"/>
      <c r="K501" s="266"/>
      <c r="M501" s="267" t="s">
        <v>550</v>
      </c>
      <c r="O501" s="256"/>
    </row>
    <row r="502" spans="1:15" ht="12.75">
      <c r="A502" s="265"/>
      <c r="B502" s="268"/>
      <c r="C502" s="330" t="s">
        <v>565</v>
      </c>
      <c r="D502" s="331"/>
      <c r="E502" s="269">
        <v>23.592</v>
      </c>
      <c r="F502" s="270"/>
      <c r="G502" s="271"/>
      <c r="H502" s="272"/>
      <c r="I502" s="266"/>
      <c r="J502" s="273"/>
      <c r="K502" s="266"/>
      <c r="M502" s="267" t="s">
        <v>565</v>
      </c>
      <c r="O502" s="256"/>
    </row>
    <row r="503" spans="1:15" ht="22.5">
      <c r="A503" s="265"/>
      <c r="B503" s="268"/>
      <c r="C503" s="330" t="s">
        <v>567</v>
      </c>
      <c r="D503" s="331"/>
      <c r="E503" s="269">
        <v>28.194</v>
      </c>
      <c r="F503" s="270"/>
      <c r="G503" s="271"/>
      <c r="H503" s="272"/>
      <c r="I503" s="266"/>
      <c r="J503" s="273"/>
      <c r="K503" s="266"/>
      <c r="M503" s="267" t="s">
        <v>567</v>
      </c>
      <c r="O503" s="256"/>
    </row>
    <row r="504" spans="1:15" ht="12.75">
      <c r="A504" s="265"/>
      <c r="B504" s="268"/>
      <c r="C504" s="330" t="s">
        <v>553</v>
      </c>
      <c r="D504" s="331"/>
      <c r="E504" s="269">
        <v>0</v>
      </c>
      <c r="F504" s="270"/>
      <c r="G504" s="271"/>
      <c r="H504" s="272"/>
      <c r="I504" s="266"/>
      <c r="J504" s="273"/>
      <c r="K504" s="266"/>
      <c r="M504" s="267" t="s">
        <v>553</v>
      </c>
      <c r="O504" s="256"/>
    </row>
    <row r="505" spans="1:15" ht="12.75">
      <c r="A505" s="265"/>
      <c r="B505" s="268"/>
      <c r="C505" s="330" t="s">
        <v>603</v>
      </c>
      <c r="D505" s="331"/>
      <c r="E505" s="269">
        <v>21.216</v>
      </c>
      <c r="F505" s="270"/>
      <c r="G505" s="271"/>
      <c r="H505" s="272"/>
      <c r="I505" s="266"/>
      <c r="J505" s="273"/>
      <c r="K505" s="266"/>
      <c r="M505" s="267" t="s">
        <v>603</v>
      </c>
      <c r="O505" s="256"/>
    </row>
    <row r="506" spans="1:80" ht="12.75">
      <c r="A506" s="257">
        <v>101</v>
      </c>
      <c r="B506" s="258" t="s">
        <v>604</v>
      </c>
      <c r="C506" s="259" t="s">
        <v>605</v>
      </c>
      <c r="D506" s="260" t="s">
        <v>108</v>
      </c>
      <c r="E506" s="261">
        <v>375.73</v>
      </c>
      <c r="F506" s="261">
        <v>65.4</v>
      </c>
      <c r="G506" s="262">
        <f>E506*F506</f>
        <v>24572.742000000002</v>
      </c>
      <c r="H506" s="263">
        <v>0.00115</v>
      </c>
      <c r="I506" s="264">
        <f>E506*H506</f>
        <v>0.4320895</v>
      </c>
      <c r="J506" s="263">
        <v>0</v>
      </c>
      <c r="K506" s="264">
        <f>E506*J506</f>
        <v>0</v>
      </c>
      <c r="O506" s="256">
        <v>2</v>
      </c>
      <c r="AA506" s="231">
        <v>1</v>
      </c>
      <c r="AB506" s="231">
        <v>7</v>
      </c>
      <c r="AC506" s="231">
        <v>7</v>
      </c>
      <c r="AZ506" s="231">
        <v>2</v>
      </c>
      <c r="BA506" s="231">
        <f>IF(AZ506=1,G506,0)</f>
        <v>0</v>
      </c>
      <c r="BB506" s="231">
        <f>IF(AZ506=2,G506,0)</f>
        <v>24572.742000000002</v>
      </c>
      <c r="BC506" s="231">
        <f>IF(AZ506=3,G506,0)</f>
        <v>0</v>
      </c>
      <c r="BD506" s="231">
        <f>IF(AZ506=4,G506,0)</f>
        <v>0</v>
      </c>
      <c r="BE506" s="231">
        <f>IF(AZ506=5,G506,0)</f>
        <v>0</v>
      </c>
      <c r="CA506" s="256">
        <v>1</v>
      </c>
      <c r="CB506" s="256">
        <v>7</v>
      </c>
    </row>
    <row r="507" spans="1:15" ht="12.75">
      <c r="A507" s="265"/>
      <c r="B507" s="268"/>
      <c r="C507" s="330" t="s">
        <v>606</v>
      </c>
      <c r="D507" s="331"/>
      <c r="E507" s="269">
        <v>297.59</v>
      </c>
      <c r="F507" s="270"/>
      <c r="G507" s="271"/>
      <c r="H507" s="272"/>
      <c r="I507" s="266"/>
      <c r="J507" s="273"/>
      <c r="K507" s="266"/>
      <c r="M507" s="267" t="s">
        <v>606</v>
      </c>
      <c r="O507" s="256"/>
    </row>
    <row r="508" spans="1:15" ht="12.75">
      <c r="A508" s="265"/>
      <c r="B508" s="268"/>
      <c r="C508" s="330" t="s">
        <v>607</v>
      </c>
      <c r="D508" s="331"/>
      <c r="E508" s="269">
        <v>78.14</v>
      </c>
      <c r="F508" s="270"/>
      <c r="G508" s="271"/>
      <c r="H508" s="272"/>
      <c r="I508" s="266"/>
      <c r="J508" s="273"/>
      <c r="K508" s="266"/>
      <c r="M508" s="267" t="s">
        <v>607</v>
      </c>
      <c r="O508" s="256"/>
    </row>
    <row r="509" spans="1:80" ht="12.75">
      <c r="A509" s="257">
        <v>102</v>
      </c>
      <c r="B509" s="258" t="s">
        <v>608</v>
      </c>
      <c r="C509" s="259" t="s">
        <v>609</v>
      </c>
      <c r="D509" s="260" t="s">
        <v>108</v>
      </c>
      <c r="E509" s="261">
        <v>174.8257</v>
      </c>
      <c r="F509" s="261">
        <v>65.4</v>
      </c>
      <c r="G509" s="262">
        <f>E509*F509</f>
        <v>11433.600780000002</v>
      </c>
      <c r="H509" s="263">
        <v>0.002</v>
      </c>
      <c r="I509" s="264">
        <f>E509*H509</f>
        <v>0.34965140000000006</v>
      </c>
      <c r="J509" s="263">
        <v>0</v>
      </c>
      <c r="K509" s="264">
        <f>E509*J509</f>
        <v>0</v>
      </c>
      <c r="O509" s="256">
        <v>2</v>
      </c>
      <c r="AA509" s="231">
        <v>1</v>
      </c>
      <c r="AB509" s="231">
        <v>7</v>
      </c>
      <c r="AC509" s="231">
        <v>7</v>
      </c>
      <c r="AZ509" s="231">
        <v>2</v>
      </c>
      <c r="BA509" s="231">
        <f>IF(AZ509=1,G509,0)</f>
        <v>0</v>
      </c>
      <c r="BB509" s="231">
        <f>IF(AZ509=2,G509,0)</f>
        <v>11433.600780000002</v>
      </c>
      <c r="BC509" s="231">
        <f>IF(AZ509=3,G509,0)</f>
        <v>0</v>
      </c>
      <c r="BD509" s="231">
        <f>IF(AZ509=4,G509,0)</f>
        <v>0</v>
      </c>
      <c r="BE509" s="231">
        <f>IF(AZ509=5,G509,0)</f>
        <v>0</v>
      </c>
      <c r="CA509" s="256">
        <v>1</v>
      </c>
      <c r="CB509" s="256">
        <v>7</v>
      </c>
    </row>
    <row r="510" spans="1:15" ht="12.75">
      <c r="A510" s="265"/>
      <c r="B510" s="268"/>
      <c r="C510" s="330" t="s">
        <v>610</v>
      </c>
      <c r="D510" s="331"/>
      <c r="E510" s="269">
        <v>174.8257</v>
      </c>
      <c r="F510" s="270"/>
      <c r="G510" s="271"/>
      <c r="H510" s="272"/>
      <c r="I510" s="266"/>
      <c r="J510" s="273"/>
      <c r="K510" s="266"/>
      <c r="M510" s="267" t="s">
        <v>610</v>
      </c>
      <c r="O510" s="256"/>
    </row>
    <row r="511" spans="1:80" ht="12.75">
      <c r="A511" s="257">
        <v>103</v>
      </c>
      <c r="B511" s="258" t="s">
        <v>611</v>
      </c>
      <c r="C511" s="259" t="s">
        <v>612</v>
      </c>
      <c r="D511" s="260" t="s">
        <v>108</v>
      </c>
      <c r="E511" s="261">
        <v>375.73</v>
      </c>
      <c r="F511" s="261">
        <v>44</v>
      </c>
      <c r="G511" s="262">
        <f>E511*F511</f>
        <v>16532.120000000003</v>
      </c>
      <c r="H511" s="263">
        <v>0</v>
      </c>
      <c r="I511" s="264">
        <f>E511*H511</f>
        <v>0</v>
      </c>
      <c r="J511" s="263">
        <v>0</v>
      </c>
      <c r="K511" s="264">
        <f>E511*J511</f>
        <v>0</v>
      </c>
      <c r="O511" s="256">
        <v>2</v>
      </c>
      <c r="AA511" s="231">
        <v>1</v>
      </c>
      <c r="AB511" s="231">
        <v>7</v>
      </c>
      <c r="AC511" s="231">
        <v>7</v>
      </c>
      <c r="AZ511" s="231">
        <v>2</v>
      </c>
      <c r="BA511" s="231">
        <f>IF(AZ511=1,G511,0)</f>
        <v>0</v>
      </c>
      <c r="BB511" s="231">
        <f>IF(AZ511=2,G511,0)</f>
        <v>16532.120000000003</v>
      </c>
      <c r="BC511" s="231">
        <f>IF(AZ511=3,G511,0)</f>
        <v>0</v>
      </c>
      <c r="BD511" s="231">
        <f>IF(AZ511=4,G511,0)</f>
        <v>0</v>
      </c>
      <c r="BE511" s="231">
        <f>IF(AZ511=5,G511,0)</f>
        <v>0</v>
      </c>
      <c r="CA511" s="256">
        <v>1</v>
      </c>
      <c r="CB511" s="256">
        <v>7</v>
      </c>
    </row>
    <row r="512" spans="1:80" ht="12.75">
      <c r="A512" s="257">
        <v>104</v>
      </c>
      <c r="B512" s="258" t="s">
        <v>613</v>
      </c>
      <c r="C512" s="259" t="s">
        <v>614</v>
      </c>
      <c r="D512" s="260" t="s">
        <v>108</v>
      </c>
      <c r="E512" s="261">
        <v>156.778</v>
      </c>
      <c r="F512" s="261">
        <v>75</v>
      </c>
      <c r="G512" s="262">
        <f>E512*F512</f>
        <v>11758.349999999999</v>
      </c>
      <c r="H512" s="263">
        <v>0.00151</v>
      </c>
      <c r="I512" s="264">
        <f>E512*H512</f>
        <v>0.23673478</v>
      </c>
      <c r="J512" s="263">
        <v>0</v>
      </c>
      <c r="K512" s="264">
        <f>E512*J512</f>
        <v>0</v>
      </c>
      <c r="O512" s="256">
        <v>2</v>
      </c>
      <c r="AA512" s="231">
        <v>1</v>
      </c>
      <c r="AB512" s="231">
        <v>7</v>
      </c>
      <c r="AC512" s="231">
        <v>7</v>
      </c>
      <c r="AZ512" s="231">
        <v>2</v>
      </c>
      <c r="BA512" s="231">
        <f>IF(AZ512=1,G512,0)</f>
        <v>0</v>
      </c>
      <c r="BB512" s="231">
        <f>IF(AZ512=2,G512,0)</f>
        <v>11758.349999999999</v>
      </c>
      <c r="BC512" s="231">
        <f>IF(AZ512=3,G512,0)</f>
        <v>0</v>
      </c>
      <c r="BD512" s="231">
        <f>IF(AZ512=4,G512,0)</f>
        <v>0</v>
      </c>
      <c r="BE512" s="231">
        <f>IF(AZ512=5,G512,0)</f>
        <v>0</v>
      </c>
      <c r="CA512" s="256">
        <v>1</v>
      </c>
      <c r="CB512" s="256">
        <v>7</v>
      </c>
    </row>
    <row r="513" spans="1:15" ht="12.75">
      <c r="A513" s="265"/>
      <c r="B513" s="268"/>
      <c r="C513" s="330" t="s">
        <v>615</v>
      </c>
      <c r="D513" s="331"/>
      <c r="E513" s="269">
        <v>156.778</v>
      </c>
      <c r="F513" s="270"/>
      <c r="G513" s="271"/>
      <c r="H513" s="272"/>
      <c r="I513" s="266"/>
      <c r="J513" s="273"/>
      <c r="K513" s="266"/>
      <c r="M513" s="267" t="s">
        <v>615</v>
      </c>
      <c r="O513" s="256"/>
    </row>
    <row r="514" spans="1:80" ht="12.75">
      <c r="A514" s="257">
        <v>105</v>
      </c>
      <c r="B514" s="258" t="s">
        <v>616</v>
      </c>
      <c r="C514" s="259" t="s">
        <v>617</v>
      </c>
      <c r="D514" s="260" t="s">
        <v>108</v>
      </c>
      <c r="E514" s="261">
        <v>74.5206</v>
      </c>
      <c r="F514" s="261">
        <v>245</v>
      </c>
      <c r="G514" s="262">
        <f>E514*F514</f>
        <v>18257.547</v>
      </c>
      <c r="H514" s="263">
        <v>0.0028</v>
      </c>
      <c r="I514" s="264">
        <f>E514*H514</f>
        <v>0.20865768</v>
      </c>
      <c r="J514" s="263"/>
      <c r="K514" s="264">
        <f>E514*J514</f>
        <v>0</v>
      </c>
      <c r="O514" s="256">
        <v>2</v>
      </c>
      <c r="AA514" s="231">
        <v>3</v>
      </c>
      <c r="AB514" s="231">
        <v>7</v>
      </c>
      <c r="AC514" s="231">
        <v>28375474</v>
      </c>
      <c r="AZ514" s="231">
        <v>2</v>
      </c>
      <c r="BA514" s="231">
        <f>IF(AZ514=1,G514,0)</f>
        <v>0</v>
      </c>
      <c r="BB514" s="231">
        <f>IF(AZ514=2,G514,0)</f>
        <v>18257.547</v>
      </c>
      <c r="BC514" s="231">
        <f>IF(AZ514=3,G514,0)</f>
        <v>0</v>
      </c>
      <c r="BD514" s="231">
        <f>IF(AZ514=4,G514,0)</f>
        <v>0</v>
      </c>
      <c r="BE514" s="231">
        <f>IF(AZ514=5,G514,0)</f>
        <v>0</v>
      </c>
      <c r="CA514" s="256">
        <v>3</v>
      </c>
      <c r="CB514" s="256">
        <v>7</v>
      </c>
    </row>
    <row r="515" spans="1:15" ht="12.75">
      <c r="A515" s="265"/>
      <c r="B515" s="268"/>
      <c r="C515" s="330" t="s">
        <v>550</v>
      </c>
      <c r="D515" s="331"/>
      <c r="E515" s="269">
        <v>0</v>
      </c>
      <c r="F515" s="270"/>
      <c r="G515" s="271"/>
      <c r="H515" s="272"/>
      <c r="I515" s="266"/>
      <c r="J515" s="273"/>
      <c r="K515" s="266"/>
      <c r="M515" s="267" t="s">
        <v>550</v>
      </c>
      <c r="O515" s="256"/>
    </row>
    <row r="516" spans="1:15" ht="12.75">
      <c r="A516" s="265"/>
      <c r="B516" s="268"/>
      <c r="C516" s="330" t="s">
        <v>565</v>
      </c>
      <c r="D516" s="331"/>
      <c r="E516" s="269">
        <v>23.592</v>
      </c>
      <c r="F516" s="270"/>
      <c r="G516" s="271"/>
      <c r="H516" s="272"/>
      <c r="I516" s="266"/>
      <c r="J516" s="273"/>
      <c r="K516" s="266"/>
      <c r="M516" s="267" t="s">
        <v>565</v>
      </c>
      <c r="O516" s="256"/>
    </row>
    <row r="517" spans="1:15" ht="22.5">
      <c r="A517" s="265"/>
      <c r="B517" s="268"/>
      <c r="C517" s="330" t="s">
        <v>567</v>
      </c>
      <c r="D517" s="331"/>
      <c r="E517" s="269">
        <v>28.194</v>
      </c>
      <c r="F517" s="270"/>
      <c r="G517" s="271"/>
      <c r="H517" s="272"/>
      <c r="I517" s="266"/>
      <c r="J517" s="273"/>
      <c r="K517" s="266"/>
      <c r="M517" s="267" t="s">
        <v>567</v>
      </c>
      <c r="O517" s="256"/>
    </row>
    <row r="518" spans="1:15" ht="12.75">
      <c r="A518" s="265"/>
      <c r="B518" s="268"/>
      <c r="C518" s="330" t="s">
        <v>553</v>
      </c>
      <c r="D518" s="331"/>
      <c r="E518" s="269">
        <v>0</v>
      </c>
      <c r="F518" s="270"/>
      <c r="G518" s="271"/>
      <c r="H518" s="272"/>
      <c r="I518" s="266"/>
      <c r="J518" s="273"/>
      <c r="K518" s="266"/>
      <c r="M518" s="267" t="s">
        <v>553</v>
      </c>
      <c r="O518" s="256"/>
    </row>
    <row r="519" spans="1:15" ht="12.75">
      <c r="A519" s="265"/>
      <c r="B519" s="268"/>
      <c r="C519" s="330" t="s">
        <v>618</v>
      </c>
      <c r="D519" s="331"/>
      <c r="E519" s="269">
        <v>15.96</v>
      </c>
      <c r="F519" s="270"/>
      <c r="G519" s="271"/>
      <c r="H519" s="272"/>
      <c r="I519" s="266"/>
      <c r="J519" s="273"/>
      <c r="K519" s="266"/>
      <c r="M519" s="267" t="s">
        <v>618</v>
      </c>
      <c r="O519" s="256"/>
    </row>
    <row r="520" spans="1:15" ht="12.75">
      <c r="A520" s="265"/>
      <c r="B520" s="268"/>
      <c r="C520" s="330" t="s">
        <v>151</v>
      </c>
      <c r="D520" s="331"/>
      <c r="E520" s="269">
        <v>0</v>
      </c>
      <c r="F520" s="270"/>
      <c r="G520" s="271"/>
      <c r="H520" s="272"/>
      <c r="I520" s="266"/>
      <c r="J520" s="273"/>
      <c r="K520" s="266"/>
      <c r="M520" s="267">
        <v>0</v>
      </c>
      <c r="O520" s="256"/>
    </row>
    <row r="521" spans="1:15" ht="12.75">
      <c r="A521" s="265"/>
      <c r="B521" s="268"/>
      <c r="C521" s="330" t="s">
        <v>619</v>
      </c>
      <c r="D521" s="331"/>
      <c r="E521" s="269">
        <v>6.7746</v>
      </c>
      <c r="F521" s="270"/>
      <c r="G521" s="271"/>
      <c r="H521" s="272"/>
      <c r="I521" s="266"/>
      <c r="J521" s="273"/>
      <c r="K521" s="266"/>
      <c r="M521" s="267" t="s">
        <v>619</v>
      </c>
      <c r="O521" s="256"/>
    </row>
    <row r="522" spans="1:80" ht="12.75">
      <c r="A522" s="257">
        <v>106</v>
      </c>
      <c r="B522" s="258" t="s">
        <v>620</v>
      </c>
      <c r="C522" s="259" t="s">
        <v>621</v>
      </c>
      <c r="D522" s="260" t="s">
        <v>108</v>
      </c>
      <c r="E522" s="261">
        <v>74.5206</v>
      </c>
      <c r="F522" s="261">
        <v>290</v>
      </c>
      <c r="G522" s="262">
        <f>E522*F522</f>
        <v>21610.974000000002</v>
      </c>
      <c r="H522" s="263">
        <v>0.0035</v>
      </c>
      <c r="I522" s="264">
        <f>E522*H522</f>
        <v>0.2608221</v>
      </c>
      <c r="J522" s="263"/>
      <c r="K522" s="264">
        <f>E522*J522</f>
        <v>0</v>
      </c>
      <c r="O522" s="256">
        <v>2</v>
      </c>
      <c r="AA522" s="231">
        <v>3</v>
      </c>
      <c r="AB522" s="231">
        <v>7</v>
      </c>
      <c r="AC522" s="231">
        <v>28375475</v>
      </c>
      <c r="AZ522" s="231">
        <v>2</v>
      </c>
      <c r="BA522" s="231">
        <f>IF(AZ522=1,G522,0)</f>
        <v>0</v>
      </c>
      <c r="BB522" s="231">
        <f>IF(AZ522=2,G522,0)</f>
        <v>21610.974000000002</v>
      </c>
      <c r="BC522" s="231">
        <f>IF(AZ522=3,G522,0)</f>
        <v>0</v>
      </c>
      <c r="BD522" s="231">
        <f>IF(AZ522=4,G522,0)</f>
        <v>0</v>
      </c>
      <c r="BE522" s="231">
        <f>IF(AZ522=5,G522,0)</f>
        <v>0</v>
      </c>
      <c r="CA522" s="256">
        <v>3</v>
      </c>
      <c r="CB522" s="256">
        <v>7</v>
      </c>
    </row>
    <row r="523" spans="1:15" ht="12.75">
      <c r="A523" s="265"/>
      <c r="B523" s="268"/>
      <c r="C523" s="330" t="s">
        <v>550</v>
      </c>
      <c r="D523" s="331"/>
      <c r="E523" s="269">
        <v>0</v>
      </c>
      <c r="F523" s="270"/>
      <c r="G523" s="271"/>
      <c r="H523" s="272"/>
      <c r="I523" s="266"/>
      <c r="J523" s="273"/>
      <c r="K523" s="266"/>
      <c r="M523" s="267" t="s">
        <v>550</v>
      </c>
      <c r="O523" s="256"/>
    </row>
    <row r="524" spans="1:15" ht="12.75">
      <c r="A524" s="265"/>
      <c r="B524" s="268"/>
      <c r="C524" s="330" t="s">
        <v>565</v>
      </c>
      <c r="D524" s="331"/>
      <c r="E524" s="269">
        <v>23.592</v>
      </c>
      <c r="F524" s="270"/>
      <c r="G524" s="271"/>
      <c r="H524" s="272"/>
      <c r="I524" s="266"/>
      <c r="J524" s="273"/>
      <c r="K524" s="266"/>
      <c r="M524" s="267" t="s">
        <v>565</v>
      </c>
      <c r="O524" s="256"/>
    </row>
    <row r="525" spans="1:15" ht="22.5">
      <c r="A525" s="265"/>
      <c r="B525" s="268"/>
      <c r="C525" s="330" t="s">
        <v>567</v>
      </c>
      <c r="D525" s="331"/>
      <c r="E525" s="269">
        <v>28.194</v>
      </c>
      <c r="F525" s="270"/>
      <c r="G525" s="271"/>
      <c r="H525" s="272"/>
      <c r="I525" s="266"/>
      <c r="J525" s="273"/>
      <c r="K525" s="266"/>
      <c r="M525" s="267" t="s">
        <v>567</v>
      </c>
      <c r="O525" s="256"/>
    </row>
    <row r="526" spans="1:15" ht="12.75">
      <c r="A526" s="265"/>
      <c r="B526" s="268"/>
      <c r="C526" s="330" t="s">
        <v>553</v>
      </c>
      <c r="D526" s="331"/>
      <c r="E526" s="269">
        <v>0</v>
      </c>
      <c r="F526" s="270"/>
      <c r="G526" s="271"/>
      <c r="H526" s="272"/>
      <c r="I526" s="266"/>
      <c r="J526" s="273"/>
      <c r="K526" s="266"/>
      <c r="M526" s="267" t="s">
        <v>553</v>
      </c>
      <c r="O526" s="256"/>
    </row>
    <row r="527" spans="1:15" ht="12.75">
      <c r="A527" s="265"/>
      <c r="B527" s="268"/>
      <c r="C527" s="330" t="s">
        <v>618</v>
      </c>
      <c r="D527" s="331"/>
      <c r="E527" s="269">
        <v>15.96</v>
      </c>
      <c r="F527" s="270"/>
      <c r="G527" s="271"/>
      <c r="H527" s="272"/>
      <c r="I527" s="266"/>
      <c r="J527" s="273"/>
      <c r="K527" s="266"/>
      <c r="M527" s="267" t="s">
        <v>618</v>
      </c>
      <c r="O527" s="256"/>
    </row>
    <row r="528" spans="1:15" ht="12.75">
      <c r="A528" s="265"/>
      <c r="B528" s="268"/>
      <c r="C528" s="330" t="s">
        <v>151</v>
      </c>
      <c r="D528" s="331"/>
      <c r="E528" s="269">
        <v>0</v>
      </c>
      <c r="F528" s="270"/>
      <c r="G528" s="271"/>
      <c r="H528" s="272"/>
      <c r="I528" s="266"/>
      <c r="J528" s="273"/>
      <c r="K528" s="266"/>
      <c r="M528" s="267">
        <v>0</v>
      </c>
      <c r="O528" s="256"/>
    </row>
    <row r="529" spans="1:15" ht="12.75">
      <c r="A529" s="265"/>
      <c r="B529" s="268"/>
      <c r="C529" s="330" t="s">
        <v>622</v>
      </c>
      <c r="D529" s="331"/>
      <c r="E529" s="269">
        <v>6.7746</v>
      </c>
      <c r="F529" s="270"/>
      <c r="G529" s="271"/>
      <c r="H529" s="272"/>
      <c r="I529" s="266"/>
      <c r="J529" s="273"/>
      <c r="K529" s="266"/>
      <c r="M529" s="267" t="s">
        <v>622</v>
      </c>
      <c r="O529" s="256"/>
    </row>
    <row r="530" spans="1:80" ht="12.75">
      <c r="A530" s="257">
        <v>107</v>
      </c>
      <c r="B530" s="258" t="s">
        <v>623</v>
      </c>
      <c r="C530" s="259" t="s">
        <v>624</v>
      </c>
      <c r="D530" s="260" t="s">
        <v>108</v>
      </c>
      <c r="E530" s="261">
        <v>394.5165</v>
      </c>
      <c r="F530" s="261">
        <v>155</v>
      </c>
      <c r="G530" s="262">
        <f>E530*F530</f>
        <v>61150.0575</v>
      </c>
      <c r="H530" s="263">
        <v>0.0025</v>
      </c>
      <c r="I530" s="264">
        <f>E530*H530</f>
        <v>0.9862912500000001</v>
      </c>
      <c r="J530" s="263"/>
      <c r="K530" s="264">
        <f>E530*J530</f>
        <v>0</v>
      </c>
      <c r="O530" s="256">
        <v>2</v>
      </c>
      <c r="AA530" s="231">
        <v>3</v>
      </c>
      <c r="AB530" s="231">
        <v>7</v>
      </c>
      <c r="AC530" s="231">
        <v>28375856</v>
      </c>
      <c r="AZ530" s="231">
        <v>2</v>
      </c>
      <c r="BA530" s="231">
        <f>IF(AZ530=1,G530,0)</f>
        <v>0</v>
      </c>
      <c r="BB530" s="231">
        <f>IF(AZ530=2,G530,0)</f>
        <v>61150.0575</v>
      </c>
      <c r="BC530" s="231">
        <f>IF(AZ530=3,G530,0)</f>
        <v>0</v>
      </c>
      <c r="BD530" s="231">
        <f>IF(AZ530=4,G530,0)</f>
        <v>0</v>
      </c>
      <c r="BE530" s="231">
        <f>IF(AZ530=5,G530,0)</f>
        <v>0</v>
      </c>
      <c r="CA530" s="256">
        <v>3</v>
      </c>
      <c r="CB530" s="256">
        <v>7</v>
      </c>
    </row>
    <row r="531" spans="1:15" ht="12.75">
      <c r="A531" s="265"/>
      <c r="B531" s="268"/>
      <c r="C531" s="330" t="s">
        <v>625</v>
      </c>
      <c r="D531" s="331"/>
      <c r="E531" s="269">
        <v>297.59</v>
      </c>
      <c r="F531" s="270"/>
      <c r="G531" s="271"/>
      <c r="H531" s="272"/>
      <c r="I531" s="266"/>
      <c r="J531" s="273"/>
      <c r="K531" s="266"/>
      <c r="M531" s="267" t="s">
        <v>625</v>
      </c>
      <c r="O531" s="256"/>
    </row>
    <row r="532" spans="1:15" ht="12.75">
      <c r="A532" s="265"/>
      <c r="B532" s="268"/>
      <c r="C532" s="330" t="s">
        <v>626</v>
      </c>
      <c r="D532" s="331"/>
      <c r="E532" s="269">
        <v>78.14</v>
      </c>
      <c r="F532" s="270"/>
      <c r="G532" s="271"/>
      <c r="H532" s="272"/>
      <c r="I532" s="266"/>
      <c r="J532" s="273"/>
      <c r="K532" s="266"/>
      <c r="M532" s="267" t="s">
        <v>626</v>
      </c>
      <c r="O532" s="256"/>
    </row>
    <row r="533" spans="1:15" ht="12.75">
      <c r="A533" s="265"/>
      <c r="B533" s="268"/>
      <c r="C533" s="330" t="s">
        <v>627</v>
      </c>
      <c r="D533" s="331"/>
      <c r="E533" s="269">
        <v>18.7865</v>
      </c>
      <c r="F533" s="270"/>
      <c r="G533" s="271"/>
      <c r="H533" s="272"/>
      <c r="I533" s="266"/>
      <c r="J533" s="273"/>
      <c r="K533" s="266"/>
      <c r="M533" s="267" t="s">
        <v>627</v>
      </c>
      <c r="O533" s="256"/>
    </row>
    <row r="534" spans="1:80" ht="12.75">
      <c r="A534" s="257">
        <v>108</v>
      </c>
      <c r="B534" s="258" t="s">
        <v>628</v>
      </c>
      <c r="C534" s="259" t="s">
        <v>629</v>
      </c>
      <c r="D534" s="260" t="s">
        <v>108</v>
      </c>
      <c r="E534" s="261">
        <v>183.567</v>
      </c>
      <c r="F534" s="261">
        <v>165</v>
      </c>
      <c r="G534" s="262">
        <f>E534*F534</f>
        <v>30288.555</v>
      </c>
      <c r="H534" s="263">
        <v>0.0016</v>
      </c>
      <c r="I534" s="264">
        <f>E534*H534</f>
        <v>0.2937072</v>
      </c>
      <c r="J534" s="263"/>
      <c r="K534" s="264">
        <f>E534*J534</f>
        <v>0</v>
      </c>
      <c r="O534" s="256">
        <v>2</v>
      </c>
      <c r="AA534" s="231">
        <v>3</v>
      </c>
      <c r="AB534" s="231">
        <v>7</v>
      </c>
      <c r="AC534" s="231">
        <v>28375870</v>
      </c>
      <c r="AZ534" s="231">
        <v>2</v>
      </c>
      <c r="BA534" s="231">
        <f>IF(AZ534=1,G534,0)</f>
        <v>0</v>
      </c>
      <c r="BB534" s="231">
        <f>IF(AZ534=2,G534,0)</f>
        <v>30288.555</v>
      </c>
      <c r="BC534" s="231">
        <f>IF(AZ534=3,G534,0)</f>
        <v>0</v>
      </c>
      <c r="BD534" s="231">
        <f>IF(AZ534=4,G534,0)</f>
        <v>0</v>
      </c>
      <c r="BE534" s="231">
        <f>IF(AZ534=5,G534,0)</f>
        <v>0</v>
      </c>
      <c r="CA534" s="256">
        <v>3</v>
      </c>
      <c r="CB534" s="256">
        <v>7</v>
      </c>
    </row>
    <row r="535" spans="1:15" ht="12.75">
      <c r="A535" s="265"/>
      <c r="B535" s="268"/>
      <c r="C535" s="330" t="s">
        <v>498</v>
      </c>
      <c r="D535" s="331"/>
      <c r="E535" s="269">
        <v>174.8257</v>
      </c>
      <c r="F535" s="270"/>
      <c r="G535" s="271"/>
      <c r="H535" s="272"/>
      <c r="I535" s="266"/>
      <c r="J535" s="273"/>
      <c r="K535" s="266"/>
      <c r="M535" s="267" t="s">
        <v>498</v>
      </c>
      <c r="O535" s="256"/>
    </row>
    <row r="536" spans="1:15" ht="12.75">
      <c r="A536" s="265"/>
      <c r="B536" s="268"/>
      <c r="C536" s="330" t="s">
        <v>630</v>
      </c>
      <c r="D536" s="331"/>
      <c r="E536" s="269">
        <v>8.7413</v>
      </c>
      <c r="F536" s="270"/>
      <c r="G536" s="271"/>
      <c r="H536" s="272"/>
      <c r="I536" s="266"/>
      <c r="J536" s="273"/>
      <c r="K536" s="266"/>
      <c r="M536" s="267" t="s">
        <v>630</v>
      </c>
      <c r="O536" s="256"/>
    </row>
    <row r="537" spans="1:80" ht="12.75">
      <c r="A537" s="257">
        <v>109</v>
      </c>
      <c r="B537" s="258" t="s">
        <v>631</v>
      </c>
      <c r="C537" s="259" t="s">
        <v>632</v>
      </c>
      <c r="D537" s="260" t="s">
        <v>108</v>
      </c>
      <c r="E537" s="261">
        <v>394.5165</v>
      </c>
      <c r="F537" s="261">
        <v>198</v>
      </c>
      <c r="G537" s="262">
        <f>E537*F537</f>
        <v>78114.267</v>
      </c>
      <c r="H537" s="263">
        <v>0.0028</v>
      </c>
      <c r="I537" s="264">
        <f>E537*H537</f>
        <v>1.1046462</v>
      </c>
      <c r="J537" s="263"/>
      <c r="K537" s="264">
        <f>E537*J537</f>
        <v>0</v>
      </c>
      <c r="O537" s="256">
        <v>2</v>
      </c>
      <c r="AA537" s="231">
        <v>3</v>
      </c>
      <c r="AB537" s="231">
        <v>7</v>
      </c>
      <c r="AC537" s="231">
        <v>28375873</v>
      </c>
      <c r="AZ537" s="231">
        <v>2</v>
      </c>
      <c r="BA537" s="231">
        <f>IF(AZ537=1,G537,0)</f>
        <v>0</v>
      </c>
      <c r="BB537" s="231">
        <f>IF(AZ537=2,G537,0)</f>
        <v>78114.267</v>
      </c>
      <c r="BC537" s="231">
        <f>IF(AZ537=3,G537,0)</f>
        <v>0</v>
      </c>
      <c r="BD537" s="231">
        <f>IF(AZ537=4,G537,0)</f>
        <v>0</v>
      </c>
      <c r="BE537" s="231">
        <f>IF(AZ537=5,G537,0)</f>
        <v>0</v>
      </c>
      <c r="CA537" s="256">
        <v>3</v>
      </c>
      <c r="CB537" s="256">
        <v>7</v>
      </c>
    </row>
    <row r="538" spans="1:15" ht="12.75">
      <c r="A538" s="265"/>
      <c r="B538" s="268"/>
      <c r="C538" s="330" t="s">
        <v>633</v>
      </c>
      <c r="D538" s="331"/>
      <c r="E538" s="269">
        <v>297.59</v>
      </c>
      <c r="F538" s="270"/>
      <c r="G538" s="271"/>
      <c r="H538" s="272"/>
      <c r="I538" s="266"/>
      <c r="J538" s="273"/>
      <c r="K538" s="266"/>
      <c r="M538" s="267" t="s">
        <v>633</v>
      </c>
      <c r="O538" s="256"/>
    </row>
    <row r="539" spans="1:15" ht="12.75">
      <c r="A539" s="265"/>
      <c r="B539" s="268"/>
      <c r="C539" s="330" t="s">
        <v>626</v>
      </c>
      <c r="D539" s="331"/>
      <c r="E539" s="269">
        <v>78.14</v>
      </c>
      <c r="F539" s="270"/>
      <c r="G539" s="271"/>
      <c r="H539" s="272"/>
      <c r="I539" s="266"/>
      <c r="J539" s="273"/>
      <c r="K539" s="266"/>
      <c r="M539" s="267" t="s">
        <v>626</v>
      </c>
      <c r="O539" s="256"/>
    </row>
    <row r="540" spans="1:15" ht="12.75">
      <c r="A540" s="265"/>
      <c r="B540" s="268"/>
      <c r="C540" s="330" t="s">
        <v>634</v>
      </c>
      <c r="D540" s="331"/>
      <c r="E540" s="269">
        <v>18.7865</v>
      </c>
      <c r="F540" s="270"/>
      <c r="G540" s="271"/>
      <c r="H540" s="272"/>
      <c r="I540" s="266"/>
      <c r="J540" s="273"/>
      <c r="K540" s="266"/>
      <c r="M540" s="267" t="s">
        <v>634</v>
      </c>
      <c r="O540" s="256"/>
    </row>
    <row r="541" spans="1:80" ht="12.75">
      <c r="A541" s="257">
        <v>110</v>
      </c>
      <c r="B541" s="258" t="s">
        <v>635</v>
      </c>
      <c r="C541" s="259" t="s">
        <v>636</v>
      </c>
      <c r="D541" s="260" t="s">
        <v>132</v>
      </c>
      <c r="E541" s="261">
        <v>148.39</v>
      </c>
      <c r="F541" s="261">
        <v>24</v>
      </c>
      <c r="G541" s="262">
        <f>E541*F541</f>
        <v>3561.3599999999997</v>
      </c>
      <c r="H541" s="263">
        <v>5E-05</v>
      </c>
      <c r="I541" s="264">
        <f>E541*H541</f>
        <v>0.0074195</v>
      </c>
      <c r="J541" s="263"/>
      <c r="K541" s="264">
        <f>E541*J541</f>
        <v>0</v>
      </c>
      <c r="O541" s="256">
        <v>2</v>
      </c>
      <c r="AA541" s="231">
        <v>3</v>
      </c>
      <c r="AB541" s="231">
        <v>7</v>
      </c>
      <c r="AC541" s="231">
        <v>28375980</v>
      </c>
      <c r="AZ541" s="231">
        <v>2</v>
      </c>
      <c r="BA541" s="231">
        <f>IF(AZ541=1,G541,0)</f>
        <v>0</v>
      </c>
      <c r="BB541" s="231">
        <f>IF(AZ541=2,G541,0)</f>
        <v>3561.3599999999997</v>
      </c>
      <c r="BC541" s="231">
        <f>IF(AZ541=3,G541,0)</f>
        <v>0</v>
      </c>
      <c r="BD541" s="231">
        <f>IF(AZ541=4,G541,0)</f>
        <v>0</v>
      </c>
      <c r="BE541" s="231">
        <f>IF(AZ541=5,G541,0)</f>
        <v>0</v>
      </c>
      <c r="CA541" s="256">
        <v>3</v>
      </c>
      <c r="CB541" s="256">
        <v>7</v>
      </c>
    </row>
    <row r="542" spans="1:15" ht="12.75">
      <c r="A542" s="265"/>
      <c r="B542" s="268"/>
      <c r="C542" s="330" t="s">
        <v>550</v>
      </c>
      <c r="D542" s="331"/>
      <c r="E542" s="269">
        <v>0</v>
      </c>
      <c r="F542" s="270"/>
      <c r="G542" s="271"/>
      <c r="H542" s="272"/>
      <c r="I542" s="266"/>
      <c r="J542" s="273"/>
      <c r="K542" s="266"/>
      <c r="M542" s="267" t="s">
        <v>550</v>
      </c>
      <c r="O542" s="256"/>
    </row>
    <row r="543" spans="1:15" ht="12.75">
      <c r="A543" s="265"/>
      <c r="B543" s="268"/>
      <c r="C543" s="330" t="s">
        <v>551</v>
      </c>
      <c r="D543" s="331"/>
      <c r="E543" s="269">
        <v>39</v>
      </c>
      <c r="F543" s="270"/>
      <c r="G543" s="271"/>
      <c r="H543" s="272"/>
      <c r="I543" s="266"/>
      <c r="J543" s="273"/>
      <c r="K543" s="266"/>
      <c r="M543" s="267" t="s">
        <v>551</v>
      </c>
      <c r="O543" s="256"/>
    </row>
    <row r="544" spans="1:15" ht="22.5">
      <c r="A544" s="265"/>
      <c r="B544" s="268"/>
      <c r="C544" s="330" t="s">
        <v>552</v>
      </c>
      <c r="D544" s="331"/>
      <c r="E544" s="269">
        <v>46.99</v>
      </c>
      <c r="F544" s="270"/>
      <c r="G544" s="271"/>
      <c r="H544" s="272"/>
      <c r="I544" s="266"/>
      <c r="J544" s="273"/>
      <c r="K544" s="266"/>
      <c r="M544" s="267" t="s">
        <v>552</v>
      </c>
      <c r="O544" s="256"/>
    </row>
    <row r="545" spans="1:15" ht="12.75">
      <c r="A545" s="265"/>
      <c r="B545" s="268"/>
      <c r="C545" s="330" t="s">
        <v>553</v>
      </c>
      <c r="D545" s="331"/>
      <c r="E545" s="269">
        <v>0</v>
      </c>
      <c r="F545" s="270"/>
      <c r="G545" s="271"/>
      <c r="H545" s="272"/>
      <c r="I545" s="266"/>
      <c r="J545" s="273"/>
      <c r="K545" s="266"/>
      <c r="M545" s="267" t="s">
        <v>553</v>
      </c>
      <c r="O545" s="256"/>
    </row>
    <row r="546" spans="1:15" ht="12.75">
      <c r="A546" s="265"/>
      <c r="B546" s="268"/>
      <c r="C546" s="330" t="s">
        <v>554</v>
      </c>
      <c r="D546" s="331"/>
      <c r="E546" s="269">
        <v>27.58</v>
      </c>
      <c r="F546" s="270"/>
      <c r="G546" s="271"/>
      <c r="H546" s="272"/>
      <c r="I546" s="266"/>
      <c r="J546" s="273"/>
      <c r="K546" s="266"/>
      <c r="M546" s="267" t="s">
        <v>554</v>
      </c>
      <c r="O546" s="256"/>
    </row>
    <row r="547" spans="1:15" ht="12.75">
      <c r="A547" s="265"/>
      <c r="B547" s="268"/>
      <c r="C547" s="330" t="s">
        <v>151</v>
      </c>
      <c r="D547" s="331"/>
      <c r="E547" s="269">
        <v>0</v>
      </c>
      <c r="F547" s="270"/>
      <c r="G547" s="271"/>
      <c r="H547" s="272"/>
      <c r="I547" s="266"/>
      <c r="J547" s="273"/>
      <c r="K547" s="266"/>
      <c r="M547" s="267">
        <v>0</v>
      </c>
      <c r="O547" s="256"/>
    </row>
    <row r="548" spans="1:15" ht="12.75">
      <c r="A548" s="265"/>
      <c r="B548" s="268"/>
      <c r="C548" s="330" t="s">
        <v>115</v>
      </c>
      <c r="D548" s="331"/>
      <c r="E548" s="269">
        <v>0</v>
      </c>
      <c r="F548" s="270"/>
      <c r="G548" s="271"/>
      <c r="H548" s="272"/>
      <c r="I548" s="266"/>
      <c r="J548" s="273"/>
      <c r="K548" s="266"/>
      <c r="M548" s="267" t="s">
        <v>115</v>
      </c>
      <c r="O548" s="256"/>
    </row>
    <row r="549" spans="1:15" ht="12.75">
      <c r="A549" s="265"/>
      <c r="B549" s="268"/>
      <c r="C549" s="330" t="s">
        <v>555</v>
      </c>
      <c r="D549" s="331"/>
      <c r="E549" s="269">
        <v>4.24</v>
      </c>
      <c r="F549" s="270"/>
      <c r="G549" s="271"/>
      <c r="H549" s="272"/>
      <c r="I549" s="266"/>
      <c r="J549" s="273"/>
      <c r="K549" s="266"/>
      <c r="M549" s="267" t="s">
        <v>555</v>
      </c>
      <c r="O549" s="256"/>
    </row>
    <row r="550" spans="1:15" ht="12.75">
      <c r="A550" s="265"/>
      <c r="B550" s="268"/>
      <c r="C550" s="330" t="s">
        <v>556</v>
      </c>
      <c r="D550" s="331"/>
      <c r="E550" s="269">
        <v>3.1</v>
      </c>
      <c r="F550" s="270"/>
      <c r="G550" s="271"/>
      <c r="H550" s="272"/>
      <c r="I550" s="266"/>
      <c r="J550" s="273"/>
      <c r="K550" s="266"/>
      <c r="M550" s="267" t="s">
        <v>556</v>
      </c>
      <c r="O550" s="256"/>
    </row>
    <row r="551" spans="1:15" ht="12.75">
      <c r="A551" s="265"/>
      <c r="B551" s="268"/>
      <c r="C551" s="330" t="s">
        <v>557</v>
      </c>
      <c r="D551" s="331"/>
      <c r="E551" s="269">
        <v>3.62</v>
      </c>
      <c r="F551" s="270"/>
      <c r="G551" s="271"/>
      <c r="H551" s="272"/>
      <c r="I551" s="266"/>
      <c r="J551" s="273"/>
      <c r="K551" s="266"/>
      <c r="M551" s="267" t="s">
        <v>557</v>
      </c>
      <c r="O551" s="256"/>
    </row>
    <row r="552" spans="1:15" ht="12.75">
      <c r="A552" s="265"/>
      <c r="B552" s="268"/>
      <c r="C552" s="330" t="s">
        <v>558</v>
      </c>
      <c r="D552" s="331"/>
      <c r="E552" s="269">
        <v>2.46</v>
      </c>
      <c r="F552" s="270"/>
      <c r="G552" s="271"/>
      <c r="H552" s="272"/>
      <c r="I552" s="266"/>
      <c r="J552" s="273"/>
      <c r="K552" s="266"/>
      <c r="M552" s="267" t="s">
        <v>558</v>
      </c>
      <c r="O552" s="256"/>
    </row>
    <row r="553" spans="1:15" ht="12.75">
      <c r="A553" s="265"/>
      <c r="B553" s="268"/>
      <c r="C553" s="330" t="s">
        <v>559</v>
      </c>
      <c r="D553" s="331"/>
      <c r="E553" s="269">
        <v>2.36</v>
      </c>
      <c r="F553" s="270"/>
      <c r="G553" s="271"/>
      <c r="H553" s="272"/>
      <c r="I553" s="266"/>
      <c r="J553" s="273"/>
      <c r="K553" s="266"/>
      <c r="M553" s="267" t="s">
        <v>559</v>
      </c>
      <c r="O553" s="256"/>
    </row>
    <row r="554" spans="1:15" ht="12.75">
      <c r="A554" s="265"/>
      <c r="B554" s="268"/>
      <c r="C554" s="330" t="s">
        <v>560</v>
      </c>
      <c r="D554" s="331"/>
      <c r="E554" s="269">
        <v>4.56</v>
      </c>
      <c r="F554" s="270"/>
      <c r="G554" s="271"/>
      <c r="H554" s="272"/>
      <c r="I554" s="266"/>
      <c r="J554" s="273"/>
      <c r="K554" s="266"/>
      <c r="M554" s="267" t="s">
        <v>560</v>
      </c>
      <c r="O554" s="256"/>
    </row>
    <row r="555" spans="1:15" ht="12.75">
      <c r="A555" s="265"/>
      <c r="B555" s="268"/>
      <c r="C555" s="330" t="s">
        <v>561</v>
      </c>
      <c r="D555" s="331"/>
      <c r="E555" s="269">
        <v>0.99</v>
      </c>
      <c r="F555" s="270"/>
      <c r="G555" s="271"/>
      <c r="H555" s="272"/>
      <c r="I555" s="266"/>
      <c r="J555" s="273"/>
      <c r="K555" s="266"/>
      <c r="M555" s="267" t="s">
        <v>561</v>
      </c>
      <c r="O555" s="256"/>
    </row>
    <row r="556" spans="1:15" ht="12.75">
      <c r="A556" s="265"/>
      <c r="B556" s="268"/>
      <c r="C556" s="330" t="s">
        <v>151</v>
      </c>
      <c r="D556" s="331"/>
      <c r="E556" s="269">
        <v>0</v>
      </c>
      <c r="F556" s="270"/>
      <c r="G556" s="271"/>
      <c r="H556" s="272"/>
      <c r="I556" s="266"/>
      <c r="J556" s="273"/>
      <c r="K556" s="266"/>
      <c r="M556" s="267">
        <v>0</v>
      </c>
      <c r="O556" s="256"/>
    </row>
    <row r="557" spans="1:15" ht="12.75">
      <c r="A557" s="265"/>
      <c r="B557" s="268"/>
      <c r="C557" s="330" t="s">
        <v>637</v>
      </c>
      <c r="D557" s="331"/>
      <c r="E557" s="269">
        <v>13.49</v>
      </c>
      <c r="F557" s="270"/>
      <c r="G557" s="271"/>
      <c r="H557" s="272"/>
      <c r="I557" s="266"/>
      <c r="J557" s="273"/>
      <c r="K557" s="266"/>
      <c r="M557" s="267" t="s">
        <v>637</v>
      </c>
      <c r="O557" s="256"/>
    </row>
    <row r="558" spans="1:80" ht="12.75">
      <c r="A558" s="257">
        <v>111</v>
      </c>
      <c r="B558" s="258" t="s">
        <v>638</v>
      </c>
      <c r="C558" s="259" t="s">
        <v>639</v>
      </c>
      <c r="D558" s="260" t="s">
        <v>108</v>
      </c>
      <c r="E558" s="261">
        <v>339.428</v>
      </c>
      <c r="F558" s="261">
        <v>175</v>
      </c>
      <c r="G558" s="262">
        <f>E558*F558</f>
        <v>59399.9</v>
      </c>
      <c r="H558" s="263">
        <v>0.0024</v>
      </c>
      <c r="I558" s="264">
        <f>E558*H558</f>
        <v>0.8146271999999999</v>
      </c>
      <c r="J558" s="263"/>
      <c r="K558" s="264">
        <f>E558*J558</f>
        <v>0</v>
      </c>
      <c r="O558" s="256">
        <v>2</v>
      </c>
      <c r="AA558" s="231">
        <v>3</v>
      </c>
      <c r="AB558" s="231">
        <v>7</v>
      </c>
      <c r="AC558" s="231">
        <v>63153114</v>
      </c>
      <c r="AZ558" s="231">
        <v>2</v>
      </c>
      <c r="BA558" s="231">
        <f>IF(AZ558=1,G558,0)</f>
        <v>0</v>
      </c>
      <c r="BB558" s="231">
        <f>IF(AZ558=2,G558,0)</f>
        <v>59399.9</v>
      </c>
      <c r="BC558" s="231">
        <f>IF(AZ558=3,G558,0)</f>
        <v>0</v>
      </c>
      <c r="BD558" s="231">
        <f>IF(AZ558=4,G558,0)</f>
        <v>0</v>
      </c>
      <c r="BE558" s="231">
        <f>IF(AZ558=5,G558,0)</f>
        <v>0</v>
      </c>
      <c r="CA558" s="256">
        <v>3</v>
      </c>
      <c r="CB558" s="256">
        <v>7</v>
      </c>
    </row>
    <row r="559" spans="1:15" ht="12.75">
      <c r="A559" s="265"/>
      <c r="B559" s="268"/>
      <c r="C559" s="330" t="s">
        <v>640</v>
      </c>
      <c r="D559" s="331"/>
      <c r="E559" s="269">
        <v>314.2852</v>
      </c>
      <c r="F559" s="270"/>
      <c r="G559" s="271"/>
      <c r="H559" s="272"/>
      <c r="I559" s="266"/>
      <c r="J559" s="273"/>
      <c r="K559" s="266"/>
      <c r="M559" s="267" t="s">
        <v>640</v>
      </c>
      <c r="O559" s="256"/>
    </row>
    <row r="560" spans="1:15" ht="12.75">
      <c r="A560" s="265"/>
      <c r="B560" s="268"/>
      <c r="C560" s="330" t="s">
        <v>641</v>
      </c>
      <c r="D560" s="331"/>
      <c r="E560" s="269">
        <v>25.1428</v>
      </c>
      <c r="F560" s="270"/>
      <c r="G560" s="271"/>
      <c r="H560" s="272"/>
      <c r="I560" s="266"/>
      <c r="J560" s="273"/>
      <c r="K560" s="266"/>
      <c r="M560" s="267" t="s">
        <v>641</v>
      </c>
      <c r="O560" s="256"/>
    </row>
    <row r="561" spans="1:80" ht="12.75">
      <c r="A561" s="257">
        <v>112</v>
      </c>
      <c r="B561" s="258" t="s">
        <v>642</v>
      </c>
      <c r="C561" s="259" t="s">
        <v>643</v>
      </c>
      <c r="D561" s="260" t="s">
        <v>486</v>
      </c>
      <c r="E561" s="261">
        <v>4.71654741</v>
      </c>
      <c r="F561" s="261">
        <v>798</v>
      </c>
      <c r="G561" s="262">
        <f>E561*F561</f>
        <v>3763.8048331800005</v>
      </c>
      <c r="H561" s="263">
        <v>0</v>
      </c>
      <c r="I561" s="264">
        <f>E561*H561</f>
        <v>0</v>
      </c>
      <c r="J561" s="263"/>
      <c r="K561" s="264">
        <f>E561*J561</f>
        <v>0</v>
      </c>
      <c r="O561" s="256">
        <v>2</v>
      </c>
      <c r="AA561" s="231">
        <v>7</v>
      </c>
      <c r="AB561" s="231">
        <v>1001</v>
      </c>
      <c r="AC561" s="231">
        <v>5</v>
      </c>
      <c r="AZ561" s="231">
        <v>2</v>
      </c>
      <c r="BA561" s="231">
        <f>IF(AZ561=1,G561,0)</f>
        <v>0</v>
      </c>
      <c r="BB561" s="231">
        <f>IF(AZ561=2,G561,0)</f>
        <v>3763.8048331800005</v>
      </c>
      <c r="BC561" s="231">
        <f>IF(AZ561=3,G561,0)</f>
        <v>0</v>
      </c>
      <c r="BD561" s="231">
        <f>IF(AZ561=4,G561,0)</f>
        <v>0</v>
      </c>
      <c r="BE561" s="231">
        <f>IF(AZ561=5,G561,0)</f>
        <v>0</v>
      </c>
      <c r="CA561" s="256">
        <v>7</v>
      </c>
      <c r="CB561" s="256">
        <v>1001</v>
      </c>
    </row>
    <row r="562" spans="1:57" ht="12.75">
      <c r="A562" s="274"/>
      <c r="B562" s="275" t="s">
        <v>98</v>
      </c>
      <c r="C562" s="276" t="s">
        <v>592</v>
      </c>
      <c r="D562" s="277"/>
      <c r="E562" s="278"/>
      <c r="F562" s="279"/>
      <c r="G562" s="280">
        <f>SUM(G480:G561)</f>
        <v>366323.88531318</v>
      </c>
      <c r="H562" s="281"/>
      <c r="I562" s="282">
        <f>SUM(I480:I561)</f>
        <v>4.71654741</v>
      </c>
      <c r="J562" s="281"/>
      <c r="K562" s="282">
        <f>SUM(K480:K561)</f>
        <v>-0.470334</v>
      </c>
      <c r="O562" s="256">
        <v>4</v>
      </c>
      <c r="BA562" s="283">
        <f>SUM(BA480:BA561)</f>
        <v>0</v>
      </c>
      <c r="BB562" s="283">
        <f>SUM(BB480:BB561)</f>
        <v>366323.88531318</v>
      </c>
      <c r="BC562" s="283">
        <f>SUM(BC480:BC561)</f>
        <v>0</v>
      </c>
      <c r="BD562" s="283">
        <f>SUM(BD480:BD561)</f>
        <v>0</v>
      </c>
      <c r="BE562" s="283">
        <f>SUM(BE480:BE561)</f>
        <v>0</v>
      </c>
    </row>
    <row r="563" spans="1:15" ht="12.75">
      <c r="A563" s="246" t="s">
        <v>97</v>
      </c>
      <c r="B563" s="247" t="s">
        <v>644</v>
      </c>
      <c r="C563" s="248" t="s">
        <v>645</v>
      </c>
      <c r="D563" s="249"/>
      <c r="E563" s="250"/>
      <c r="F563" s="250"/>
      <c r="G563" s="251"/>
      <c r="H563" s="252"/>
      <c r="I563" s="253"/>
      <c r="J563" s="254"/>
      <c r="K563" s="255"/>
      <c r="O563" s="256">
        <v>1</v>
      </c>
    </row>
    <row r="564" spans="1:80" ht="12.75">
      <c r="A564" s="257">
        <v>113</v>
      </c>
      <c r="B564" s="258" t="s">
        <v>647</v>
      </c>
      <c r="C564" s="259" t="s">
        <v>648</v>
      </c>
      <c r="D564" s="260" t="s">
        <v>132</v>
      </c>
      <c r="E564" s="261">
        <v>7.9</v>
      </c>
      <c r="F564" s="261">
        <v>410</v>
      </c>
      <c r="G564" s="262">
        <f>E564*F564</f>
        <v>3239</v>
      </c>
      <c r="H564" s="263">
        <v>0.00136</v>
      </c>
      <c r="I564" s="264">
        <f>E564*H564</f>
        <v>0.010744000000000002</v>
      </c>
      <c r="J564" s="263">
        <v>0</v>
      </c>
      <c r="K564" s="264">
        <f>E564*J564</f>
        <v>0</v>
      </c>
      <c r="O564" s="256">
        <v>2</v>
      </c>
      <c r="AA564" s="231">
        <v>1</v>
      </c>
      <c r="AB564" s="231">
        <v>7</v>
      </c>
      <c r="AC564" s="231">
        <v>7</v>
      </c>
      <c r="AZ564" s="231">
        <v>2</v>
      </c>
      <c r="BA564" s="231">
        <f>IF(AZ564=1,G564,0)</f>
        <v>0</v>
      </c>
      <c r="BB564" s="231">
        <f>IF(AZ564=2,G564,0)</f>
        <v>3239</v>
      </c>
      <c r="BC564" s="231">
        <f>IF(AZ564=3,G564,0)</f>
        <v>0</v>
      </c>
      <c r="BD564" s="231">
        <f>IF(AZ564=4,G564,0)</f>
        <v>0</v>
      </c>
      <c r="BE564" s="231">
        <f>IF(AZ564=5,G564,0)</f>
        <v>0</v>
      </c>
      <c r="CA564" s="256">
        <v>1</v>
      </c>
      <c r="CB564" s="256">
        <v>7</v>
      </c>
    </row>
    <row r="565" spans="1:15" ht="12.75">
      <c r="A565" s="265"/>
      <c r="B565" s="268"/>
      <c r="C565" s="330" t="s">
        <v>649</v>
      </c>
      <c r="D565" s="331"/>
      <c r="E565" s="269">
        <v>7.9</v>
      </c>
      <c r="F565" s="270"/>
      <c r="G565" s="271"/>
      <c r="H565" s="272"/>
      <c r="I565" s="266"/>
      <c r="J565" s="273"/>
      <c r="K565" s="266"/>
      <c r="M565" s="267" t="s">
        <v>649</v>
      </c>
      <c r="O565" s="256"/>
    </row>
    <row r="566" spans="1:80" ht="22.5">
      <c r="A566" s="257">
        <v>114</v>
      </c>
      <c r="B566" s="258" t="s">
        <v>650</v>
      </c>
      <c r="C566" s="259" t="s">
        <v>651</v>
      </c>
      <c r="D566" s="260" t="s">
        <v>356</v>
      </c>
      <c r="E566" s="261">
        <v>1</v>
      </c>
      <c r="F566" s="261">
        <v>1000</v>
      </c>
      <c r="G566" s="262">
        <f>E566*F566</f>
        <v>1000</v>
      </c>
      <c r="H566" s="263">
        <v>0</v>
      </c>
      <c r="I566" s="264">
        <f>E566*H566</f>
        <v>0</v>
      </c>
      <c r="J566" s="263"/>
      <c r="K566" s="264">
        <f>E566*J566</f>
        <v>0</v>
      </c>
      <c r="O566" s="256">
        <v>2</v>
      </c>
      <c r="AA566" s="231">
        <v>12</v>
      </c>
      <c r="AB566" s="231">
        <v>0</v>
      </c>
      <c r="AC566" s="231">
        <v>78</v>
      </c>
      <c r="AZ566" s="231">
        <v>2</v>
      </c>
      <c r="BA566" s="231">
        <f>IF(AZ566=1,G566,0)</f>
        <v>0</v>
      </c>
      <c r="BB566" s="231">
        <f>IF(AZ566=2,G566,0)</f>
        <v>1000</v>
      </c>
      <c r="BC566" s="231">
        <f>IF(AZ566=3,G566,0)</f>
        <v>0</v>
      </c>
      <c r="BD566" s="231">
        <f>IF(AZ566=4,G566,0)</f>
        <v>0</v>
      </c>
      <c r="BE566" s="231">
        <f>IF(AZ566=5,G566,0)</f>
        <v>0</v>
      </c>
      <c r="CA566" s="256">
        <v>12</v>
      </c>
      <c r="CB566" s="256">
        <v>0</v>
      </c>
    </row>
    <row r="567" spans="1:80" ht="22.5">
      <c r="A567" s="257">
        <v>115</v>
      </c>
      <c r="B567" s="258" t="s">
        <v>652</v>
      </c>
      <c r="C567" s="259" t="s">
        <v>653</v>
      </c>
      <c r="D567" s="260" t="s">
        <v>356</v>
      </c>
      <c r="E567" s="261">
        <v>1</v>
      </c>
      <c r="F567" s="261">
        <v>3600</v>
      </c>
      <c r="G567" s="262">
        <f>E567*F567</f>
        <v>3600</v>
      </c>
      <c r="H567" s="263">
        <v>0.003</v>
      </c>
      <c r="I567" s="264">
        <f>E567*H567</f>
        <v>0.003</v>
      </c>
      <c r="J567" s="263"/>
      <c r="K567" s="264">
        <f>E567*J567</f>
        <v>0</v>
      </c>
      <c r="O567" s="256">
        <v>2</v>
      </c>
      <c r="AA567" s="231">
        <v>12</v>
      </c>
      <c r="AB567" s="231">
        <v>0</v>
      </c>
      <c r="AC567" s="231">
        <v>63</v>
      </c>
      <c r="AZ567" s="231">
        <v>2</v>
      </c>
      <c r="BA567" s="231">
        <f>IF(AZ567=1,G567,0)</f>
        <v>0</v>
      </c>
      <c r="BB567" s="231">
        <f>IF(AZ567=2,G567,0)</f>
        <v>3600</v>
      </c>
      <c r="BC567" s="231">
        <f>IF(AZ567=3,G567,0)</f>
        <v>0</v>
      </c>
      <c r="BD567" s="231">
        <f>IF(AZ567=4,G567,0)</f>
        <v>0</v>
      </c>
      <c r="BE567" s="231">
        <f>IF(AZ567=5,G567,0)</f>
        <v>0</v>
      </c>
      <c r="CA567" s="256">
        <v>12</v>
      </c>
      <c r="CB567" s="256">
        <v>0</v>
      </c>
    </row>
    <row r="568" spans="1:80" ht="22.5">
      <c r="A568" s="257">
        <v>116</v>
      </c>
      <c r="B568" s="258" t="s">
        <v>654</v>
      </c>
      <c r="C568" s="259" t="s">
        <v>655</v>
      </c>
      <c r="D568" s="260" t="s">
        <v>356</v>
      </c>
      <c r="E568" s="261">
        <v>1</v>
      </c>
      <c r="F568" s="261">
        <v>3900</v>
      </c>
      <c r="G568" s="262">
        <f>E568*F568</f>
        <v>3900</v>
      </c>
      <c r="H568" s="263">
        <v>0.003</v>
      </c>
      <c r="I568" s="264">
        <f>E568*H568</f>
        <v>0.003</v>
      </c>
      <c r="J568" s="263"/>
      <c r="K568" s="264">
        <f>E568*J568</f>
        <v>0</v>
      </c>
      <c r="O568" s="256">
        <v>2</v>
      </c>
      <c r="AA568" s="231">
        <v>12</v>
      </c>
      <c r="AB568" s="231">
        <v>0</v>
      </c>
      <c r="AC568" s="231">
        <v>186</v>
      </c>
      <c r="AZ568" s="231">
        <v>2</v>
      </c>
      <c r="BA568" s="231">
        <f>IF(AZ568=1,G568,0)</f>
        <v>0</v>
      </c>
      <c r="BB568" s="231">
        <f>IF(AZ568=2,G568,0)</f>
        <v>3900</v>
      </c>
      <c r="BC568" s="231">
        <f>IF(AZ568=3,G568,0)</f>
        <v>0</v>
      </c>
      <c r="BD568" s="231">
        <f>IF(AZ568=4,G568,0)</f>
        <v>0</v>
      </c>
      <c r="BE568" s="231">
        <f>IF(AZ568=5,G568,0)</f>
        <v>0</v>
      </c>
      <c r="CA568" s="256">
        <v>12</v>
      </c>
      <c r="CB568" s="256">
        <v>0</v>
      </c>
    </row>
    <row r="569" spans="1:80" ht="12.75">
      <c r="A569" s="257">
        <v>117</v>
      </c>
      <c r="B569" s="258" t="s">
        <v>656</v>
      </c>
      <c r="C569" s="259" t="s">
        <v>657</v>
      </c>
      <c r="D569" s="260" t="s">
        <v>356</v>
      </c>
      <c r="E569" s="261">
        <v>2</v>
      </c>
      <c r="F569" s="261">
        <v>3800</v>
      </c>
      <c r="G569" s="262">
        <f>E569*F569</f>
        <v>7600</v>
      </c>
      <c r="H569" s="263">
        <v>0.003</v>
      </c>
      <c r="I569" s="264">
        <f>E569*H569</f>
        <v>0.006</v>
      </c>
      <c r="J569" s="263"/>
      <c r="K569" s="264">
        <f>E569*J569</f>
        <v>0</v>
      </c>
      <c r="O569" s="256">
        <v>2</v>
      </c>
      <c r="AA569" s="231">
        <v>12</v>
      </c>
      <c r="AB569" s="231">
        <v>0</v>
      </c>
      <c r="AC569" s="231">
        <v>185</v>
      </c>
      <c r="AZ569" s="231">
        <v>2</v>
      </c>
      <c r="BA569" s="231">
        <f>IF(AZ569=1,G569,0)</f>
        <v>0</v>
      </c>
      <c r="BB569" s="231">
        <f>IF(AZ569=2,G569,0)</f>
        <v>7600</v>
      </c>
      <c r="BC569" s="231">
        <f>IF(AZ569=3,G569,0)</f>
        <v>0</v>
      </c>
      <c r="BD569" s="231">
        <f>IF(AZ569=4,G569,0)</f>
        <v>0</v>
      </c>
      <c r="BE569" s="231">
        <f>IF(AZ569=5,G569,0)</f>
        <v>0</v>
      </c>
      <c r="CA569" s="256">
        <v>12</v>
      </c>
      <c r="CB569" s="256">
        <v>0</v>
      </c>
    </row>
    <row r="570" spans="1:15" ht="12.75">
      <c r="A570" s="265"/>
      <c r="B570" s="268"/>
      <c r="C570" s="330" t="s">
        <v>658</v>
      </c>
      <c r="D570" s="331"/>
      <c r="E570" s="269">
        <v>2</v>
      </c>
      <c r="F570" s="270"/>
      <c r="G570" s="271"/>
      <c r="H570" s="272"/>
      <c r="I570" s="266"/>
      <c r="J570" s="273"/>
      <c r="K570" s="266"/>
      <c r="M570" s="267" t="s">
        <v>658</v>
      </c>
      <c r="O570" s="256"/>
    </row>
    <row r="571" spans="1:57" ht="12.75">
      <c r="A571" s="274"/>
      <c r="B571" s="275" t="s">
        <v>98</v>
      </c>
      <c r="C571" s="276" t="s">
        <v>646</v>
      </c>
      <c r="D571" s="277"/>
      <c r="E571" s="278"/>
      <c r="F571" s="279"/>
      <c r="G571" s="280">
        <f>SUM(G563:G570)</f>
        <v>19339</v>
      </c>
      <c r="H571" s="281"/>
      <c r="I571" s="282">
        <f>SUM(I563:I570)</f>
        <v>0.022744</v>
      </c>
      <c r="J571" s="281"/>
      <c r="K571" s="282">
        <f>SUM(K563:K570)</f>
        <v>0</v>
      </c>
      <c r="O571" s="256">
        <v>4</v>
      </c>
      <c r="BA571" s="283">
        <f>SUM(BA563:BA570)</f>
        <v>0</v>
      </c>
      <c r="BB571" s="283">
        <f>SUM(BB563:BB570)</f>
        <v>19339</v>
      </c>
      <c r="BC571" s="283">
        <f>SUM(BC563:BC570)</f>
        <v>0</v>
      </c>
      <c r="BD571" s="283">
        <f>SUM(BD563:BD570)</f>
        <v>0</v>
      </c>
      <c r="BE571" s="283">
        <f>SUM(BE563:BE570)</f>
        <v>0</v>
      </c>
    </row>
    <row r="572" spans="1:15" ht="12.75">
      <c r="A572" s="246" t="s">
        <v>97</v>
      </c>
      <c r="B572" s="247" t="s">
        <v>659</v>
      </c>
      <c r="C572" s="248" t="s">
        <v>660</v>
      </c>
      <c r="D572" s="249"/>
      <c r="E572" s="250"/>
      <c r="F572" s="250"/>
      <c r="G572" s="251"/>
      <c r="H572" s="252"/>
      <c r="I572" s="253"/>
      <c r="J572" s="254"/>
      <c r="K572" s="255"/>
      <c r="O572" s="256">
        <v>1</v>
      </c>
    </row>
    <row r="573" spans="1:80" ht="22.5">
      <c r="A573" s="257">
        <v>118</v>
      </c>
      <c r="B573" s="258" t="s">
        <v>662</v>
      </c>
      <c r="C573" s="259" t="s">
        <v>663</v>
      </c>
      <c r="D573" s="260" t="s">
        <v>356</v>
      </c>
      <c r="E573" s="261">
        <v>1</v>
      </c>
      <c r="F573" s="261">
        <v>800</v>
      </c>
      <c r="G573" s="262">
        <f>E573*F573</f>
        <v>800</v>
      </c>
      <c r="H573" s="263">
        <v>5E-05</v>
      </c>
      <c r="I573" s="264">
        <f>E573*H573</f>
        <v>5E-05</v>
      </c>
      <c r="J573" s="263">
        <v>-0.01235</v>
      </c>
      <c r="K573" s="264">
        <f>E573*J573</f>
        <v>-0.01235</v>
      </c>
      <c r="O573" s="256">
        <v>2</v>
      </c>
      <c r="AA573" s="231">
        <v>1</v>
      </c>
      <c r="AB573" s="231">
        <v>7</v>
      </c>
      <c r="AC573" s="231">
        <v>7</v>
      </c>
      <c r="AZ573" s="231">
        <v>2</v>
      </c>
      <c r="BA573" s="231">
        <f>IF(AZ573=1,G573,0)</f>
        <v>0</v>
      </c>
      <c r="BB573" s="231">
        <f>IF(AZ573=2,G573,0)</f>
        <v>800</v>
      </c>
      <c r="BC573" s="231">
        <f>IF(AZ573=3,G573,0)</f>
        <v>0</v>
      </c>
      <c r="BD573" s="231">
        <f>IF(AZ573=4,G573,0)</f>
        <v>0</v>
      </c>
      <c r="BE573" s="231">
        <f>IF(AZ573=5,G573,0)</f>
        <v>0</v>
      </c>
      <c r="CA573" s="256">
        <v>1</v>
      </c>
      <c r="CB573" s="256">
        <v>7</v>
      </c>
    </row>
    <row r="574" spans="1:15" ht="12.75">
      <c r="A574" s="265"/>
      <c r="B574" s="268"/>
      <c r="C574" s="330" t="s">
        <v>664</v>
      </c>
      <c r="D574" s="331"/>
      <c r="E574" s="269">
        <v>1</v>
      </c>
      <c r="F574" s="270"/>
      <c r="G574" s="271"/>
      <c r="H574" s="272"/>
      <c r="I574" s="266"/>
      <c r="J574" s="273"/>
      <c r="K574" s="266"/>
      <c r="M574" s="267" t="s">
        <v>664</v>
      </c>
      <c r="O574" s="256"/>
    </row>
    <row r="575" spans="1:57" ht="12.75">
      <c r="A575" s="274"/>
      <c r="B575" s="275" t="s">
        <v>98</v>
      </c>
      <c r="C575" s="276" t="s">
        <v>661</v>
      </c>
      <c r="D575" s="277"/>
      <c r="E575" s="278"/>
      <c r="F575" s="279"/>
      <c r="G575" s="280">
        <f>SUM(G572:G574)</f>
        <v>800</v>
      </c>
      <c r="H575" s="281"/>
      <c r="I575" s="282">
        <f>SUM(I572:I574)</f>
        <v>5E-05</v>
      </c>
      <c r="J575" s="281"/>
      <c r="K575" s="282">
        <f>SUM(K572:K574)</f>
        <v>-0.01235</v>
      </c>
      <c r="O575" s="256">
        <v>4</v>
      </c>
      <c r="BA575" s="283">
        <f>SUM(BA572:BA574)</f>
        <v>0</v>
      </c>
      <c r="BB575" s="283">
        <f>SUM(BB572:BB574)</f>
        <v>800</v>
      </c>
      <c r="BC575" s="283">
        <f>SUM(BC572:BC574)</f>
        <v>0</v>
      </c>
      <c r="BD575" s="283">
        <f>SUM(BD572:BD574)</f>
        <v>0</v>
      </c>
      <c r="BE575" s="283">
        <f>SUM(BE572:BE574)</f>
        <v>0</v>
      </c>
    </row>
    <row r="576" spans="1:15" ht="12.75">
      <c r="A576" s="246" t="s">
        <v>97</v>
      </c>
      <c r="B576" s="247" t="s">
        <v>665</v>
      </c>
      <c r="C576" s="248" t="s">
        <v>666</v>
      </c>
      <c r="D576" s="249"/>
      <c r="E576" s="250"/>
      <c r="F576" s="250"/>
      <c r="G576" s="251"/>
      <c r="H576" s="252"/>
      <c r="I576" s="253"/>
      <c r="J576" s="254"/>
      <c r="K576" s="255"/>
      <c r="O576" s="256">
        <v>1</v>
      </c>
    </row>
    <row r="577" spans="1:80" ht="22.5">
      <c r="A577" s="257">
        <v>119</v>
      </c>
      <c r="B577" s="258" t="s">
        <v>668</v>
      </c>
      <c r="C577" s="259" t="s">
        <v>669</v>
      </c>
      <c r="D577" s="260" t="s">
        <v>132</v>
      </c>
      <c r="E577" s="261">
        <v>144.56</v>
      </c>
      <c r="F577" s="261">
        <v>135</v>
      </c>
      <c r="G577" s="262">
        <f>E577*F577</f>
        <v>19515.6</v>
      </c>
      <c r="H577" s="263">
        <v>0.00607</v>
      </c>
      <c r="I577" s="264">
        <f>E577*H577</f>
        <v>0.8774792</v>
      </c>
      <c r="J577" s="263">
        <v>0</v>
      </c>
      <c r="K577" s="264">
        <f>E577*J577</f>
        <v>0</v>
      </c>
      <c r="O577" s="256">
        <v>2</v>
      </c>
      <c r="AA577" s="231">
        <v>1</v>
      </c>
      <c r="AB577" s="231">
        <v>7</v>
      </c>
      <c r="AC577" s="231">
        <v>7</v>
      </c>
      <c r="AZ577" s="231">
        <v>2</v>
      </c>
      <c r="BA577" s="231">
        <f>IF(AZ577=1,G577,0)</f>
        <v>0</v>
      </c>
      <c r="BB577" s="231">
        <f>IF(AZ577=2,G577,0)</f>
        <v>19515.6</v>
      </c>
      <c r="BC577" s="231">
        <f>IF(AZ577=3,G577,0)</f>
        <v>0</v>
      </c>
      <c r="BD577" s="231">
        <f>IF(AZ577=4,G577,0)</f>
        <v>0</v>
      </c>
      <c r="BE577" s="231">
        <f>IF(AZ577=5,G577,0)</f>
        <v>0</v>
      </c>
      <c r="CA577" s="256">
        <v>1</v>
      </c>
      <c r="CB577" s="256">
        <v>7</v>
      </c>
    </row>
    <row r="578" spans="1:15" ht="12.75">
      <c r="A578" s="265"/>
      <c r="B578" s="268"/>
      <c r="C578" s="330" t="s">
        <v>670</v>
      </c>
      <c r="D578" s="331"/>
      <c r="E578" s="269">
        <v>144.56</v>
      </c>
      <c r="F578" s="270"/>
      <c r="G578" s="271"/>
      <c r="H578" s="272"/>
      <c r="I578" s="266"/>
      <c r="J578" s="273"/>
      <c r="K578" s="266"/>
      <c r="M578" s="267" t="s">
        <v>670</v>
      </c>
      <c r="O578" s="256"/>
    </row>
    <row r="579" spans="1:80" ht="22.5">
      <c r="A579" s="257">
        <v>120</v>
      </c>
      <c r="B579" s="258" t="s">
        <v>668</v>
      </c>
      <c r="C579" s="259" t="s">
        <v>671</v>
      </c>
      <c r="D579" s="260" t="s">
        <v>132</v>
      </c>
      <c r="E579" s="261">
        <v>36.14</v>
      </c>
      <c r="F579" s="261">
        <v>164</v>
      </c>
      <c r="G579" s="262">
        <f>E579*F579</f>
        <v>5926.96</v>
      </c>
      <c r="H579" s="263">
        <v>0.00704</v>
      </c>
      <c r="I579" s="264">
        <f>E579*H579</f>
        <v>0.25442560000000003</v>
      </c>
      <c r="J579" s="263">
        <v>0</v>
      </c>
      <c r="K579" s="264">
        <f>E579*J579</f>
        <v>0</v>
      </c>
      <c r="O579" s="256">
        <v>2</v>
      </c>
      <c r="AA579" s="231">
        <v>1</v>
      </c>
      <c r="AB579" s="231">
        <v>7</v>
      </c>
      <c r="AC579" s="231">
        <v>7</v>
      </c>
      <c r="AZ579" s="231">
        <v>2</v>
      </c>
      <c r="BA579" s="231">
        <f>IF(AZ579=1,G579,0)</f>
        <v>0</v>
      </c>
      <c r="BB579" s="231">
        <f>IF(AZ579=2,G579,0)</f>
        <v>5926.96</v>
      </c>
      <c r="BC579" s="231">
        <f>IF(AZ579=3,G579,0)</f>
        <v>0</v>
      </c>
      <c r="BD579" s="231">
        <f>IF(AZ579=4,G579,0)</f>
        <v>0</v>
      </c>
      <c r="BE579" s="231">
        <f>IF(AZ579=5,G579,0)</f>
        <v>0</v>
      </c>
      <c r="CA579" s="256">
        <v>1</v>
      </c>
      <c r="CB579" s="256">
        <v>7</v>
      </c>
    </row>
    <row r="580" spans="1:15" ht="12.75">
      <c r="A580" s="265"/>
      <c r="B580" s="268"/>
      <c r="C580" s="330" t="s">
        <v>672</v>
      </c>
      <c r="D580" s="331"/>
      <c r="E580" s="269">
        <v>36.14</v>
      </c>
      <c r="F580" s="270"/>
      <c r="G580" s="271"/>
      <c r="H580" s="272"/>
      <c r="I580" s="266"/>
      <c r="J580" s="273"/>
      <c r="K580" s="266"/>
      <c r="M580" s="267" t="s">
        <v>672</v>
      </c>
      <c r="O580" s="256"/>
    </row>
    <row r="581" spans="1:80" ht="22.5">
      <c r="A581" s="257">
        <v>121</v>
      </c>
      <c r="B581" s="258" t="s">
        <v>668</v>
      </c>
      <c r="C581" s="259" t="s">
        <v>673</v>
      </c>
      <c r="D581" s="260" t="s">
        <v>132</v>
      </c>
      <c r="E581" s="261">
        <v>70.4</v>
      </c>
      <c r="F581" s="261">
        <v>185</v>
      </c>
      <c r="G581" s="262">
        <f>E581*F581</f>
        <v>13024.000000000002</v>
      </c>
      <c r="H581" s="263">
        <v>0.00825</v>
      </c>
      <c r="I581" s="264">
        <f>E581*H581</f>
        <v>0.5808000000000001</v>
      </c>
      <c r="J581" s="263">
        <v>0</v>
      </c>
      <c r="K581" s="264">
        <f>E581*J581</f>
        <v>0</v>
      </c>
      <c r="O581" s="256">
        <v>2</v>
      </c>
      <c r="AA581" s="231">
        <v>1</v>
      </c>
      <c r="AB581" s="231">
        <v>7</v>
      </c>
      <c r="AC581" s="231">
        <v>7</v>
      </c>
      <c r="AZ581" s="231">
        <v>2</v>
      </c>
      <c r="BA581" s="231">
        <f>IF(AZ581=1,G581,0)</f>
        <v>0</v>
      </c>
      <c r="BB581" s="231">
        <f>IF(AZ581=2,G581,0)</f>
        <v>13024.000000000002</v>
      </c>
      <c r="BC581" s="231">
        <f>IF(AZ581=3,G581,0)</f>
        <v>0</v>
      </c>
      <c r="BD581" s="231">
        <f>IF(AZ581=4,G581,0)</f>
        <v>0</v>
      </c>
      <c r="BE581" s="231">
        <f>IF(AZ581=5,G581,0)</f>
        <v>0</v>
      </c>
      <c r="CA581" s="256">
        <v>1</v>
      </c>
      <c r="CB581" s="256">
        <v>7</v>
      </c>
    </row>
    <row r="582" spans="1:15" ht="12.75">
      <c r="A582" s="265"/>
      <c r="B582" s="268"/>
      <c r="C582" s="330" t="s">
        <v>674</v>
      </c>
      <c r="D582" s="331"/>
      <c r="E582" s="269">
        <v>0</v>
      </c>
      <c r="F582" s="270"/>
      <c r="G582" s="271"/>
      <c r="H582" s="272"/>
      <c r="I582" s="266"/>
      <c r="J582" s="273"/>
      <c r="K582" s="266"/>
      <c r="M582" s="267" t="s">
        <v>674</v>
      </c>
      <c r="O582" s="256"/>
    </row>
    <row r="583" spans="1:15" ht="12.75">
      <c r="A583" s="265"/>
      <c r="B583" s="268"/>
      <c r="C583" s="330" t="s">
        <v>675</v>
      </c>
      <c r="D583" s="331"/>
      <c r="E583" s="269">
        <v>54.74</v>
      </c>
      <c r="F583" s="270"/>
      <c r="G583" s="271"/>
      <c r="H583" s="272"/>
      <c r="I583" s="266"/>
      <c r="J583" s="273"/>
      <c r="K583" s="266"/>
      <c r="M583" s="267" t="s">
        <v>675</v>
      </c>
      <c r="O583" s="256"/>
    </row>
    <row r="584" spans="1:15" ht="12.75">
      <c r="A584" s="265"/>
      <c r="B584" s="268"/>
      <c r="C584" s="330" t="s">
        <v>676</v>
      </c>
      <c r="D584" s="331"/>
      <c r="E584" s="269">
        <v>15.66</v>
      </c>
      <c r="F584" s="270"/>
      <c r="G584" s="271"/>
      <c r="H584" s="272"/>
      <c r="I584" s="266"/>
      <c r="J584" s="273"/>
      <c r="K584" s="266"/>
      <c r="M584" s="267" t="s">
        <v>676</v>
      </c>
      <c r="O584" s="256"/>
    </row>
    <row r="585" spans="1:80" ht="22.5">
      <c r="A585" s="257">
        <v>122</v>
      </c>
      <c r="B585" s="258" t="s">
        <v>677</v>
      </c>
      <c r="C585" s="259" t="s">
        <v>678</v>
      </c>
      <c r="D585" s="260" t="s">
        <v>132</v>
      </c>
      <c r="E585" s="261">
        <v>18.07</v>
      </c>
      <c r="F585" s="261">
        <v>298</v>
      </c>
      <c r="G585" s="262">
        <f>E585*F585</f>
        <v>5384.86</v>
      </c>
      <c r="H585" s="263">
        <v>0.01454</v>
      </c>
      <c r="I585" s="264">
        <f>E585*H585</f>
        <v>0.2627378</v>
      </c>
      <c r="J585" s="263">
        <v>0</v>
      </c>
      <c r="K585" s="264">
        <f>E585*J585</f>
        <v>0</v>
      </c>
      <c r="O585" s="256">
        <v>2</v>
      </c>
      <c r="AA585" s="231">
        <v>1</v>
      </c>
      <c r="AB585" s="231">
        <v>7</v>
      </c>
      <c r="AC585" s="231">
        <v>7</v>
      </c>
      <c r="AZ585" s="231">
        <v>2</v>
      </c>
      <c r="BA585" s="231">
        <f>IF(AZ585=1,G585,0)</f>
        <v>0</v>
      </c>
      <c r="BB585" s="231">
        <f>IF(AZ585=2,G585,0)</f>
        <v>5384.86</v>
      </c>
      <c r="BC585" s="231">
        <f>IF(AZ585=3,G585,0)</f>
        <v>0</v>
      </c>
      <c r="BD585" s="231">
        <f>IF(AZ585=4,G585,0)</f>
        <v>0</v>
      </c>
      <c r="BE585" s="231">
        <f>IF(AZ585=5,G585,0)</f>
        <v>0</v>
      </c>
      <c r="CA585" s="256">
        <v>1</v>
      </c>
      <c r="CB585" s="256">
        <v>7</v>
      </c>
    </row>
    <row r="586" spans="1:15" ht="12.75">
      <c r="A586" s="265"/>
      <c r="B586" s="268"/>
      <c r="C586" s="330" t="s">
        <v>679</v>
      </c>
      <c r="D586" s="331"/>
      <c r="E586" s="269">
        <v>18.07</v>
      </c>
      <c r="F586" s="270"/>
      <c r="G586" s="271"/>
      <c r="H586" s="272"/>
      <c r="I586" s="266"/>
      <c r="J586" s="273"/>
      <c r="K586" s="266"/>
      <c r="M586" s="267" t="s">
        <v>679</v>
      </c>
      <c r="O586" s="256"/>
    </row>
    <row r="587" spans="1:80" ht="22.5">
      <c r="A587" s="257">
        <v>123</v>
      </c>
      <c r="B587" s="258" t="s">
        <v>680</v>
      </c>
      <c r="C587" s="259" t="s">
        <v>681</v>
      </c>
      <c r="D587" s="260" t="s">
        <v>108</v>
      </c>
      <c r="E587" s="261">
        <v>51.799</v>
      </c>
      <c r="F587" s="261">
        <v>285</v>
      </c>
      <c r="G587" s="262">
        <f>E587*F587</f>
        <v>14762.715</v>
      </c>
      <c r="H587" s="263">
        <v>0</v>
      </c>
      <c r="I587" s="264">
        <f>E587*H587</f>
        <v>0</v>
      </c>
      <c r="J587" s="263">
        <v>0</v>
      </c>
      <c r="K587" s="264">
        <f>E587*J587</f>
        <v>0</v>
      </c>
      <c r="O587" s="256">
        <v>2</v>
      </c>
      <c r="AA587" s="231">
        <v>1</v>
      </c>
      <c r="AB587" s="231">
        <v>0</v>
      </c>
      <c r="AC587" s="231">
        <v>0</v>
      </c>
      <c r="AZ587" s="231">
        <v>2</v>
      </c>
      <c r="BA587" s="231">
        <f>IF(AZ587=1,G587,0)</f>
        <v>0</v>
      </c>
      <c r="BB587" s="231">
        <f>IF(AZ587=2,G587,0)</f>
        <v>14762.715</v>
      </c>
      <c r="BC587" s="231">
        <f>IF(AZ587=3,G587,0)</f>
        <v>0</v>
      </c>
      <c r="BD587" s="231">
        <f>IF(AZ587=4,G587,0)</f>
        <v>0</v>
      </c>
      <c r="BE587" s="231">
        <f>IF(AZ587=5,G587,0)</f>
        <v>0</v>
      </c>
      <c r="CA587" s="256">
        <v>1</v>
      </c>
      <c r="CB587" s="256">
        <v>0</v>
      </c>
    </row>
    <row r="588" spans="1:15" ht="12.75">
      <c r="A588" s="265"/>
      <c r="B588" s="268"/>
      <c r="C588" s="330" t="s">
        <v>682</v>
      </c>
      <c r="D588" s="331"/>
      <c r="E588" s="269">
        <v>0</v>
      </c>
      <c r="F588" s="270"/>
      <c r="G588" s="271"/>
      <c r="H588" s="272"/>
      <c r="I588" s="266"/>
      <c r="J588" s="273"/>
      <c r="K588" s="266"/>
      <c r="M588" s="267" t="s">
        <v>682</v>
      </c>
      <c r="O588" s="256"/>
    </row>
    <row r="589" spans="1:15" ht="12.75">
      <c r="A589" s="265"/>
      <c r="B589" s="268"/>
      <c r="C589" s="330" t="s">
        <v>683</v>
      </c>
      <c r="D589" s="331"/>
      <c r="E589" s="269">
        <v>6.0445</v>
      </c>
      <c r="F589" s="270"/>
      <c r="G589" s="271"/>
      <c r="H589" s="272"/>
      <c r="I589" s="266"/>
      <c r="J589" s="273"/>
      <c r="K589" s="266"/>
      <c r="M589" s="267" t="s">
        <v>683</v>
      </c>
      <c r="O589" s="256"/>
    </row>
    <row r="590" spans="1:15" ht="12.75">
      <c r="A590" s="265"/>
      <c r="B590" s="268"/>
      <c r="C590" s="330" t="s">
        <v>684</v>
      </c>
      <c r="D590" s="331"/>
      <c r="E590" s="269">
        <v>25.8445</v>
      </c>
      <c r="F590" s="270"/>
      <c r="G590" s="271"/>
      <c r="H590" s="272"/>
      <c r="I590" s="266"/>
      <c r="J590" s="273"/>
      <c r="K590" s="266"/>
      <c r="M590" s="267" t="s">
        <v>684</v>
      </c>
      <c r="O590" s="256"/>
    </row>
    <row r="591" spans="1:15" ht="12.75">
      <c r="A591" s="265"/>
      <c r="B591" s="268"/>
      <c r="C591" s="330" t="s">
        <v>685</v>
      </c>
      <c r="D591" s="331"/>
      <c r="E591" s="269">
        <v>0</v>
      </c>
      <c r="F591" s="270"/>
      <c r="G591" s="271"/>
      <c r="H591" s="272"/>
      <c r="I591" s="266"/>
      <c r="J591" s="273"/>
      <c r="K591" s="266"/>
      <c r="M591" s="267" t="s">
        <v>685</v>
      </c>
      <c r="O591" s="256"/>
    </row>
    <row r="592" spans="1:15" ht="12.75">
      <c r="A592" s="265"/>
      <c r="B592" s="268"/>
      <c r="C592" s="330" t="s">
        <v>686</v>
      </c>
      <c r="D592" s="331"/>
      <c r="E592" s="269">
        <v>14.63</v>
      </c>
      <c r="F592" s="270"/>
      <c r="G592" s="271"/>
      <c r="H592" s="272"/>
      <c r="I592" s="266"/>
      <c r="J592" s="273"/>
      <c r="K592" s="266"/>
      <c r="M592" s="267" t="s">
        <v>686</v>
      </c>
      <c r="O592" s="256"/>
    </row>
    <row r="593" spans="1:15" ht="12.75">
      <c r="A593" s="265"/>
      <c r="B593" s="268"/>
      <c r="C593" s="330" t="s">
        <v>687</v>
      </c>
      <c r="D593" s="331"/>
      <c r="E593" s="269">
        <v>5.28</v>
      </c>
      <c r="F593" s="270"/>
      <c r="G593" s="271"/>
      <c r="H593" s="272"/>
      <c r="I593" s="266"/>
      <c r="J593" s="273"/>
      <c r="K593" s="266"/>
      <c r="M593" s="267" t="s">
        <v>687</v>
      </c>
      <c r="O593" s="256"/>
    </row>
    <row r="594" spans="1:80" ht="12.75">
      <c r="A594" s="257">
        <v>124</v>
      </c>
      <c r="B594" s="258" t="s">
        <v>688</v>
      </c>
      <c r="C594" s="259" t="s">
        <v>689</v>
      </c>
      <c r="D594" s="260" t="s">
        <v>411</v>
      </c>
      <c r="E594" s="261">
        <v>7.7241</v>
      </c>
      <c r="F594" s="261">
        <v>960</v>
      </c>
      <c r="G594" s="262">
        <f>E594*F594</f>
        <v>7415.136</v>
      </c>
      <c r="H594" s="263">
        <v>0.02357</v>
      </c>
      <c r="I594" s="264">
        <f>E594*H594</f>
        <v>0.182057037</v>
      </c>
      <c r="J594" s="263">
        <v>0</v>
      </c>
      <c r="K594" s="264">
        <f>E594*J594</f>
        <v>0</v>
      </c>
      <c r="O594" s="256">
        <v>2</v>
      </c>
      <c r="AA594" s="231">
        <v>1</v>
      </c>
      <c r="AB594" s="231">
        <v>7</v>
      </c>
      <c r="AC594" s="231">
        <v>7</v>
      </c>
      <c r="AZ594" s="231">
        <v>2</v>
      </c>
      <c r="BA594" s="231">
        <f>IF(AZ594=1,G594,0)</f>
        <v>0</v>
      </c>
      <c r="BB594" s="231">
        <f>IF(AZ594=2,G594,0)</f>
        <v>7415.136</v>
      </c>
      <c r="BC594" s="231">
        <f>IF(AZ594=3,G594,0)</f>
        <v>0</v>
      </c>
      <c r="BD594" s="231">
        <f>IF(AZ594=4,G594,0)</f>
        <v>0</v>
      </c>
      <c r="BE594" s="231">
        <f>IF(AZ594=5,G594,0)</f>
        <v>0</v>
      </c>
      <c r="CA594" s="256">
        <v>1</v>
      </c>
      <c r="CB594" s="256">
        <v>7</v>
      </c>
    </row>
    <row r="595" spans="1:15" ht="12.75">
      <c r="A595" s="265"/>
      <c r="B595" s="268"/>
      <c r="C595" s="330" t="s">
        <v>497</v>
      </c>
      <c r="D595" s="331"/>
      <c r="E595" s="269">
        <v>0</v>
      </c>
      <c r="F595" s="270"/>
      <c r="G595" s="271"/>
      <c r="H595" s="272"/>
      <c r="I595" s="266"/>
      <c r="J595" s="273"/>
      <c r="K595" s="266"/>
      <c r="M595" s="267" t="s">
        <v>497</v>
      </c>
      <c r="O595" s="256"/>
    </row>
    <row r="596" spans="1:15" ht="22.5">
      <c r="A596" s="265"/>
      <c r="B596" s="268"/>
      <c r="C596" s="330" t="s">
        <v>690</v>
      </c>
      <c r="D596" s="331"/>
      <c r="E596" s="269">
        <v>4.1958</v>
      </c>
      <c r="F596" s="270"/>
      <c r="G596" s="271"/>
      <c r="H596" s="272"/>
      <c r="I596" s="266"/>
      <c r="J596" s="273"/>
      <c r="K596" s="266"/>
      <c r="M596" s="267" t="s">
        <v>690</v>
      </c>
      <c r="O596" s="256"/>
    </row>
    <row r="597" spans="1:15" ht="12.75">
      <c r="A597" s="265"/>
      <c r="B597" s="268"/>
      <c r="C597" s="330" t="s">
        <v>691</v>
      </c>
      <c r="D597" s="331"/>
      <c r="E597" s="269">
        <v>0.432</v>
      </c>
      <c r="F597" s="270"/>
      <c r="G597" s="271"/>
      <c r="H597" s="272"/>
      <c r="I597" s="266"/>
      <c r="J597" s="273"/>
      <c r="K597" s="266"/>
      <c r="M597" s="267" t="s">
        <v>691</v>
      </c>
      <c r="O597" s="256"/>
    </row>
    <row r="598" spans="1:15" ht="12.75">
      <c r="A598" s="265"/>
      <c r="B598" s="268"/>
      <c r="C598" s="330" t="s">
        <v>151</v>
      </c>
      <c r="D598" s="331"/>
      <c r="E598" s="269">
        <v>0</v>
      </c>
      <c r="F598" s="270"/>
      <c r="G598" s="271"/>
      <c r="H598" s="272"/>
      <c r="I598" s="266"/>
      <c r="J598" s="273"/>
      <c r="K598" s="266"/>
      <c r="M598" s="267">
        <v>0</v>
      </c>
      <c r="O598" s="256"/>
    </row>
    <row r="599" spans="1:15" ht="12.75">
      <c r="A599" s="265"/>
      <c r="B599" s="268"/>
      <c r="C599" s="330" t="s">
        <v>692</v>
      </c>
      <c r="D599" s="331"/>
      <c r="E599" s="269">
        <v>0.5204</v>
      </c>
      <c r="F599" s="270"/>
      <c r="G599" s="271"/>
      <c r="H599" s="272"/>
      <c r="I599" s="266"/>
      <c r="J599" s="273"/>
      <c r="K599" s="266"/>
      <c r="M599" s="267" t="s">
        <v>692</v>
      </c>
      <c r="O599" s="256"/>
    </row>
    <row r="600" spans="1:15" ht="12.75">
      <c r="A600" s="265"/>
      <c r="B600" s="268"/>
      <c r="C600" s="330" t="s">
        <v>693</v>
      </c>
      <c r="D600" s="331"/>
      <c r="E600" s="269">
        <v>0.4048</v>
      </c>
      <c r="F600" s="270"/>
      <c r="G600" s="271"/>
      <c r="H600" s="272"/>
      <c r="I600" s="266"/>
      <c r="J600" s="273"/>
      <c r="K600" s="266"/>
      <c r="M600" s="267" t="s">
        <v>693</v>
      </c>
      <c r="O600" s="256"/>
    </row>
    <row r="601" spans="1:15" ht="12.75">
      <c r="A601" s="265"/>
      <c r="B601" s="268"/>
      <c r="C601" s="330" t="s">
        <v>694</v>
      </c>
      <c r="D601" s="331"/>
      <c r="E601" s="269">
        <v>0.2313</v>
      </c>
      <c r="F601" s="270"/>
      <c r="G601" s="271"/>
      <c r="H601" s="272"/>
      <c r="I601" s="266"/>
      <c r="J601" s="273"/>
      <c r="K601" s="266"/>
      <c r="M601" s="267" t="s">
        <v>694</v>
      </c>
      <c r="O601" s="256"/>
    </row>
    <row r="602" spans="1:15" ht="12.75">
      <c r="A602" s="265"/>
      <c r="B602" s="268"/>
      <c r="C602" s="330" t="s">
        <v>695</v>
      </c>
      <c r="D602" s="331"/>
      <c r="E602" s="269">
        <v>1.095</v>
      </c>
      <c r="F602" s="270"/>
      <c r="G602" s="271"/>
      <c r="H602" s="272"/>
      <c r="I602" s="266"/>
      <c r="J602" s="273"/>
      <c r="K602" s="266"/>
      <c r="M602" s="267" t="s">
        <v>695</v>
      </c>
      <c r="O602" s="256"/>
    </row>
    <row r="603" spans="1:15" ht="12.75">
      <c r="A603" s="265"/>
      <c r="B603" s="268"/>
      <c r="C603" s="330" t="s">
        <v>151</v>
      </c>
      <c r="D603" s="331"/>
      <c r="E603" s="269">
        <v>0</v>
      </c>
      <c r="F603" s="270"/>
      <c r="G603" s="271"/>
      <c r="H603" s="272"/>
      <c r="I603" s="266"/>
      <c r="J603" s="273"/>
      <c r="K603" s="266"/>
      <c r="M603" s="267">
        <v>0</v>
      </c>
      <c r="O603" s="256"/>
    </row>
    <row r="604" spans="1:15" ht="12.75">
      <c r="A604" s="265"/>
      <c r="B604" s="268"/>
      <c r="C604" s="330" t="s">
        <v>674</v>
      </c>
      <c r="D604" s="331"/>
      <c r="E604" s="269">
        <v>0</v>
      </c>
      <c r="F604" s="270"/>
      <c r="G604" s="271"/>
      <c r="H604" s="272"/>
      <c r="I604" s="266"/>
      <c r="J604" s="273"/>
      <c r="K604" s="266"/>
      <c r="M604" s="267" t="s">
        <v>674</v>
      </c>
      <c r="O604" s="256"/>
    </row>
    <row r="605" spans="1:15" ht="12.75">
      <c r="A605" s="265"/>
      <c r="B605" s="268"/>
      <c r="C605" s="330" t="s">
        <v>696</v>
      </c>
      <c r="D605" s="331"/>
      <c r="E605" s="269">
        <v>0.6569</v>
      </c>
      <c r="F605" s="270"/>
      <c r="G605" s="271"/>
      <c r="H605" s="272"/>
      <c r="I605" s="266"/>
      <c r="J605" s="273"/>
      <c r="K605" s="266"/>
      <c r="M605" s="267" t="s">
        <v>696</v>
      </c>
      <c r="O605" s="256"/>
    </row>
    <row r="606" spans="1:15" ht="22.5">
      <c r="A606" s="265"/>
      <c r="B606" s="268"/>
      <c r="C606" s="330" t="s">
        <v>697</v>
      </c>
      <c r="D606" s="331"/>
      <c r="E606" s="269">
        <v>0.1879</v>
      </c>
      <c r="F606" s="270"/>
      <c r="G606" s="271"/>
      <c r="H606" s="272"/>
      <c r="I606" s="266"/>
      <c r="J606" s="273"/>
      <c r="K606" s="266"/>
      <c r="M606" s="267" t="s">
        <v>697</v>
      </c>
      <c r="O606" s="256"/>
    </row>
    <row r="607" spans="1:80" ht="12.75">
      <c r="A607" s="257">
        <v>125</v>
      </c>
      <c r="B607" s="258" t="s">
        <v>698</v>
      </c>
      <c r="C607" s="259" t="s">
        <v>699</v>
      </c>
      <c r="D607" s="260" t="s">
        <v>108</v>
      </c>
      <c r="E607" s="261">
        <v>192.8257</v>
      </c>
      <c r="F607" s="261">
        <v>45</v>
      </c>
      <c r="G607" s="262">
        <f>E607*F607</f>
        <v>8677.156500000001</v>
      </c>
      <c r="H607" s="263">
        <v>0.01513</v>
      </c>
      <c r="I607" s="264">
        <f>E607*H607</f>
        <v>2.9174528410000002</v>
      </c>
      <c r="J607" s="263">
        <v>-0.015</v>
      </c>
      <c r="K607" s="264">
        <f>E607*J607</f>
        <v>-2.8923855</v>
      </c>
      <c r="O607" s="256">
        <v>2</v>
      </c>
      <c r="AA607" s="231">
        <v>2</v>
      </c>
      <c r="AB607" s="231">
        <v>0</v>
      </c>
      <c r="AC607" s="231">
        <v>0</v>
      </c>
      <c r="AZ607" s="231">
        <v>2</v>
      </c>
      <c r="BA607" s="231">
        <f>IF(AZ607=1,G607,0)</f>
        <v>0</v>
      </c>
      <c r="BB607" s="231">
        <f>IF(AZ607=2,G607,0)</f>
        <v>8677.156500000001</v>
      </c>
      <c r="BC607" s="231">
        <f>IF(AZ607=3,G607,0)</f>
        <v>0</v>
      </c>
      <c r="BD607" s="231">
        <f>IF(AZ607=4,G607,0)</f>
        <v>0</v>
      </c>
      <c r="BE607" s="231">
        <f>IF(AZ607=5,G607,0)</f>
        <v>0</v>
      </c>
      <c r="CA607" s="256">
        <v>2</v>
      </c>
      <c r="CB607" s="256">
        <v>0</v>
      </c>
    </row>
    <row r="608" spans="1:15" ht="12.75">
      <c r="A608" s="265"/>
      <c r="B608" s="268"/>
      <c r="C608" s="330" t="s">
        <v>497</v>
      </c>
      <c r="D608" s="331"/>
      <c r="E608" s="269">
        <v>0</v>
      </c>
      <c r="F608" s="270"/>
      <c r="G608" s="271"/>
      <c r="H608" s="272"/>
      <c r="I608" s="266"/>
      <c r="J608" s="273"/>
      <c r="K608" s="266"/>
      <c r="M608" s="267" t="s">
        <v>497</v>
      </c>
      <c r="O608" s="256"/>
    </row>
    <row r="609" spans="1:15" ht="12.75">
      <c r="A609" s="265"/>
      <c r="B609" s="268"/>
      <c r="C609" s="330" t="s">
        <v>700</v>
      </c>
      <c r="D609" s="331"/>
      <c r="E609" s="269">
        <v>174.8257</v>
      </c>
      <c r="F609" s="270"/>
      <c r="G609" s="271"/>
      <c r="H609" s="272"/>
      <c r="I609" s="266"/>
      <c r="J609" s="273"/>
      <c r="K609" s="266"/>
      <c r="M609" s="267" t="s">
        <v>700</v>
      </c>
      <c r="O609" s="256"/>
    </row>
    <row r="610" spans="1:15" ht="12.75">
      <c r="A610" s="265"/>
      <c r="B610" s="268"/>
      <c r="C610" s="330" t="s">
        <v>499</v>
      </c>
      <c r="D610" s="331"/>
      <c r="E610" s="269">
        <v>18</v>
      </c>
      <c r="F610" s="270"/>
      <c r="G610" s="271"/>
      <c r="H610" s="272"/>
      <c r="I610" s="266"/>
      <c r="J610" s="273"/>
      <c r="K610" s="266"/>
      <c r="M610" s="267" t="s">
        <v>499</v>
      </c>
      <c r="O610" s="256"/>
    </row>
    <row r="611" spans="1:80" ht="12.75">
      <c r="A611" s="257">
        <v>126</v>
      </c>
      <c r="B611" s="258" t="s">
        <v>701</v>
      </c>
      <c r="C611" s="259" t="s">
        <v>702</v>
      </c>
      <c r="D611" s="260" t="s">
        <v>108</v>
      </c>
      <c r="E611" s="261">
        <v>55.0884</v>
      </c>
      <c r="F611" s="261">
        <v>125</v>
      </c>
      <c r="G611" s="262">
        <f>E611*F611</f>
        <v>6886.05</v>
      </c>
      <c r="H611" s="263">
        <v>0.0109</v>
      </c>
      <c r="I611" s="264">
        <f>E611*H611</f>
        <v>0.60046356</v>
      </c>
      <c r="J611" s="263"/>
      <c r="K611" s="264">
        <f>E611*J611</f>
        <v>0</v>
      </c>
      <c r="O611" s="256">
        <v>2</v>
      </c>
      <c r="AA611" s="231">
        <v>3</v>
      </c>
      <c r="AB611" s="231">
        <v>7</v>
      </c>
      <c r="AC611" s="231">
        <v>60725014</v>
      </c>
      <c r="AZ611" s="231">
        <v>2</v>
      </c>
      <c r="BA611" s="231">
        <f>IF(AZ611=1,G611,0)</f>
        <v>0</v>
      </c>
      <c r="BB611" s="231">
        <f>IF(AZ611=2,G611,0)</f>
        <v>6886.05</v>
      </c>
      <c r="BC611" s="231">
        <f>IF(AZ611=3,G611,0)</f>
        <v>0</v>
      </c>
      <c r="BD611" s="231">
        <f>IF(AZ611=4,G611,0)</f>
        <v>0</v>
      </c>
      <c r="BE611" s="231">
        <f>IF(AZ611=5,G611,0)</f>
        <v>0</v>
      </c>
      <c r="CA611" s="256">
        <v>3</v>
      </c>
      <c r="CB611" s="256">
        <v>7</v>
      </c>
    </row>
    <row r="612" spans="1:15" ht="12.75">
      <c r="A612" s="265"/>
      <c r="B612" s="268"/>
      <c r="C612" s="330" t="s">
        <v>703</v>
      </c>
      <c r="D612" s="331"/>
      <c r="E612" s="269">
        <v>5.495</v>
      </c>
      <c r="F612" s="270"/>
      <c r="G612" s="271"/>
      <c r="H612" s="272"/>
      <c r="I612" s="266"/>
      <c r="J612" s="273"/>
      <c r="K612" s="266"/>
      <c r="M612" s="267" t="s">
        <v>703</v>
      </c>
      <c r="O612" s="256"/>
    </row>
    <row r="613" spans="1:15" ht="12.75">
      <c r="A613" s="265"/>
      <c r="B613" s="268"/>
      <c r="C613" s="330" t="s">
        <v>704</v>
      </c>
      <c r="D613" s="331"/>
      <c r="E613" s="269">
        <v>26.0795</v>
      </c>
      <c r="F613" s="270"/>
      <c r="G613" s="271"/>
      <c r="H613" s="272"/>
      <c r="I613" s="266"/>
      <c r="J613" s="273"/>
      <c r="K613" s="266"/>
      <c r="M613" s="267" t="s">
        <v>704</v>
      </c>
      <c r="O613" s="256"/>
    </row>
    <row r="614" spans="1:15" ht="12.75">
      <c r="A614" s="265"/>
      <c r="B614" s="268"/>
      <c r="C614" s="330" t="s">
        <v>686</v>
      </c>
      <c r="D614" s="331"/>
      <c r="E614" s="269">
        <v>14.63</v>
      </c>
      <c r="F614" s="270"/>
      <c r="G614" s="271"/>
      <c r="H614" s="272"/>
      <c r="I614" s="266"/>
      <c r="J614" s="273"/>
      <c r="K614" s="266"/>
      <c r="M614" s="267" t="s">
        <v>686</v>
      </c>
      <c r="O614" s="256"/>
    </row>
    <row r="615" spans="1:15" ht="12.75">
      <c r="A615" s="265"/>
      <c r="B615" s="268"/>
      <c r="C615" s="330" t="s">
        <v>687</v>
      </c>
      <c r="D615" s="331"/>
      <c r="E615" s="269">
        <v>5.28</v>
      </c>
      <c r="F615" s="270"/>
      <c r="G615" s="271"/>
      <c r="H615" s="272"/>
      <c r="I615" s="266"/>
      <c r="J615" s="273"/>
      <c r="K615" s="266"/>
      <c r="M615" s="267" t="s">
        <v>687</v>
      </c>
      <c r="O615" s="256"/>
    </row>
    <row r="616" spans="1:15" ht="12.75">
      <c r="A616" s="265"/>
      <c r="B616" s="268"/>
      <c r="C616" s="330" t="s">
        <v>151</v>
      </c>
      <c r="D616" s="331"/>
      <c r="E616" s="269">
        <v>0</v>
      </c>
      <c r="F616" s="270"/>
      <c r="G616" s="271"/>
      <c r="H616" s="272"/>
      <c r="I616" s="266"/>
      <c r="J616" s="273"/>
      <c r="K616" s="266"/>
      <c r="M616" s="267">
        <v>0</v>
      </c>
      <c r="O616" s="256"/>
    </row>
    <row r="617" spans="1:15" ht="12.75">
      <c r="A617" s="265"/>
      <c r="B617" s="268"/>
      <c r="C617" s="330" t="s">
        <v>705</v>
      </c>
      <c r="D617" s="331"/>
      <c r="E617" s="269">
        <v>3.6039</v>
      </c>
      <c r="F617" s="270"/>
      <c r="G617" s="271"/>
      <c r="H617" s="272"/>
      <c r="I617" s="266"/>
      <c r="J617" s="273"/>
      <c r="K617" s="266"/>
      <c r="M617" s="267" t="s">
        <v>705</v>
      </c>
      <c r="O617" s="256"/>
    </row>
    <row r="618" spans="1:80" ht="12.75">
      <c r="A618" s="257">
        <v>127</v>
      </c>
      <c r="B618" s="258" t="s">
        <v>706</v>
      </c>
      <c r="C618" s="259" t="s">
        <v>707</v>
      </c>
      <c r="D618" s="260" t="s">
        <v>486</v>
      </c>
      <c r="E618" s="261">
        <v>2.757963197</v>
      </c>
      <c r="F618" s="261">
        <v>965</v>
      </c>
      <c r="G618" s="262">
        <f>E618*F618</f>
        <v>2661.434485105</v>
      </c>
      <c r="H618" s="263">
        <v>0</v>
      </c>
      <c r="I618" s="264">
        <f>E618*H618</f>
        <v>0</v>
      </c>
      <c r="J618" s="263"/>
      <c r="K618" s="264">
        <f>E618*J618</f>
        <v>0</v>
      </c>
      <c r="O618" s="256">
        <v>2</v>
      </c>
      <c r="AA618" s="231">
        <v>7</v>
      </c>
      <c r="AB618" s="231">
        <v>1001</v>
      </c>
      <c r="AC618" s="231">
        <v>5</v>
      </c>
      <c r="AZ618" s="231">
        <v>2</v>
      </c>
      <c r="BA618" s="231">
        <f>IF(AZ618=1,G618,0)</f>
        <v>0</v>
      </c>
      <c r="BB618" s="231">
        <f>IF(AZ618=2,G618,0)</f>
        <v>2661.434485105</v>
      </c>
      <c r="BC618" s="231">
        <f>IF(AZ618=3,G618,0)</f>
        <v>0</v>
      </c>
      <c r="BD618" s="231">
        <f>IF(AZ618=4,G618,0)</f>
        <v>0</v>
      </c>
      <c r="BE618" s="231">
        <f>IF(AZ618=5,G618,0)</f>
        <v>0</v>
      </c>
      <c r="CA618" s="256">
        <v>7</v>
      </c>
      <c r="CB618" s="256">
        <v>1001</v>
      </c>
    </row>
    <row r="619" spans="1:57" ht="12.75">
      <c r="A619" s="274"/>
      <c r="B619" s="275" t="s">
        <v>98</v>
      </c>
      <c r="C619" s="276" t="s">
        <v>667</v>
      </c>
      <c r="D619" s="277"/>
      <c r="E619" s="278"/>
      <c r="F619" s="279"/>
      <c r="G619" s="280">
        <f>SUM(G576:G618)</f>
        <v>84253.91198510499</v>
      </c>
      <c r="H619" s="281"/>
      <c r="I619" s="282">
        <f>SUM(I576:I618)</f>
        <v>5.675416038</v>
      </c>
      <c r="J619" s="281"/>
      <c r="K619" s="282">
        <f>SUM(K576:K618)</f>
        <v>-2.8923855</v>
      </c>
      <c r="O619" s="256">
        <v>4</v>
      </c>
      <c r="BA619" s="283">
        <f>SUM(BA576:BA618)</f>
        <v>0</v>
      </c>
      <c r="BB619" s="283">
        <f>SUM(BB576:BB618)</f>
        <v>84253.91198510499</v>
      </c>
      <c r="BC619" s="283">
        <f>SUM(BC576:BC618)</f>
        <v>0</v>
      </c>
      <c r="BD619" s="283">
        <f>SUM(BD576:BD618)</f>
        <v>0</v>
      </c>
      <c r="BE619" s="283">
        <f>SUM(BE576:BE618)</f>
        <v>0</v>
      </c>
    </row>
    <row r="620" spans="1:15" ht="12.75">
      <c r="A620" s="246" t="s">
        <v>97</v>
      </c>
      <c r="B620" s="247" t="s">
        <v>708</v>
      </c>
      <c r="C620" s="248" t="s">
        <v>709</v>
      </c>
      <c r="D620" s="249"/>
      <c r="E620" s="250"/>
      <c r="F620" s="250"/>
      <c r="G620" s="251"/>
      <c r="H620" s="252"/>
      <c r="I620" s="253"/>
      <c r="J620" s="254"/>
      <c r="K620" s="255"/>
      <c r="O620" s="256">
        <v>1</v>
      </c>
    </row>
    <row r="621" spans="1:80" ht="22.5">
      <c r="A621" s="257">
        <v>128</v>
      </c>
      <c r="B621" s="258" t="s">
        <v>711</v>
      </c>
      <c r="C621" s="259" t="s">
        <v>712</v>
      </c>
      <c r="D621" s="260" t="s">
        <v>132</v>
      </c>
      <c r="E621" s="261">
        <v>5.9</v>
      </c>
      <c r="F621" s="261">
        <v>299</v>
      </c>
      <c r="G621" s="262">
        <f>E621*F621</f>
        <v>1764.1000000000001</v>
      </c>
      <c r="H621" s="263">
        <v>0.00251</v>
      </c>
      <c r="I621" s="264">
        <f>E621*H621</f>
        <v>0.014809000000000001</v>
      </c>
      <c r="J621" s="263">
        <v>0</v>
      </c>
      <c r="K621" s="264">
        <f>E621*J621</f>
        <v>0</v>
      </c>
      <c r="O621" s="256">
        <v>2</v>
      </c>
      <c r="AA621" s="231">
        <v>1</v>
      </c>
      <c r="AB621" s="231">
        <v>7</v>
      </c>
      <c r="AC621" s="231">
        <v>7</v>
      </c>
      <c r="AZ621" s="231">
        <v>2</v>
      </c>
      <c r="BA621" s="231">
        <f>IF(AZ621=1,G621,0)</f>
        <v>0</v>
      </c>
      <c r="BB621" s="231">
        <f>IF(AZ621=2,G621,0)</f>
        <v>1764.1000000000001</v>
      </c>
      <c r="BC621" s="231">
        <f>IF(AZ621=3,G621,0)</f>
        <v>0</v>
      </c>
      <c r="BD621" s="231">
        <f>IF(AZ621=4,G621,0)</f>
        <v>0</v>
      </c>
      <c r="BE621" s="231">
        <f>IF(AZ621=5,G621,0)</f>
        <v>0</v>
      </c>
      <c r="CA621" s="256">
        <v>1</v>
      </c>
      <c r="CB621" s="256">
        <v>7</v>
      </c>
    </row>
    <row r="622" spans="1:15" ht="12.75">
      <c r="A622" s="265"/>
      <c r="B622" s="268"/>
      <c r="C622" s="330" t="s">
        <v>713</v>
      </c>
      <c r="D622" s="331"/>
      <c r="E622" s="269">
        <v>5.9</v>
      </c>
      <c r="F622" s="270"/>
      <c r="G622" s="271"/>
      <c r="H622" s="272"/>
      <c r="I622" s="266"/>
      <c r="J622" s="273"/>
      <c r="K622" s="266"/>
      <c r="M622" s="267" t="s">
        <v>713</v>
      </c>
      <c r="O622" s="256"/>
    </row>
    <row r="623" spans="1:80" ht="22.5">
      <c r="A623" s="257">
        <v>129</v>
      </c>
      <c r="B623" s="258" t="s">
        <v>714</v>
      </c>
      <c r="C623" s="259" t="s">
        <v>715</v>
      </c>
      <c r="D623" s="260" t="s">
        <v>132</v>
      </c>
      <c r="E623" s="261">
        <v>26.7</v>
      </c>
      <c r="F623" s="261">
        <v>375</v>
      </c>
      <c r="G623" s="262">
        <f>E623*F623</f>
        <v>10012.5</v>
      </c>
      <c r="H623" s="263">
        <v>0.0031</v>
      </c>
      <c r="I623" s="264">
        <f>E623*H623</f>
        <v>0.08277</v>
      </c>
      <c r="J623" s="263">
        <v>0</v>
      </c>
      <c r="K623" s="264">
        <f>E623*J623</f>
        <v>0</v>
      </c>
      <c r="O623" s="256">
        <v>2</v>
      </c>
      <c r="AA623" s="231">
        <v>1</v>
      </c>
      <c r="AB623" s="231">
        <v>7</v>
      </c>
      <c r="AC623" s="231">
        <v>7</v>
      </c>
      <c r="AZ623" s="231">
        <v>2</v>
      </c>
      <c r="BA623" s="231">
        <f>IF(AZ623=1,G623,0)</f>
        <v>0</v>
      </c>
      <c r="BB623" s="231">
        <f>IF(AZ623=2,G623,0)</f>
        <v>10012.5</v>
      </c>
      <c r="BC623" s="231">
        <f>IF(AZ623=3,G623,0)</f>
        <v>0</v>
      </c>
      <c r="BD623" s="231">
        <f>IF(AZ623=4,G623,0)</f>
        <v>0</v>
      </c>
      <c r="BE623" s="231">
        <f>IF(AZ623=5,G623,0)</f>
        <v>0</v>
      </c>
      <c r="CA623" s="256">
        <v>1</v>
      </c>
      <c r="CB623" s="256">
        <v>7</v>
      </c>
    </row>
    <row r="624" spans="1:15" ht="12.75">
      <c r="A624" s="265"/>
      <c r="B624" s="268"/>
      <c r="C624" s="330" t="s">
        <v>716</v>
      </c>
      <c r="D624" s="331"/>
      <c r="E624" s="269">
        <v>26.7</v>
      </c>
      <c r="F624" s="270"/>
      <c r="G624" s="271"/>
      <c r="H624" s="272"/>
      <c r="I624" s="266"/>
      <c r="J624" s="273"/>
      <c r="K624" s="266"/>
      <c r="M624" s="267" t="s">
        <v>716</v>
      </c>
      <c r="O624" s="256"/>
    </row>
    <row r="625" spans="1:80" ht="22.5">
      <c r="A625" s="257">
        <v>130</v>
      </c>
      <c r="B625" s="258" t="s">
        <v>717</v>
      </c>
      <c r="C625" s="259" t="s">
        <v>718</v>
      </c>
      <c r="D625" s="260" t="s">
        <v>132</v>
      </c>
      <c r="E625" s="261">
        <v>27.4</v>
      </c>
      <c r="F625" s="261">
        <v>385</v>
      </c>
      <c r="G625" s="262">
        <f>E625*F625</f>
        <v>10549</v>
      </c>
      <c r="H625" s="263">
        <v>0.00363</v>
      </c>
      <c r="I625" s="264">
        <f>E625*H625</f>
        <v>0.099462</v>
      </c>
      <c r="J625" s="263">
        <v>0</v>
      </c>
      <c r="K625" s="264">
        <f>E625*J625</f>
        <v>0</v>
      </c>
      <c r="O625" s="256">
        <v>2</v>
      </c>
      <c r="AA625" s="231">
        <v>1</v>
      </c>
      <c r="AB625" s="231">
        <v>0</v>
      </c>
      <c r="AC625" s="231">
        <v>0</v>
      </c>
      <c r="AZ625" s="231">
        <v>2</v>
      </c>
      <c r="BA625" s="231">
        <f>IF(AZ625=1,G625,0)</f>
        <v>0</v>
      </c>
      <c r="BB625" s="231">
        <f>IF(AZ625=2,G625,0)</f>
        <v>10549</v>
      </c>
      <c r="BC625" s="231">
        <f>IF(AZ625=3,G625,0)</f>
        <v>0</v>
      </c>
      <c r="BD625" s="231">
        <f>IF(AZ625=4,G625,0)</f>
        <v>0</v>
      </c>
      <c r="BE625" s="231">
        <f>IF(AZ625=5,G625,0)</f>
        <v>0</v>
      </c>
      <c r="CA625" s="256">
        <v>1</v>
      </c>
      <c r="CB625" s="256">
        <v>0</v>
      </c>
    </row>
    <row r="626" spans="1:15" ht="12.75">
      <c r="A626" s="265"/>
      <c r="B626" s="268"/>
      <c r="C626" s="330" t="s">
        <v>719</v>
      </c>
      <c r="D626" s="331"/>
      <c r="E626" s="269">
        <v>27.4</v>
      </c>
      <c r="F626" s="270"/>
      <c r="G626" s="271"/>
      <c r="H626" s="272"/>
      <c r="I626" s="266"/>
      <c r="J626" s="273"/>
      <c r="K626" s="266"/>
      <c r="M626" s="267" t="s">
        <v>719</v>
      </c>
      <c r="O626" s="256"/>
    </row>
    <row r="627" spans="1:80" ht="22.5">
      <c r="A627" s="257">
        <v>131</v>
      </c>
      <c r="B627" s="258" t="s">
        <v>717</v>
      </c>
      <c r="C627" s="259" t="s">
        <v>720</v>
      </c>
      <c r="D627" s="260" t="s">
        <v>132</v>
      </c>
      <c r="E627" s="261">
        <v>18.07</v>
      </c>
      <c r="F627" s="261">
        <v>385</v>
      </c>
      <c r="G627" s="262">
        <f>E627*F627</f>
        <v>6956.95</v>
      </c>
      <c r="H627" s="263">
        <v>0.00363</v>
      </c>
      <c r="I627" s="264">
        <f>E627*H627</f>
        <v>0.0655941</v>
      </c>
      <c r="J627" s="263">
        <v>0</v>
      </c>
      <c r="K627" s="264">
        <f>E627*J627</f>
        <v>0</v>
      </c>
      <c r="O627" s="256">
        <v>2</v>
      </c>
      <c r="AA627" s="231">
        <v>1</v>
      </c>
      <c r="AB627" s="231">
        <v>7</v>
      </c>
      <c r="AC627" s="231">
        <v>7</v>
      </c>
      <c r="AZ627" s="231">
        <v>2</v>
      </c>
      <c r="BA627" s="231">
        <f>IF(AZ627=1,G627,0)</f>
        <v>0</v>
      </c>
      <c r="BB627" s="231">
        <f>IF(AZ627=2,G627,0)</f>
        <v>6956.95</v>
      </c>
      <c r="BC627" s="231">
        <f>IF(AZ627=3,G627,0)</f>
        <v>0</v>
      </c>
      <c r="BD627" s="231">
        <f>IF(AZ627=4,G627,0)</f>
        <v>0</v>
      </c>
      <c r="BE627" s="231">
        <f>IF(AZ627=5,G627,0)</f>
        <v>0</v>
      </c>
      <c r="CA627" s="256">
        <v>1</v>
      </c>
      <c r="CB627" s="256">
        <v>7</v>
      </c>
    </row>
    <row r="628" spans="1:15" ht="12.75">
      <c r="A628" s="265"/>
      <c r="B628" s="268"/>
      <c r="C628" s="330" t="s">
        <v>721</v>
      </c>
      <c r="D628" s="331"/>
      <c r="E628" s="269">
        <v>18.07</v>
      </c>
      <c r="F628" s="270"/>
      <c r="G628" s="271"/>
      <c r="H628" s="272"/>
      <c r="I628" s="266"/>
      <c r="J628" s="273"/>
      <c r="K628" s="266"/>
      <c r="M628" s="267" t="s">
        <v>721</v>
      </c>
      <c r="O628" s="256"/>
    </row>
    <row r="629" spans="1:80" ht="12.75">
      <c r="A629" s="257">
        <v>132</v>
      </c>
      <c r="B629" s="258" t="s">
        <v>722</v>
      </c>
      <c r="C629" s="259" t="s">
        <v>723</v>
      </c>
      <c r="D629" s="260" t="s">
        <v>132</v>
      </c>
      <c r="E629" s="261">
        <v>5.9</v>
      </c>
      <c r="F629" s="261">
        <v>15</v>
      </c>
      <c r="G629" s="262">
        <f>E629*F629</f>
        <v>88.5</v>
      </c>
      <c r="H629" s="263">
        <v>0</v>
      </c>
      <c r="I629" s="264">
        <f>E629*H629</f>
        <v>0</v>
      </c>
      <c r="J629" s="263">
        <v>-0.00347</v>
      </c>
      <c r="K629" s="264">
        <f>E629*J629</f>
        <v>-0.020473</v>
      </c>
      <c r="O629" s="256">
        <v>2</v>
      </c>
      <c r="AA629" s="231">
        <v>1</v>
      </c>
      <c r="AB629" s="231">
        <v>7</v>
      </c>
      <c r="AC629" s="231">
        <v>7</v>
      </c>
      <c r="AZ629" s="231">
        <v>2</v>
      </c>
      <c r="BA629" s="231">
        <f>IF(AZ629=1,G629,0)</f>
        <v>0</v>
      </c>
      <c r="BB629" s="231">
        <f>IF(AZ629=2,G629,0)</f>
        <v>88.5</v>
      </c>
      <c r="BC629" s="231">
        <f>IF(AZ629=3,G629,0)</f>
        <v>0</v>
      </c>
      <c r="BD629" s="231">
        <f>IF(AZ629=4,G629,0)</f>
        <v>0</v>
      </c>
      <c r="BE629" s="231">
        <f>IF(AZ629=5,G629,0)</f>
        <v>0</v>
      </c>
      <c r="CA629" s="256">
        <v>1</v>
      </c>
      <c r="CB629" s="256">
        <v>7</v>
      </c>
    </row>
    <row r="630" spans="1:15" ht="12.75">
      <c r="A630" s="265"/>
      <c r="B630" s="268"/>
      <c r="C630" s="330" t="s">
        <v>724</v>
      </c>
      <c r="D630" s="331"/>
      <c r="E630" s="269">
        <v>5.9</v>
      </c>
      <c r="F630" s="270"/>
      <c r="G630" s="271"/>
      <c r="H630" s="272"/>
      <c r="I630" s="266"/>
      <c r="J630" s="273"/>
      <c r="K630" s="266"/>
      <c r="M630" s="267" t="s">
        <v>724</v>
      </c>
      <c r="O630" s="256"/>
    </row>
    <row r="631" spans="1:80" ht="12.75">
      <c r="A631" s="257">
        <v>133</v>
      </c>
      <c r="B631" s="258" t="s">
        <v>725</v>
      </c>
      <c r="C631" s="259" t="s">
        <v>726</v>
      </c>
      <c r="D631" s="260" t="s">
        <v>132</v>
      </c>
      <c r="E631" s="261">
        <v>36.4</v>
      </c>
      <c r="F631" s="261">
        <v>15</v>
      </c>
      <c r="G631" s="262">
        <f>E631*F631</f>
        <v>546</v>
      </c>
      <c r="H631" s="263">
        <v>0</v>
      </c>
      <c r="I631" s="264">
        <f>E631*H631</f>
        <v>0</v>
      </c>
      <c r="J631" s="263">
        <v>-0.00392</v>
      </c>
      <c r="K631" s="264">
        <f>E631*J631</f>
        <v>-0.14268799999999998</v>
      </c>
      <c r="O631" s="256">
        <v>2</v>
      </c>
      <c r="AA631" s="231">
        <v>1</v>
      </c>
      <c r="AB631" s="231">
        <v>7</v>
      </c>
      <c r="AC631" s="231">
        <v>7</v>
      </c>
      <c r="AZ631" s="231">
        <v>2</v>
      </c>
      <c r="BA631" s="231">
        <f>IF(AZ631=1,G631,0)</f>
        <v>0</v>
      </c>
      <c r="BB631" s="231">
        <f>IF(AZ631=2,G631,0)</f>
        <v>546</v>
      </c>
      <c r="BC631" s="231">
        <f>IF(AZ631=3,G631,0)</f>
        <v>0</v>
      </c>
      <c r="BD631" s="231">
        <f>IF(AZ631=4,G631,0)</f>
        <v>0</v>
      </c>
      <c r="BE631" s="231">
        <f>IF(AZ631=5,G631,0)</f>
        <v>0</v>
      </c>
      <c r="CA631" s="256">
        <v>1</v>
      </c>
      <c r="CB631" s="256">
        <v>7</v>
      </c>
    </row>
    <row r="632" spans="1:15" ht="12.75">
      <c r="A632" s="265"/>
      <c r="B632" s="268"/>
      <c r="C632" s="330" t="s">
        <v>727</v>
      </c>
      <c r="D632" s="331"/>
      <c r="E632" s="269">
        <v>36.4</v>
      </c>
      <c r="F632" s="270"/>
      <c r="G632" s="271"/>
      <c r="H632" s="272"/>
      <c r="I632" s="266"/>
      <c r="J632" s="273"/>
      <c r="K632" s="266"/>
      <c r="M632" s="267" t="s">
        <v>727</v>
      </c>
      <c r="O632" s="256"/>
    </row>
    <row r="633" spans="1:80" ht="12.75">
      <c r="A633" s="257">
        <v>134</v>
      </c>
      <c r="B633" s="258" t="s">
        <v>728</v>
      </c>
      <c r="C633" s="259" t="s">
        <v>729</v>
      </c>
      <c r="D633" s="260" t="s">
        <v>132</v>
      </c>
      <c r="E633" s="261">
        <v>58.52</v>
      </c>
      <c r="F633" s="261">
        <v>19</v>
      </c>
      <c r="G633" s="262">
        <f>E633*F633</f>
        <v>1111.88</v>
      </c>
      <c r="H633" s="263">
        <v>0</v>
      </c>
      <c r="I633" s="264">
        <f>E633*H633</f>
        <v>0</v>
      </c>
      <c r="J633" s="263">
        <v>-0.00135</v>
      </c>
      <c r="K633" s="264">
        <f>E633*J633</f>
        <v>-0.079002</v>
      </c>
      <c r="O633" s="256">
        <v>2</v>
      </c>
      <c r="AA633" s="231">
        <v>1</v>
      </c>
      <c r="AB633" s="231">
        <v>7</v>
      </c>
      <c r="AC633" s="231">
        <v>7</v>
      </c>
      <c r="AZ633" s="231">
        <v>2</v>
      </c>
      <c r="BA633" s="231">
        <f>IF(AZ633=1,G633,0)</f>
        <v>0</v>
      </c>
      <c r="BB633" s="231">
        <f>IF(AZ633=2,G633,0)</f>
        <v>1111.88</v>
      </c>
      <c r="BC633" s="231">
        <f>IF(AZ633=3,G633,0)</f>
        <v>0</v>
      </c>
      <c r="BD633" s="231">
        <f>IF(AZ633=4,G633,0)</f>
        <v>0</v>
      </c>
      <c r="BE633" s="231">
        <f>IF(AZ633=5,G633,0)</f>
        <v>0</v>
      </c>
      <c r="CA633" s="256">
        <v>1</v>
      </c>
      <c r="CB633" s="256">
        <v>7</v>
      </c>
    </row>
    <row r="634" spans="1:15" ht="12.75">
      <c r="A634" s="265"/>
      <c r="B634" s="268"/>
      <c r="C634" s="330" t="s">
        <v>730</v>
      </c>
      <c r="D634" s="331"/>
      <c r="E634" s="269">
        <v>23.75</v>
      </c>
      <c r="F634" s="270"/>
      <c r="G634" s="271"/>
      <c r="H634" s="272"/>
      <c r="I634" s="266"/>
      <c r="J634" s="273"/>
      <c r="K634" s="266"/>
      <c r="M634" s="267" t="s">
        <v>730</v>
      </c>
      <c r="O634" s="256"/>
    </row>
    <row r="635" spans="1:15" ht="12.75">
      <c r="A635" s="265"/>
      <c r="B635" s="268"/>
      <c r="C635" s="330" t="s">
        <v>731</v>
      </c>
      <c r="D635" s="331"/>
      <c r="E635" s="269">
        <v>12.2</v>
      </c>
      <c r="F635" s="270"/>
      <c r="G635" s="271"/>
      <c r="H635" s="272"/>
      <c r="I635" s="266"/>
      <c r="J635" s="273"/>
      <c r="K635" s="266"/>
      <c r="M635" s="267" t="s">
        <v>731</v>
      </c>
      <c r="O635" s="256"/>
    </row>
    <row r="636" spans="1:15" ht="12.75">
      <c r="A636" s="265"/>
      <c r="B636" s="268"/>
      <c r="C636" s="330" t="s">
        <v>732</v>
      </c>
      <c r="D636" s="331"/>
      <c r="E636" s="269">
        <v>5.45</v>
      </c>
      <c r="F636" s="270"/>
      <c r="G636" s="271"/>
      <c r="H636" s="272"/>
      <c r="I636" s="266"/>
      <c r="J636" s="273"/>
      <c r="K636" s="266"/>
      <c r="M636" s="267" t="s">
        <v>732</v>
      </c>
      <c r="O636" s="256"/>
    </row>
    <row r="637" spans="1:15" ht="12.75">
      <c r="A637" s="265"/>
      <c r="B637" s="268"/>
      <c r="C637" s="330" t="s">
        <v>151</v>
      </c>
      <c r="D637" s="331"/>
      <c r="E637" s="269">
        <v>0</v>
      </c>
      <c r="F637" s="270"/>
      <c r="G637" s="271"/>
      <c r="H637" s="272"/>
      <c r="I637" s="266"/>
      <c r="J637" s="273"/>
      <c r="K637" s="266"/>
      <c r="M637" s="267">
        <v>0</v>
      </c>
      <c r="O637" s="256"/>
    </row>
    <row r="638" spans="1:15" ht="12.75">
      <c r="A638" s="265"/>
      <c r="B638" s="268"/>
      <c r="C638" s="330" t="s">
        <v>733</v>
      </c>
      <c r="D638" s="331"/>
      <c r="E638" s="269">
        <v>17.12</v>
      </c>
      <c r="F638" s="270"/>
      <c r="G638" s="271"/>
      <c r="H638" s="272"/>
      <c r="I638" s="266"/>
      <c r="J638" s="273"/>
      <c r="K638" s="266"/>
      <c r="M638" s="267" t="s">
        <v>733</v>
      </c>
      <c r="O638" s="256"/>
    </row>
    <row r="639" spans="1:80" ht="12.75">
      <c r="A639" s="257">
        <v>135</v>
      </c>
      <c r="B639" s="258" t="s">
        <v>734</v>
      </c>
      <c r="C639" s="259" t="s">
        <v>735</v>
      </c>
      <c r="D639" s="260" t="s">
        <v>132</v>
      </c>
      <c r="E639" s="261">
        <v>120.93</v>
      </c>
      <c r="F639" s="261">
        <v>19</v>
      </c>
      <c r="G639" s="262">
        <f>E639*F639</f>
        <v>2297.67</v>
      </c>
      <c r="H639" s="263">
        <v>0</v>
      </c>
      <c r="I639" s="264">
        <f>E639*H639</f>
        <v>0</v>
      </c>
      <c r="J639" s="263">
        <v>-0.00175</v>
      </c>
      <c r="K639" s="264">
        <f>E639*J639</f>
        <v>-0.21162750000000002</v>
      </c>
      <c r="O639" s="256">
        <v>2</v>
      </c>
      <c r="AA639" s="231">
        <v>1</v>
      </c>
      <c r="AB639" s="231">
        <v>7</v>
      </c>
      <c r="AC639" s="231">
        <v>7</v>
      </c>
      <c r="AZ639" s="231">
        <v>2</v>
      </c>
      <c r="BA639" s="231">
        <f>IF(AZ639=1,G639,0)</f>
        <v>0</v>
      </c>
      <c r="BB639" s="231">
        <f>IF(AZ639=2,G639,0)</f>
        <v>2297.67</v>
      </c>
      <c r="BC639" s="231">
        <f>IF(AZ639=3,G639,0)</f>
        <v>0</v>
      </c>
      <c r="BD639" s="231">
        <f>IF(AZ639=4,G639,0)</f>
        <v>0</v>
      </c>
      <c r="BE639" s="231">
        <f>IF(AZ639=5,G639,0)</f>
        <v>0</v>
      </c>
      <c r="CA639" s="256">
        <v>1</v>
      </c>
      <c r="CB639" s="256">
        <v>7</v>
      </c>
    </row>
    <row r="640" spans="1:15" ht="12.75">
      <c r="A640" s="265"/>
      <c r="B640" s="268"/>
      <c r="C640" s="330" t="s">
        <v>736</v>
      </c>
      <c r="D640" s="331"/>
      <c r="E640" s="269">
        <v>95.9</v>
      </c>
      <c r="F640" s="270"/>
      <c r="G640" s="271"/>
      <c r="H640" s="272"/>
      <c r="I640" s="266"/>
      <c r="J640" s="273"/>
      <c r="K640" s="266"/>
      <c r="M640" s="267" t="s">
        <v>736</v>
      </c>
      <c r="O640" s="256"/>
    </row>
    <row r="641" spans="1:15" ht="12.75">
      <c r="A641" s="265"/>
      <c r="B641" s="268"/>
      <c r="C641" s="330" t="s">
        <v>737</v>
      </c>
      <c r="D641" s="331"/>
      <c r="E641" s="269">
        <v>28.64</v>
      </c>
      <c r="F641" s="270"/>
      <c r="G641" s="271"/>
      <c r="H641" s="272"/>
      <c r="I641" s="266"/>
      <c r="J641" s="273"/>
      <c r="K641" s="266"/>
      <c r="M641" s="267" t="s">
        <v>737</v>
      </c>
      <c r="O641" s="256"/>
    </row>
    <row r="642" spans="1:15" ht="12.75">
      <c r="A642" s="265"/>
      <c r="B642" s="268"/>
      <c r="C642" s="330" t="s">
        <v>738</v>
      </c>
      <c r="D642" s="331"/>
      <c r="E642" s="269">
        <v>-3.61</v>
      </c>
      <c r="F642" s="270"/>
      <c r="G642" s="271"/>
      <c r="H642" s="272"/>
      <c r="I642" s="266"/>
      <c r="J642" s="273"/>
      <c r="K642" s="266"/>
      <c r="M642" s="267" t="s">
        <v>738</v>
      </c>
      <c r="O642" s="256"/>
    </row>
    <row r="643" spans="1:80" ht="22.5">
      <c r="A643" s="257">
        <v>136</v>
      </c>
      <c r="B643" s="258" t="s">
        <v>739</v>
      </c>
      <c r="C643" s="259" t="s">
        <v>740</v>
      </c>
      <c r="D643" s="260" t="s">
        <v>132</v>
      </c>
      <c r="E643" s="261">
        <v>47.3</v>
      </c>
      <c r="F643" s="261">
        <v>225</v>
      </c>
      <c r="G643" s="262">
        <f>E643*F643</f>
        <v>10642.5</v>
      </c>
      <c r="H643" s="263">
        <v>0.00298</v>
      </c>
      <c r="I643" s="264">
        <f>E643*H643</f>
        <v>0.140954</v>
      </c>
      <c r="J643" s="263">
        <v>0</v>
      </c>
      <c r="K643" s="264">
        <f>E643*J643</f>
        <v>0</v>
      </c>
      <c r="O643" s="256">
        <v>2</v>
      </c>
      <c r="AA643" s="231">
        <v>1</v>
      </c>
      <c r="AB643" s="231">
        <v>7</v>
      </c>
      <c r="AC643" s="231">
        <v>7</v>
      </c>
      <c r="AZ643" s="231">
        <v>2</v>
      </c>
      <c r="BA643" s="231">
        <f>IF(AZ643=1,G643,0)</f>
        <v>0</v>
      </c>
      <c r="BB643" s="231">
        <f>IF(AZ643=2,G643,0)</f>
        <v>10642.5</v>
      </c>
      <c r="BC643" s="231">
        <f>IF(AZ643=3,G643,0)</f>
        <v>0</v>
      </c>
      <c r="BD643" s="231">
        <f>IF(AZ643=4,G643,0)</f>
        <v>0</v>
      </c>
      <c r="BE643" s="231">
        <f>IF(AZ643=5,G643,0)</f>
        <v>0</v>
      </c>
      <c r="CA643" s="256">
        <v>1</v>
      </c>
      <c r="CB643" s="256">
        <v>7</v>
      </c>
    </row>
    <row r="644" spans="1:15" ht="12.75">
      <c r="A644" s="265"/>
      <c r="B644" s="268"/>
      <c r="C644" s="330" t="s">
        <v>741</v>
      </c>
      <c r="D644" s="331"/>
      <c r="E644" s="269">
        <v>47.3</v>
      </c>
      <c r="F644" s="270"/>
      <c r="G644" s="271"/>
      <c r="H644" s="272"/>
      <c r="I644" s="266"/>
      <c r="J644" s="273"/>
      <c r="K644" s="266"/>
      <c r="M644" s="267" t="s">
        <v>741</v>
      </c>
      <c r="O644" s="256"/>
    </row>
    <row r="645" spans="1:80" ht="12.75">
      <c r="A645" s="257">
        <v>137</v>
      </c>
      <c r="B645" s="258" t="s">
        <v>742</v>
      </c>
      <c r="C645" s="259" t="s">
        <v>743</v>
      </c>
      <c r="D645" s="260" t="s">
        <v>132</v>
      </c>
      <c r="E645" s="261">
        <v>5</v>
      </c>
      <c r="F645" s="261">
        <v>298</v>
      </c>
      <c r="G645" s="262">
        <f>E645*F645</f>
        <v>1490</v>
      </c>
      <c r="H645" s="263">
        <v>0.0038</v>
      </c>
      <c r="I645" s="264">
        <f>E645*H645</f>
        <v>0.019</v>
      </c>
      <c r="J645" s="263">
        <v>0</v>
      </c>
      <c r="K645" s="264">
        <f>E645*J645</f>
        <v>0</v>
      </c>
      <c r="O645" s="256">
        <v>2</v>
      </c>
      <c r="AA645" s="231">
        <v>1</v>
      </c>
      <c r="AB645" s="231">
        <v>7</v>
      </c>
      <c r="AC645" s="231">
        <v>7</v>
      </c>
      <c r="AZ645" s="231">
        <v>2</v>
      </c>
      <c r="BA645" s="231">
        <f>IF(AZ645=1,G645,0)</f>
        <v>0</v>
      </c>
      <c r="BB645" s="231">
        <f>IF(AZ645=2,G645,0)</f>
        <v>1490</v>
      </c>
      <c r="BC645" s="231">
        <f>IF(AZ645=3,G645,0)</f>
        <v>0</v>
      </c>
      <c r="BD645" s="231">
        <f>IF(AZ645=4,G645,0)</f>
        <v>0</v>
      </c>
      <c r="BE645" s="231">
        <f>IF(AZ645=5,G645,0)</f>
        <v>0</v>
      </c>
      <c r="CA645" s="256">
        <v>1</v>
      </c>
      <c r="CB645" s="256">
        <v>7</v>
      </c>
    </row>
    <row r="646" spans="1:15" ht="12.75">
      <c r="A646" s="265"/>
      <c r="B646" s="268"/>
      <c r="C646" s="330" t="s">
        <v>744</v>
      </c>
      <c r="D646" s="331"/>
      <c r="E646" s="269">
        <v>5</v>
      </c>
      <c r="F646" s="270"/>
      <c r="G646" s="271"/>
      <c r="H646" s="272"/>
      <c r="I646" s="266"/>
      <c r="J646" s="273"/>
      <c r="K646" s="266"/>
      <c r="M646" s="267" t="s">
        <v>744</v>
      </c>
      <c r="O646" s="256"/>
    </row>
    <row r="647" spans="1:80" ht="22.5">
      <c r="A647" s="257">
        <v>138</v>
      </c>
      <c r="B647" s="258" t="s">
        <v>745</v>
      </c>
      <c r="C647" s="259" t="s">
        <v>746</v>
      </c>
      <c r="D647" s="260" t="s">
        <v>132</v>
      </c>
      <c r="E647" s="261">
        <v>18.2</v>
      </c>
      <c r="F647" s="261">
        <v>386</v>
      </c>
      <c r="G647" s="262">
        <f>E647*F647</f>
        <v>7025.2</v>
      </c>
      <c r="H647" s="263">
        <v>0.00435</v>
      </c>
      <c r="I647" s="264">
        <f>E647*H647</f>
        <v>0.07916999999999999</v>
      </c>
      <c r="J647" s="263">
        <v>0</v>
      </c>
      <c r="K647" s="264">
        <f>E647*J647</f>
        <v>0</v>
      </c>
      <c r="O647" s="256">
        <v>2</v>
      </c>
      <c r="AA647" s="231">
        <v>1</v>
      </c>
      <c r="AB647" s="231">
        <v>7</v>
      </c>
      <c r="AC647" s="231">
        <v>7</v>
      </c>
      <c r="AZ647" s="231">
        <v>2</v>
      </c>
      <c r="BA647" s="231">
        <f>IF(AZ647=1,G647,0)</f>
        <v>0</v>
      </c>
      <c r="BB647" s="231">
        <f>IF(AZ647=2,G647,0)</f>
        <v>7025.2</v>
      </c>
      <c r="BC647" s="231">
        <f>IF(AZ647=3,G647,0)</f>
        <v>0</v>
      </c>
      <c r="BD647" s="231">
        <f>IF(AZ647=4,G647,0)</f>
        <v>0</v>
      </c>
      <c r="BE647" s="231">
        <f>IF(AZ647=5,G647,0)</f>
        <v>0</v>
      </c>
      <c r="CA647" s="256">
        <v>1</v>
      </c>
      <c r="CB647" s="256">
        <v>7</v>
      </c>
    </row>
    <row r="648" spans="1:15" ht="12.75">
      <c r="A648" s="265"/>
      <c r="B648" s="268"/>
      <c r="C648" s="330" t="s">
        <v>747</v>
      </c>
      <c r="D648" s="331"/>
      <c r="E648" s="269">
        <v>18.2</v>
      </c>
      <c r="F648" s="270"/>
      <c r="G648" s="271"/>
      <c r="H648" s="272"/>
      <c r="I648" s="266"/>
      <c r="J648" s="273"/>
      <c r="K648" s="266"/>
      <c r="M648" s="267" t="s">
        <v>747</v>
      </c>
      <c r="O648" s="256"/>
    </row>
    <row r="649" spans="1:80" ht="12.75">
      <c r="A649" s="257">
        <v>139</v>
      </c>
      <c r="B649" s="258" t="s">
        <v>748</v>
      </c>
      <c r="C649" s="259" t="s">
        <v>749</v>
      </c>
      <c r="D649" s="260" t="s">
        <v>132</v>
      </c>
      <c r="E649" s="261">
        <v>36.355</v>
      </c>
      <c r="F649" s="261">
        <v>456</v>
      </c>
      <c r="G649" s="262">
        <f>E649*F649</f>
        <v>16577.879999999997</v>
      </c>
      <c r="H649" s="263">
        <v>0.00489</v>
      </c>
      <c r="I649" s="264">
        <f>E649*H649</f>
        <v>0.17777595</v>
      </c>
      <c r="J649" s="263">
        <v>0</v>
      </c>
      <c r="K649" s="264">
        <f>E649*J649</f>
        <v>0</v>
      </c>
      <c r="O649" s="256">
        <v>2</v>
      </c>
      <c r="AA649" s="231">
        <v>1</v>
      </c>
      <c r="AB649" s="231">
        <v>7</v>
      </c>
      <c r="AC649" s="231">
        <v>7</v>
      </c>
      <c r="AZ649" s="231">
        <v>2</v>
      </c>
      <c r="BA649" s="231">
        <f>IF(AZ649=1,G649,0)</f>
        <v>0</v>
      </c>
      <c r="BB649" s="231">
        <f>IF(AZ649=2,G649,0)</f>
        <v>16577.879999999997</v>
      </c>
      <c r="BC649" s="231">
        <f>IF(AZ649=3,G649,0)</f>
        <v>0</v>
      </c>
      <c r="BD649" s="231">
        <f>IF(AZ649=4,G649,0)</f>
        <v>0</v>
      </c>
      <c r="BE649" s="231">
        <f>IF(AZ649=5,G649,0)</f>
        <v>0</v>
      </c>
      <c r="CA649" s="256">
        <v>1</v>
      </c>
      <c r="CB649" s="256">
        <v>7</v>
      </c>
    </row>
    <row r="650" spans="1:15" ht="12.75">
      <c r="A650" s="265"/>
      <c r="B650" s="268"/>
      <c r="C650" s="330" t="s">
        <v>750</v>
      </c>
      <c r="D650" s="331"/>
      <c r="E650" s="269">
        <v>33.05</v>
      </c>
      <c r="F650" s="270"/>
      <c r="G650" s="271"/>
      <c r="H650" s="272"/>
      <c r="I650" s="266"/>
      <c r="J650" s="273"/>
      <c r="K650" s="266"/>
      <c r="M650" s="267" t="s">
        <v>750</v>
      </c>
      <c r="O650" s="256"/>
    </row>
    <row r="651" spans="1:15" ht="12.75">
      <c r="A651" s="265"/>
      <c r="B651" s="268"/>
      <c r="C651" s="330" t="s">
        <v>751</v>
      </c>
      <c r="D651" s="331"/>
      <c r="E651" s="269">
        <v>3.305</v>
      </c>
      <c r="F651" s="270"/>
      <c r="G651" s="271"/>
      <c r="H651" s="272"/>
      <c r="I651" s="266"/>
      <c r="J651" s="273"/>
      <c r="K651" s="266"/>
      <c r="M651" s="267" t="s">
        <v>751</v>
      </c>
      <c r="O651" s="256"/>
    </row>
    <row r="652" spans="1:80" ht="12.75">
      <c r="A652" s="257">
        <v>140</v>
      </c>
      <c r="B652" s="258" t="s">
        <v>752</v>
      </c>
      <c r="C652" s="259" t="s">
        <v>753</v>
      </c>
      <c r="D652" s="260" t="s">
        <v>132</v>
      </c>
      <c r="E652" s="261">
        <v>17.735</v>
      </c>
      <c r="F652" s="261">
        <v>568</v>
      </c>
      <c r="G652" s="262">
        <f>E652*F652</f>
        <v>10073.48</v>
      </c>
      <c r="H652" s="263">
        <v>0.00597</v>
      </c>
      <c r="I652" s="264">
        <f>E652*H652</f>
        <v>0.10587794999999998</v>
      </c>
      <c r="J652" s="263">
        <v>0</v>
      </c>
      <c r="K652" s="264">
        <f>E652*J652</f>
        <v>0</v>
      </c>
      <c r="O652" s="256">
        <v>2</v>
      </c>
      <c r="AA652" s="231">
        <v>1</v>
      </c>
      <c r="AB652" s="231">
        <v>7</v>
      </c>
      <c r="AC652" s="231">
        <v>7</v>
      </c>
      <c r="AZ652" s="231">
        <v>2</v>
      </c>
      <c r="BA652" s="231">
        <f>IF(AZ652=1,G652,0)</f>
        <v>0</v>
      </c>
      <c r="BB652" s="231">
        <f>IF(AZ652=2,G652,0)</f>
        <v>10073.48</v>
      </c>
      <c r="BC652" s="231">
        <f>IF(AZ652=3,G652,0)</f>
        <v>0</v>
      </c>
      <c r="BD652" s="231">
        <f>IF(AZ652=4,G652,0)</f>
        <v>0</v>
      </c>
      <c r="BE652" s="231">
        <f>IF(AZ652=5,G652,0)</f>
        <v>0</v>
      </c>
      <c r="CA652" s="256">
        <v>1</v>
      </c>
      <c r="CB652" s="256">
        <v>7</v>
      </c>
    </row>
    <row r="653" spans="1:15" ht="12.75">
      <c r="A653" s="265"/>
      <c r="B653" s="268"/>
      <c r="C653" s="330" t="s">
        <v>754</v>
      </c>
      <c r="D653" s="331"/>
      <c r="E653" s="269">
        <v>15.85</v>
      </c>
      <c r="F653" s="270"/>
      <c r="G653" s="271"/>
      <c r="H653" s="272"/>
      <c r="I653" s="266"/>
      <c r="J653" s="273"/>
      <c r="K653" s="266"/>
      <c r="M653" s="267" t="s">
        <v>754</v>
      </c>
      <c r="O653" s="256"/>
    </row>
    <row r="654" spans="1:15" ht="12.75">
      <c r="A654" s="265"/>
      <c r="B654" s="268"/>
      <c r="C654" s="330" t="s">
        <v>755</v>
      </c>
      <c r="D654" s="331"/>
      <c r="E654" s="269">
        <v>1.885</v>
      </c>
      <c r="F654" s="270"/>
      <c r="G654" s="271"/>
      <c r="H654" s="272"/>
      <c r="I654" s="266"/>
      <c r="J654" s="273"/>
      <c r="K654" s="266"/>
      <c r="M654" s="267" t="s">
        <v>755</v>
      </c>
      <c r="O654" s="256"/>
    </row>
    <row r="655" spans="1:80" ht="12.75">
      <c r="A655" s="257">
        <v>141</v>
      </c>
      <c r="B655" s="258" t="s">
        <v>756</v>
      </c>
      <c r="C655" s="259" t="s">
        <v>757</v>
      </c>
      <c r="D655" s="260" t="s">
        <v>356</v>
      </c>
      <c r="E655" s="261">
        <v>6</v>
      </c>
      <c r="F655" s="261">
        <v>15</v>
      </c>
      <c r="G655" s="262">
        <f>E655*F655</f>
        <v>90</v>
      </c>
      <c r="H655" s="263">
        <v>0</v>
      </c>
      <c r="I655" s="264">
        <f>E655*H655</f>
        <v>0</v>
      </c>
      <c r="J655" s="263">
        <v>-0.00218</v>
      </c>
      <c r="K655" s="264">
        <f>E655*J655</f>
        <v>-0.013080000000000001</v>
      </c>
      <c r="O655" s="256">
        <v>2</v>
      </c>
      <c r="AA655" s="231">
        <v>1</v>
      </c>
      <c r="AB655" s="231">
        <v>7</v>
      </c>
      <c r="AC655" s="231">
        <v>7</v>
      </c>
      <c r="AZ655" s="231">
        <v>2</v>
      </c>
      <c r="BA655" s="231">
        <f>IF(AZ655=1,G655,0)</f>
        <v>0</v>
      </c>
      <c r="BB655" s="231">
        <f>IF(AZ655=2,G655,0)</f>
        <v>90</v>
      </c>
      <c r="BC655" s="231">
        <f>IF(AZ655=3,G655,0)</f>
        <v>0</v>
      </c>
      <c r="BD655" s="231">
        <f>IF(AZ655=4,G655,0)</f>
        <v>0</v>
      </c>
      <c r="BE655" s="231">
        <f>IF(AZ655=5,G655,0)</f>
        <v>0</v>
      </c>
      <c r="CA655" s="256">
        <v>1</v>
      </c>
      <c r="CB655" s="256">
        <v>7</v>
      </c>
    </row>
    <row r="656" spans="1:15" ht="12.75">
      <c r="A656" s="265"/>
      <c r="B656" s="268"/>
      <c r="C656" s="330" t="s">
        <v>758</v>
      </c>
      <c r="D656" s="331"/>
      <c r="E656" s="269">
        <v>3</v>
      </c>
      <c r="F656" s="270"/>
      <c r="G656" s="271"/>
      <c r="H656" s="272"/>
      <c r="I656" s="266"/>
      <c r="J656" s="273"/>
      <c r="K656" s="266"/>
      <c r="M656" s="267" t="s">
        <v>758</v>
      </c>
      <c r="O656" s="256"/>
    </row>
    <row r="657" spans="1:15" ht="12.75">
      <c r="A657" s="265"/>
      <c r="B657" s="268"/>
      <c r="C657" s="330" t="s">
        <v>759</v>
      </c>
      <c r="D657" s="331"/>
      <c r="E657" s="269">
        <v>1</v>
      </c>
      <c r="F657" s="270"/>
      <c r="G657" s="271"/>
      <c r="H657" s="272"/>
      <c r="I657" s="266"/>
      <c r="J657" s="273"/>
      <c r="K657" s="266"/>
      <c r="M657" s="267" t="s">
        <v>759</v>
      </c>
      <c r="O657" s="256"/>
    </row>
    <row r="658" spans="1:15" ht="12.75">
      <c r="A658" s="265"/>
      <c r="B658" s="268"/>
      <c r="C658" s="330" t="s">
        <v>760</v>
      </c>
      <c r="D658" s="331"/>
      <c r="E658" s="269">
        <v>2</v>
      </c>
      <c r="F658" s="270"/>
      <c r="G658" s="271"/>
      <c r="H658" s="272"/>
      <c r="I658" s="266"/>
      <c r="J658" s="273"/>
      <c r="K658" s="266"/>
      <c r="M658" s="267" t="s">
        <v>760</v>
      </c>
      <c r="O658" s="256"/>
    </row>
    <row r="659" spans="1:80" ht="12.75">
      <c r="A659" s="257">
        <v>142</v>
      </c>
      <c r="B659" s="258" t="s">
        <v>761</v>
      </c>
      <c r="C659" s="259" t="s">
        <v>762</v>
      </c>
      <c r="D659" s="260" t="s">
        <v>132</v>
      </c>
      <c r="E659" s="261">
        <v>26.45</v>
      </c>
      <c r="F659" s="261">
        <v>15</v>
      </c>
      <c r="G659" s="262">
        <f>E659*F659</f>
        <v>396.75</v>
      </c>
      <c r="H659" s="263">
        <v>0</v>
      </c>
      <c r="I659" s="264">
        <f>E659*H659</f>
        <v>0</v>
      </c>
      <c r="J659" s="263">
        <v>-0.00226</v>
      </c>
      <c r="K659" s="264">
        <f>E659*J659</f>
        <v>-0.059777</v>
      </c>
      <c r="O659" s="256">
        <v>2</v>
      </c>
      <c r="AA659" s="231">
        <v>1</v>
      </c>
      <c r="AB659" s="231">
        <v>7</v>
      </c>
      <c r="AC659" s="231">
        <v>7</v>
      </c>
      <c r="AZ659" s="231">
        <v>2</v>
      </c>
      <c r="BA659" s="231">
        <f>IF(AZ659=1,G659,0)</f>
        <v>0</v>
      </c>
      <c r="BB659" s="231">
        <f>IF(AZ659=2,G659,0)</f>
        <v>396.75</v>
      </c>
      <c r="BC659" s="231">
        <f>IF(AZ659=3,G659,0)</f>
        <v>0</v>
      </c>
      <c r="BD659" s="231">
        <f>IF(AZ659=4,G659,0)</f>
        <v>0</v>
      </c>
      <c r="BE659" s="231">
        <f>IF(AZ659=5,G659,0)</f>
        <v>0</v>
      </c>
      <c r="CA659" s="256">
        <v>1</v>
      </c>
      <c r="CB659" s="256">
        <v>7</v>
      </c>
    </row>
    <row r="660" spans="1:15" ht="12.75">
      <c r="A660" s="265"/>
      <c r="B660" s="268"/>
      <c r="C660" s="330" t="s">
        <v>763</v>
      </c>
      <c r="D660" s="331"/>
      <c r="E660" s="269">
        <v>12.6</v>
      </c>
      <c r="F660" s="270"/>
      <c r="G660" s="271"/>
      <c r="H660" s="272"/>
      <c r="I660" s="266"/>
      <c r="J660" s="273"/>
      <c r="K660" s="266"/>
      <c r="M660" s="267" t="s">
        <v>763</v>
      </c>
      <c r="O660" s="256"/>
    </row>
    <row r="661" spans="1:15" ht="12.75">
      <c r="A661" s="265"/>
      <c r="B661" s="268"/>
      <c r="C661" s="330" t="s">
        <v>764</v>
      </c>
      <c r="D661" s="331"/>
      <c r="E661" s="269">
        <v>2.65</v>
      </c>
      <c r="F661" s="270"/>
      <c r="G661" s="271"/>
      <c r="H661" s="272"/>
      <c r="I661" s="266"/>
      <c r="J661" s="273"/>
      <c r="K661" s="266"/>
      <c r="M661" s="267" t="s">
        <v>764</v>
      </c>
      <c r="O661" s="256"/>
    </row>
    <row r="662" spans="1:15" ht="12.75">
      <c r="A662" s="265"/>
      <c r="B662" s="268"/>
      <c r="C662" s="330" t="s">
        <v>765</v>
      </c>
      <c r="D662" s="331"/>
      <c r="E662" s="269">
        <v>11.2</v>
      </c>
      <c r="F662" s="270"/>
      <c r="G662" s="271"/>
      <c r="H662" s="272"/>
      <c r="I662" s="266"/>
      <c r="J662" s="273"/>
      <c r="K662" s="266"/>
      <c r="M662" s="267" t="s">
        <v>765</v>
      </c>
      <c r="O662" s="256"/>
    </row>
    <row r="663" spans="1:80" ht="12.75">
      <c r="A663" s="257">
        <v>143</v>
      </c>
      <c r="B663" s="258" t="s">
        <v>766</v>
      </c>
      <c r="C663" s="259" t="s">
        <v>767</v>
      </c>
      <c r="D663" s="260" t="s">
        <v>356</v>
      </c>
      <c r="E663" s="261">
        <v>1</v>
      </c>
      <c r="F663" s="261">
        <v>15</v>
      </c>
      <c r="G663" s="262">
        <f>E663*F663</f>
        <v>15</v>
      </c>
      <c r="H663" s="263">
        <v>0</v>
      </c>
      <c r="I663" s="264">
        <f>E663*H663</f>
        <v>0</v>
      </c>
      <c r="J663" s="263">
        <v>-0.00069</v>
      </c>
      <c r="K663" s="264">
        <f>E663*J663</f>
        <v>-0.00069</v>
      </c>
      <c r="O663" s="256">
        <v>2</v>
      </c>
      <c r="AA663" s="231">
        <v>1</v>
      </c>
      <c r="AB663" s="231">
        <v>7</v>
      </c>
      <c r="AC663" s="231">
        <v>7</v>
      </c>
      <c r="AZ663" s="231">
        <v>2</v>
      </c>
      <c r="BA663" s="231">
        <f>IF(AZ663=1,G663,0)</f>
        <v>0</v>
      </c>
      <c r="BB663" s="231">
        <f>IF(AZ663=2,G663,0)</f>
        <v>15</v>
      </c>
      <c r="BC663" s="231">
        <f>IF(AZ663=3,G663,0)</f>
        <v>0</v>
      </c>
      <c r="BD663" s="231">
        <f>IF(AZ663=4,G663,0)</f>
        <v>0</v>
      </c>
      <c r="BE663" s="231">
        <f>IF(AZ663=5,G663,0)</f>
        <v>0</v>
      </c>
      <c r="CA663" s="256">
        <v>1</v>
      </c>
      <c r="CB663" s="256">
        <v>7</v>
      </c>
    </row>
    <row r="664" spans="1:15" ht="12.75">
      <c r="A664" s="265"/>
      <c r="B664" s="268"/>
      <c r="C664" s="330" t="s">
        <v>768</v>
      </c>
      <c r="D664" s="331"/>
      <c r="E664" s="269">
        <v>1</v>
      </c>
      <c r="F664" s="270"/>
      <c r="G664" s="271"/>
      <c r="H664" s="272"/>
      <c r="I664" s="266"/>
      <c r="J664" s="273"/>
      <c r="K664" s="266"/>
      <c r="M664" s="267" t="s">
        <v>768</v>
      </c>
      <c r="O664" s="256"/>
    </row>
    <row r="665" spans="1:80" ht="22.5">
      <c r="A665" s="257">
        <v>144</v>
      </c>
      <c r="B665" s="258" t="s">
        <v>769</v>
      </c>
      <c r="C665" s="259" t="s">
        <v>770</v>
      </c>
      <c r="D665" s="260" t="s">
        <v>132</v>
      </c>
      <c r="E665" s="261">
        <v>41.4</v>
      </c>
      <c r="F665" s="261">
        <v>375</v>
      </c>
      <c r="G665" s="262">
        <f>E665*F665</f>
        <v>15525</v>
      </c>
      <c r="H665" s="263">
        <v>0.00299</v>
      </c>
      <c r="I665" s="264">
        <f>E665*H665</f>
        <v>0.123786</v>
      </c>
      <c r="J665" s="263">
        <v>0</v>
      </c>
      <c r="K665" s="264">
        <f>E665*J665</f>
        <v>0</v>
      </c>
      <c r="O665" s="256">
        <v>2</v>
      </c>
      <c r="AA665" s="231">
        <v>1</v>
      </c>
      <c r="AB665" s="231">
        <v>7</v>
      </c>
      <c r="AC665" s="231">
        <v>7</v>
      </c>
      <c r="AZ665" s="231">
        <v>2</v>
      </c>
      <c r="BA665" s="231">
        <f>IF(AZ665=1,G665,0)</f>
        <v>0</v>
      </c>
      <c r="BB665" s="231">
        <f>IF(AZ665=2,G665,0)</f>
        <v>15525</v>
      </c>
      <c r="BC665" s="231">
        <f>IF(AZ665=3,G665,0)</f>
        <v>0</v>
      </c>
      <c r="BD665" s="231">
        <f>IF(AZ665=4,G665,0)</f>
        <v>0</v>
      </c>
      <c r="BE665" s="231">
        <f>IF(AZ665=5,G665,0)</f>
        <v>0</v>
      </c>
      <c r="CA665" s="256">
        <v>1</v>
      </c>
      <c r="CB665" s="256">
        <v>7</v>
      </c>
    </row>
    <row r="666" spans="1:15" ht="12.75">
      <c r="A666" s="265"/>
      <c r="B666" s="268"/>
      <c r="C666" s="330" t="s">
        <v>730</v>
      </c>
      <c r="D666" s="331"/>
      <c r="E666" s="269">
        <v>23.75</v>
      </c>
      <c r="F666" s="270"/>
      <c r="G666" s="271"/>
      <c r="H666" s="272"/>
      <c r="I666" s="266"/>
      <c r="J666" s="273"/>
      <c r="K666" s="266"/>
      <c r="M666" s="267" t="s">
        <v>730</v>
      </c>
      <c r="O666" s="256"/>
    </row>
    <row r="667" spans="1:15" ht="12.75">
      <c r="A667" s="265"/>
      <c r="B667" s="268"/>
      <c r="C667" s="330" t="s">
        <v>731</v>
      </c>
      <c r="D667" s="331"/>
      <c r="E667" s="269">
        <v>12.2</v>
      </c>
      <c r="F667" s="270"/>
      <c r="G667" s="271"/>
      <c r="H667" s="272"/>
      <c r="I667" s="266"/>
      <c r="J667" s="273"/>
      <c r="K667" s="266"/>
      <c r="M667" s="267" t="s">
        <v>731</v>
      </c>
      <c r="O667" s="256"/>
    </row>
    <row r="668" spans="1:15" ht="12.75">
      <c r="A668" s="265"/>
      <c r="B668" s="268"/>
      <c r="C668" s="330" t="s">
        <v>732</v>
      </c>
      <c r="D668" s="331"/>
      <c r="E668" s="269">
        <v>5.45</v>
      </c>
      <c r="F668" s="270"/>
      <c r="G668" s="271"/>
      <c r="H668" s="272"/>
      <c r="I668" s="266"/>
      <c r="J668" s="273"/>
      <c r="K668" s="266"/>
      <c r="M668" s="267" t="s">
        <v>732</v>
      </c>
      <c r="O668" s="256"/>
    </row>
    <row r="669" spans="1:80" ht="22.5">
      <c r="A669" s="257">
        <v>145</v>
      </c>
      <c r="B669" s="258" t="s">
        <v>771</v>
      </c>
      <c r="C669" s="259" t="s">
        <v>772</v>
      </c>
      <c r="D669" s="260" t="s">
        <v>132</v>
      </c>
      <c r="E669" s="261">
        <v>17.12</v>
      </c>
      <c r="F669" s="261">
        <v>440</v>
      </c>
      <c r="G669" s="262">
        <f>E669*F669</f>
        <v>7532.8</v>
      </c>
      <c r="H669" s="263">
        <v>0.00341</v>
      </c>
      <c r="I669" s="264">
        <f>E669*H669</f>
        <v>0.0583792</v>
      </c>
      <c r="J669" s="263">
        <v>0</v>
      </c>
      <c r="K669" s="264">
        <f>E669*J669</f>
        <v>0</v>
      </c>
      <c r="O669" s="256">
        <v>2</v>
      </c>
      <c r="AA669" s="231">
        <v>1</v>
      </c>
      <c r="AB669" s="231">
        <v>7</v>
      </c>
      <c r="AC669" s="231">
        <v>7</v>
      </c>
      <c r="AZ669" s="231">
        <v>2</v>
      </c>
      <c r="BA669" s="231">
        <f>IF(AZ669=1,G669,0)</f>
        <v>0</v>
      </c>
      <c r="BB669" s="231">
        <f>IF(AZ669=2,G669,0)</f>
        <v>7532.8</v>
      </c>
      <c r="BC669" s="231">
        <f>IF(AZ669=3,G669,0)</f>
        <v>0</v>
      </c>
      <c r="BD669" s="231">
        <f>IF(AZ669=4,G669,0)</f>
        <v>0</v>
      </c>
      <c r="BE669" s="231">
        <f>IF(AZ669=5,G669,0)</f>
        <v>0</v>
      </c>
      <c r="CA669" s="256">
        <v>1</v>
      </c>
      <c r="CB669" s="256">
        <v>7</v>
      </c>
    </row>
    <row r="670" spans="1:15" ht="12.75">
      <c r="A670" s="265"/>
      <c r="B670" s="268"/>
      <c r="C670" s="330" t="s">
        <v>733</v>
      </c>
      <c r="D670" s="331"/>
      <c r="E670" s="269">
        <v>17.12</v>
      </c>
      <c r="F670" s="270"/>
      <c r="G670" s="271"/>
      <c r="H670" s="272"/>
      <c r="I670" s="266"/>
      <c r="J670" s="273"/>
      <c r="K670" s="266"/>
      <c r="M670" s="267" t="s">
        <v>733</v>
      </c>
      <c r="O670" s="256"/>
    </row>
    <row r="671" spans="1:80" ht="12.75">
      <c r="A671" s="257">
        <v>146</v>
      </c>
      <c r="B671" s="258" t="s">
        <v>773</v>
      </c>
      <c r="C671" s="259" t="s">
        <v>774</v>
      </c>
      <c r="D671" s="260" t="s">
        <v>132</v>
      </c>
      <c r="E671" s="261">
        <v>27.1</v>
      </c>
      <c r="F671" s="261">
        <v>430</v>
      </c>
      <c r="G671" s="262">
        <f>E671*F671</f>
        <v>11653</v>
      </c>
      <c r="H671" s="263">
        <v>0.00276</v>
      </c>
      <c r="I671" s="264">
        <f>E671*H671</f>
        <v>0.074796</v>
      </c>
      <c r="J671" s="263">
        <v>0</v>
      </c>
      <c r="K671" s="264">
        <f>E671*J671</f>
        <v>0</v>
      </c>
      <c r="O671" s="256">
        <v>2</v>
      </c>
      <c r="AA671" s="231">
        <v>1</v>
      </c>
      <c r="AB671" s="231">
        <v>7</v>
      </c>
      <c r="AC671" s="231">
        <v>7</v>
      </c>
      <c r="AZ671" s="231">
        <v>2</v>
      </c>
      <c r="BA671" s="231">
        <f>IF(AZ671=1,G671,0)</f>
        <v>0</v>
      </c>
      <c r="BB671" s="231">
        <f>IF(AZ671=2,G671,0)</f>
        <v>11653</v>
      </c>
      <c r="BC671" s="231">
        <f>IF(AZ671=3,G671,0)</f>
        <v>0</v>
      </c>
      <c r="BD671" s="231">
        <f>IF(AZ671=4,G671,0)</f>
        <v>0</v>
      </c>
      <c r="BE671" s="231">
        <f>IF(AZ671=5,G671,0)</f>
        <v>0</v>
      </c>
      <c r="CA671" s="256">
        <v>1</v>
      </c>
      <c r="CB671" s="256">
        <v>7</v>
      </c>
    </row>
    <row r="672" spans="1:15" ht="12.75">
      <c r="A672" s="265"/>
      <c r="B672" s="268"/>
      <c r="C672" s="330" t="s">
        <v>775</v>
      </c>
      <c r="D672" s="331"/>
      <c r="E672" s="269">
        <v>12.9</v>
      </c>
      <c r="F672" s="270"/>
      <c r="G672" s="271"/>
      <c r="H672" s="272"/>
      <c r="I672" s="266"/>
      <c r="J672" s="273"/>
      <c r="K672" s="266"/>
      <c r="M672" s="267" t="s">
        <v>775</v>
      </c>
      <c r="O672" s="256"/>
    </row>
    <row r="673" spans="1:15" ht="12.75">
      <c r="A673" s="265"/>
      <c r="B673" s="268"/>
      <c r="C673" s="330" t="s">
        <v>776</v>
      </c>
      <c r="D673" s="331"/>
      <c r="E673" s="269">
        <v>11.4</v>
      </c>
      <c r="F673" s="270"/>
      <c r="G673" s="271"/>
      <c r="H673" s="272"/>
      <c r="I673" s="266"/>
      <c r="J673" s="273"/>
      <c r="K673" s="266"/>
      <c r="M673" s="267" t="s">
        <v>776</v>
      </c>
      <c r="O673" s="256"/>
    </row>
    <row r="674" spans="1:15" ht="12.75">
      <c r="A674" s="265"/>
      <c r="B674" s="268"/>
      <c r="C674" s="330" t="s">
        <v>777</v>
      </c>
      <c r="D674" s="331"/>
      <c r="E674" s="269">
        <v>2.8</v>
      </c>
      <c r="F674" s="270"/>
      <c r="G674" s="271"/>
      <c r="H674" s="272"/>
      <c r="I674" s="266"/>
      <c r="J674" s="273"/>
      <c r="K674" s="266"/>
      <c r="M674" s="267" t="s">
        <v>777</v>
      </c>
      <c r="O674" s="256"/>
    </row>
    <row r="675" spans="1:80" ht="12.75">
      <c r="A675" s="257">
        <v>147</v>
      </c>
      <c r="B675" s="258" t="s">
        <v>778</v>
      </c>
      <c r="C675" s="259" t="s">
        <v>779</v>
      </c>
      <c r="D675" s="260" t="s">
        <v>108</v>
      </c>
      <c r="E675" s="261">
        <v>203.5</v>
      </c>
      <c r="F675" s="261">
        <v>115</v>
      </c>
      <c r="G675" s="262">
        <f>E675*F675</f>
        <v>23402.5</v>
      </c>
      <c r="H675" s="263">
        <v>0</v>
      </c>
      <c r="I675" s="264">
        <f>E675*H675</f>
        <v>0</v>
      </c>
      <c r="J675" s="263">
        <v>-0.00732</v>
      </c>
      <c r="K675" s="264">
        <f>E675*J675</f>
        <v>-1.48962</v>
      </c>
      <c r="O675" s="256">
        <v>2</v>
      </c>
      <c r="AA675" s="231">
        <v>2</v>
      </c>
      <c r="AB675" s="231">
        <v>7</v>
      </c>
      <c r="AC675" s="231">
        <v>7</v>
      </c>
      <c r="AZ675" s="231">
        <v>2</v>
      </c>
      <c r="BA675" s="231">
        <f>IF(AZ675=1,G675,0)</f>
        <v>0</v>
      </c>
      <c r="BB675" s="231">
        <f>IF(AZ675=2,G675,0)</f>
        <v>23402.5</v>
      </c>
      <c r="BC675" s="231">
        <f>IF(AZ675=3,G675,0)</f>
        <v>0</v>
      </c>
      <c r="BD675" s="231">
        <f>IF(AZ675=4,G675,0)</f>
        <v>0</v>
      </c>
      <c r="BE675" s="231">
        <f>IF(AZ675=5,G675,0)</f>
        <v>0</v>
      </c>
      <c r="CA675" s="256">
        <v>2</v>
      </c>
      <c r="CB675" s="256">
        <v>7</v>
      </c>
    </row>
    <row r="676" spans="1:15" ht="12.75">
      <c r="A676" s="265"/>
      <c r="B676" s="268"/>
      <c r="C676" s="330" t="s">
        <v>780</v>
      </c>
      <c r="D676" s="331"/>
      <c r="E676" s="269">
        <v>185</v>
      </c>
      <c r="F676" s="270"/>
      <c r="G676" s="271"/>
      <c r="H676" s="272"/>
      <c r="I676" s="266"/>
      <c r="J676" s="273"/>
      <c r="K676" s="266"/>
      <c r="M676" s="267" t="s">
        <v>780</v>
      </c>
      <c r="O676" s="256"/>
    </row>
    <row r="677" spans="1:15" ht="12.75">
      <c r="A677" s="265"/>
      <c r="B677" s="268"/>
      <c r="C677" s="330" t="s">
        <v>781</v>
      </c>
      <c r="D677" s="331"/>
      <c r="E677" s="269">
        <v>18.5</v>
      </c>
      <c r="F677" s="270"/>
      <c r="G677" s="271"/>
      <c r="H677" s="272"/>
      <c r="I677" s="266"/>
      <c r="J677" s="273"/>
      <c r="K677" s="266"/>
      <c r="M677" s="267" t="s">
        <v>781</v>
      </c>
      <c r="O677" s="256"/>
    </row>
    <row r="678" spans="1:80" ht="12.75">
      <c r="A678" s="257">
        <v>148</v>
      </c>
      <c r="B678" s="258" t="s">
        <v>782</v>
      </c>
      <c r="C678" s="259" t="s">
        <v>783</v>
      </c>
      <c r="D678" s="260" t="s">
        <v>356</v>
      </c>
      <c r="E678" s="261">
        <v>6</v>
      </c>
      <c r="F678" s="261">
        <v>155</v>
      </c>
      <c r="G678" s="262">
        <f>E678*F678</f>
        <v>930</v>
      </c>
      <c r="H678" s="263">
        <v>0.00294</v>
      </c>
      <c r="I678" s="264">
        <f>E678*H678</f>
        <v>0.01764</v>
      </c>
      <c r="J678" s="263"/>
      <c r="K678" s="264">
        <f>E678*J678</f>
        <v>0</v>
      </c>
      <c r="O678" s="256">
        <v>2</v>
      </c>
      <c r="AA678" s="231">
        <v>12</v>
      </c>
      <c r="AB678" s="231">
        <v>0</v>
      </c>
      <c r="AC678" s="231">
        <v>67</v>
      </c>
      <c r="AZ678" s="231">
        <v>2</v>
      </c>
      <c r="BA678" s="231">
        <f>IF(AZ678=1,G678,0)</f>
        <v>0</v>
      </c>
      <c r="BB678" s="231">
        <f>IF(AZ678=2,G678,0)</f>
        <v>930</v>
      </c>
      <c r="BC678" s="231">
        <f>IF(AZ678=3,G678,0)</f>
        <v>0</v>
      </c>
      <c r="BD678" s="231">
        <f>IF(AZ678=4,G678,0)</f>
        <v>0</v>
      </c>
      <c r="BE678" s="231">
        <f>IF(AZ678=5,G678,0)</f>
        <v>0</v>
      </c>
      <c r="CA678" s="256">
        <v>12</v>
      </c>
      <c r="CB678" s="256">
        <v>0</v>
      </c>
    </row>
    <row r="679" spans="1:15" ht="12.75">
      <c r="A679" s="265"/>
      <c r="B679" s="268"/>
      <c r="C679" s="330" t="s">
        <v>784</v>
      </c>
      <c r="D679" s="331"/>
      <c r="E679" s="269">
        <v>5</v>
      </c>
      <c r="F679" s="270"/>
      <c r="G679" s="271"/>
      <c r="H679" s="272"/>
      <c r="I679" s="266"/>
      <c r="J679" s="273"/>
      <c r="K679" s="266"/>
      <c r="M679" s="267" t="s">
        <v>784</v>
      </c>
      <c r="O679" s="256"/>
    </row>
    <row r="680" spans="1:15" ht="12.75">
      <c r="A680" s="265"/>
      <c r="B680" s="268"/>
      <c r="C680" s="330" t="s">
        <v>785</v>
      </c>
      <c r="D680" s="331"/>
      <c r="E680" s="269">
        <v>1</v>
      </c>
      <c r="F680" s="270"/>
      <c r="G680" s="271"/>
      <c r="H680" s="272"/>
      <c r="I680" s="266"/>
      <c r="J680" s="273"/>
      <c r="K680" s="266"/>
      <c r="M680" s="267" t="s">
        <v>785</v>
      </c>
      <c r="O680" s="256"/>
    </row>
    <row r="681" spans="1:80" ht="22.5">
      <c r="A681" s="257">
        <v>149</v>
      </c>
      <c r="B681" s="258" t="s">
        <v>786</v>
      </c>
      <c r="C681" s="259" t="s">
        <v>787</v>
      </c>
      <c r="D681" s="260" t="s">
        <v>356</v>
      </c>
      <c r="E681" s="261">
        <v>1</v>
      </c>
      <c r="F681" s="261">
        <v>249</v>
      </c>
      <c r="G681" s="262">
        <f>E681*F681</f>
        <v>249</v>
      </c>
      <c r="H681" s="263">
        <v>0.00294</v>
      </c>
      <c r="I681" s="264">
        <f>E681*H681</f>
        <v>0.00294</v>
      </c>
      <c r="J681" s="263"/>
      <c r="K681" s="264">
        <f>E681*J681</f>
        <v>0</v>
      </c>
      <c r="O681" s="256">
        <v>2</v>
      </c>
      <c r="AA681" s="231">
        <v>12</v>
      </c>
      <c r="AB681" s="231">
        <v>0</v>
      </c>
      <c r="AC681" s="231">
        <v>245</v>
      </c>
      <c r="AZ681" s="231">
        <v>2</v>
      </c>
      <c r="BA681" s="231">
        <f>IF(AZ681=1,G681,0)</f>
        <v>0</v>
      </c>
      <c r="BB681" s="231">
        <f>IF(AZ681=2,G681,0)</f>
        <v>249</v>
      </c>
      <c r="BC681" s="231">
        <f>IF(AZ681=3,G681,0)</f>
        <v>0</v>
      </c>
      <c r="BD681" s="231">
        <f>IF(AZ681=4,G681,0)</f>
        <v>0</v>
      </c>
      <c r="BE681" s="231">
        <f>IF(AZ681=5,G681,0)</f>
        <v>0</v>
      </c>
      <c r="CA681" s="256">
        <v>12</v>
      </c>
      <c r="CB681" s="256">
        <v>0</v>
      </c>
    </row>
    <row r="682" spans="1:15" ht="12.75">
      <c r="A682" s="265"/>
      <c r="B682" s="268"/>
      <c r="C682" s="330" t="s">
        <v>788</v>
      </c>
      <c r="D682" s="331"/>
      <c r="E682" s="269">
        <v>1</v>
      </c>
      <c r="F682" s="270"/>
      <c r="G682" s="271"/>
      <c r="H682" s="272"/>
      <c r="I682" s="266"/>
      <c r="J682" s="273"/>
      <c r="K682" s="266"/>
      <c r="M682" s="267" t="s">
        <v>788</v>
      </c>
      <c r="O682" s="256"/>
    </row>
    <row r="683" spans="1:80" ht="12.75">
      <c r="A683" s="257">
        <v>150</v>
      </c>
      <c r="B683" s="258" t="s">
        <v>789</v>
      </c>
      <c r="C683" s="259" t="s">
        <v>790</v>
      </c>
      <c r="D683" s="260" t="s">
        <v>486</v>
      </c>
      <c r="E683" s="261">
        <v>1.0629542</v>
      </c>
      <c r="F683" s="261">
        <v>1142</v>
      </c>
      <c r="G683" s="262">
        <f>E683*F683</f>
        <v>1213.8936964000002</v>
      </c>
      <c r="H683" s="263">
        <v>0</v>
      </c>
      <c r="I683" s="264">
        <f>E683*H683</f>
        <v>0</v>
      </c>
      <c r="J683" s="263"/>
      <c r="K683" s="264">
        <f>E683*J683</f>
        <v>0</v>
      </c>
      <c r="O683" s="256">
        <v>2</v>
      </c>
      <c r="AA683" s="231">
        <v>7</v>
      </c>
      <c r="AB683" s="231">
        <v>1001</v>
      </c>
      <c r="AC683" s="231">
        <v>5</v>
      </c>
      <c r="AZ683" s="231">
        <v>2</v>
      </c>
      <c r="BA683" s="231">
        <f>IF(AZ683=1,G683,0)</f>
        <v>0</v>
      </c>
      <c r="BB683" s="231">
        <f>IF(AZ683=2,G683,0)</f>
        <v>1213.8936964000002</v>
      </c>
      <c r="BC683" s="231">
        <f>IF(AZ683=3,G683,0)</f>
        <v>0</v>
      </c>
      <c r="BD683" s="231">
        <f>IF(AZ683=4,G683,0)</f>
        <v>0</v>
      </c>
      <c r="BE683" s="231">
        <f>IF(AZ683=5,G683,0)</f>
        <v>0</v>
      </c>
      <c r="CA683" s="256">
        <v>7</v>
      </c>
      <c r="CB683" s="256">
        <v>1001</v>
      </c>
    </row>
    <row r="684" spans="1:57" ht="12.75">
      <c r="A684" s="274"/>
      <c r="B684" s="275" t="s">
        <v>98</v>
      </c>
      <c r="C684" s="276" t="s">
        <v>710</v>
      </c>
      <c r="D684" s="277"/>
      <c r="E684" s="278"/>
      <c r="F684" s="279"/>
      <c r="G684" s="280">
        <f>SUM(G620:G683)</f>
        <v>140143.60369639998</v>
      </c>
      <c r="H684" s="281"/>
      <c r="I684" s="282">
        <f>SUM(I620:I683)</f>
        <v>1.0629542</v>
      </c>
      <c r="J684" s="281"/>
      <c r="K684" s="282">
        <f>SUM(K620:K683)</f>
        <v>-2.0169574999999997</v>
      </c>
      <c r="O684" s="256">
        <v>4</v>
      </c>
      <c r="BA684" s="283">
        <f>SUM(BA620:BA683)</f>
        <v>0</v>
      </c>
      <c r="BB684" s="283">
        <f>SUM(BB620:BB683)</f>
        <v>140143.60369639998</v>
      </c>
      <c r="BC684" s="283">
        <f>SUM(BC620:BC683)</f>
        <v>0</v>
      </c>
      <c r="BD684" s="283">
        <f>SUM(BD620:BD683)</f>
        <v>0</v>
      </c>
      <c r="BE684" s="283">
        <f>SUM(BE620:BE683)</f>
        <v>0</v>
      </c>
    </row>
    <row r="685" spans="1:15" ht="12.75">
      <c r="A685" s="246" t="s">
        <v>97</v>
      </c>
      <c r="B685" s="247" t="s">
        <v>791</v>
      </c>
      <c r="C685" s="248" t="s">
        <v>792</v>
      </c>
      <c r="D685" s="249"/>
      <c r="E685" s="250"/>
      <c r="F685" s="250"/>
      <c r="G685" s="251"/>
      <c r="H685" s="252"/>
      <c r="I685" s="253"/>
      <c r="J685" s="254"/>
      <c r="K685" s="255"/>
      <c r="O685" s="256">
        <v>1</v>
      </c>
    </row>
    <row r="686" spans="1:80" ht="22.5">
      <c r="A686" s="257">
        <v>151</v>
      </c>
      <c r="B686" s="258" t="s">
        <v>794</v>
      </c>
      <c r="C686" s="259" t="s">
        <v>795</v>
      </c>
      <c r="D686" s="260" t="s">
        <v>796</v>
      </c>
      <c r="E686" s="261">
        <v>1</v>
      </c>
      <c r="F686" s="261">
        <v>39900</v>
      </c>
      <c r="G686" s="262">
        <f aca="true" t="shared" si="0" ref="G686:G694">E686*F686</f>
        <v>39900</v>
      </c>
      <c r="H686" s="263">
        <v>0</v>
      </c>
      <c r="I686" s="264">
        <f aca="true" t="shared" si="1" ref="I686:I694">E686*H686</f>
        <v>0</v>
      </c>
      <c r="J686" s="263"/>
      <c r="K686" s="264">
        <f aca="true" t="shared" si="2" ref="K686:K694">E686*J686</f>
        <v>0</v>
      </c>
      <c r="O686" s="256">
        <v>2</v>
      </c>
      <c r="AA686" s="231">
        <v>12</v>
      </c>
      <c r="AB686" s="231">
        <v>0</v>
      </c>
      <c r="AC686" s="231">
        <v>62</v>
      </c>
      <c r="AZ686" s="231">
        <v>2</v>
      </c>
      <c r="BA686" s="231">
        <f aca="true" t="shared" si="3" ref="BA686:BA694">IF(AZ686=1,G686,0)</f>
        <v>0</v>
      </c>
      <c r="BB686" s="231">
        <f aca="true" t="shared" si="4" ref="BB686:BB694">IF(AZ686=2,G686,0)</f>
        <v>39900</v>
      </c>
      <c r="BC686" s="231">
        <f aca="true" t="shared" si="5" ref="BC686:BC694">IF(AZ686=3,G686,0)</f>
        <v>0</v>
      </c>
      <c r="BD686" s="231">
        <f aca="true" t="shared" si="6" ref="BD686:BD694">IF(AZ686=4,G686,0)</f>
        <v>0</v>
      </c>
      <c r="BE686" s="231">
        <f aca="true" t="shared" si="7" ref="BE686:BE694">IF(AZ686=5,G686,0)</f>
        <v>0</v>
      </c>
      <c r="CA686" s="256">
        <v>12</v>
      </c>
      <c r="CB686" s="256">
        <v>0</v>
      </c>
    </row>
    <row r="687" spans="1:80" ht="22.5">
      <c r="A687" s="257">
        <v>152</v>
      </c>
      <c r="B687" s="258" t="s">
        <v>797</v>
      </c>
      <c r="C687" s="259" t="s">
        <v>798</v>
      </c>
      <c r="D687" s="260" t="s">
        <v>796</v>
      </c>
      <c r="E687" s="261">
        <v>1</v>
      </c>
      <c r="F687" s="261">
        <v>42500</v>
      </c>
      <c r="G687" s="262">
        <f t="shared" si="0"/>
        <v>42500</v>
      </c>
      <c r="H687" s="263">
        <v>0</v>
      </c>
      <c r="I687" s="264">
        <f t="shared" si="1"/>
        <v>0</v>
      </c>
      <c r="J687" s="263"/>
      <c r="K687" s="264">
        <f t="shared" si="2"/>
        <v>0</v>
      </c>
      <c r="O687" s="256">
        <v>2</v>
      </c>
      <c r="AA687" s="231">
        <v>12</v>
      </c>
      <c r="AB687" s="231">
        <v>0</v>
      </c>
      <c r="AC687" s="231">
        <v>36</v>
      </c>
      <c r="AZ687" s="231">
        <v>2</v>
      </c>
      <c r="BA687" s="231">
        <f t="shared" si="3"/>
        <v>0</v>
      </c>
      <c r="BB687" s="231">
        <f t="shared" si="4"/>
        <v>42500</v>
      </c>
      <c r="BC687" s="231">
        <f t="shared" si="5"/>
        <v>0</v>
      </c>
      <c r="BD687" s="231">
        <f t="shared" si="6"/>
        <v>0</v>
      </c>
      <c r="BE687" s="231">
        <f t="shared" si="7"/>
        <v>0</v>
      </c>
      <c r="CA687" s="256">
        <v>12</v>
      </c>
      <c r="CB687" s="256">
        <v>0</v>
      </c>
    </row>
    <row r="688" spans="1:80" ht="22.5">
      <c r="A688" s="257">
        <v>153</v>
      </c>
      <c r="B688" s="258" t="s">
        <v>799</v>
      </c>
      <c r="C688" s="259" t="s">
        <v>800</v>
      </c>
      <c r="D688" s="260" t="s">
        <v>796</v>
      </c>
      <c r="E688" s="261">
        <v>1</v>
      </c>
      <c r="F688" s="261">
        <v>45800</v>
      </c>
      <c r="G688" s="262">
        <f t="shared" si="0"/>
        <v>45800</v>
      </c>
      <c r="H688" s="263">
        <v>0</v>
      </c>
      <c r="I688" s="264">
        <f t="shared" si="1"/>
        <v>0</v>
      </c>
      <c r="J688" s="263"/>
      <c r="K688" s="264">
        <f t="shared" si="2"/>
        <v>0</v>
      </c>
      <c r="O688" s="256">
        <v>2</v>
      </c>
      <c r="AA688" s="231">
        <v>12</v>
      </c>
      <c r="AB688" s="231">
        <v>0</v>
      </c>
      <c r="AC688" s="231">
        <v>65</v>
      </c>
      <c r="AZ688" s="231">
        <v>2</v>
      </c>
      <c r="BA688" s="231">
        <f t="shared" si="3"/>
        <v>0</v>
      </c>
      <c r="BB688" s="231">
        <f t="shared" si="4"/>
        <v>45800</v>
      </c>
      <c r="BC688" s="231">
        <f t="shared" si="5"/>
        <v>0</v>
      </c>
      <c r="BD688" s="231">
        <f t="shared" si="6"/>
        <v>0</v>
      </c>
      <c r="BE688" s="231">
        <f t="shared" si="7"/>
        <v>0</v>
      </c>
      <c r="CA688" s="256">
        <v>12</v>
      </c>
      <c r="CB688" s="256">
        <v>0</v>
      </c>
    </row>
    <row r="689" spans="1:80" ht="22.5">
      <c r="A689" s="257">
        <v>154</v>
      </c>
      <c r="B689" s="258" t="s">
        <v>801</v>
      </c>
      <c r="C689" s="259" t="s">
        <v>1034</v>
      </c>
      <c r="D689" s="260" t="s">
        <v>796</v>
      </c>
      <c r="E689" s="261">
        <v>1</v>
      </c>
      <c r="F689" s="261">
        <v>35900</v>
      </c>
      <c r="G689" s="262">
        <f t="shared" si="0"/>
        <v>35900</v>
      </c>
      <c r="H689" s="263">
        <v>0</v>
      </c>
      <c r="I689" s="264">
        <f t="shared" si="1"/>
        <v>0</v>
      </c>
      <c r="J689" s="263"/>
      <c r="K689" s="264">
        <f t="shared" si="2"/>
        <v>0</v>
      </c>
      <c r="O689" s="256">
        <v>2</v>
      </c>
      <c r="AA689" s="231">
        <v>12</v>
      </c>
      <c r="AB689" s="231">
        <v>0</v>
      </c>
      <c r="AC689" s="231">
        <v>113</v>
      </c>
      <c r="AZ689" s="231">
        <v>2</v>
      </c>
      <c r="BA689" s="231">
        <f t="shared" si="3"/>
        <v>0</v>
      </c>
      <c r="BB689" s="231">
        <f t="shared" si="4"/>
        <v>35900</v>
      </c>
      <c r="BC689" s="231">
        <f t="shared" si="5"/>
        <v>0</v>
      </c>
      <c r="BD689" s="231">
        <f t="shared" si="6"/>
        <v>0</v>
      </c>
      <c r="BE689" s="231">
        <f t="shared" si="7"/>
        <v>0</v>
      </c>
      <c r="CA689" s="256">
        <v>12</v>
      </c>
      <c r="CB689" s="256">
        <v>0</v>
      </c>
    </row>
    <row r="690" spans="1:80" ht="22.5">
      <c r="A690" s="257">
        <v>155</v>
      </c>
      <c r="B690" s="258" t="s">
        <v>802</v>
      </c>
      <c r="C690" s="259" t="s">
        <v>803</v>
      </c>
      <c r="D690" s="260" t="s">
        <v>796</v>
      </c>
      <c r="E690" s="261">
        <v>1</v>
      </c>
      <c r="F690" s="261">
        <v>2100</v>
      </c>
      <c r="G690" s="262">
        <f t="shared" si="0"/>
        <v>2100</v>
      </c>
      <c r="H690" s="263">
        <v>0</v>
      </c>
      <c r="I690" s="264">
        <f t="shared" si="1"/>
        <v>0</v>
      </c>
      <c r="J690" s="263"/>
      <c r="K690" s="264">
        <f t="shared" si="2"/>
        <v>0</v>
      </c>
      <c r="O690" s="256">
        <v>2</v>
      </c>
      <c r="AA690" s="231">
        <v>12</v>
      </c>
      <c r="AB690" s="231">
        <v>0</v>
      </c>
      <c r="AC690" s="231">
        <v>153</v>
      </c>
      <c r="AZ690" s="231">
        <v>2</v>
      </c>
      <c r="BA690" s="231">
        <f t="shared" si="3"/>
        <v>0</v>
      </c>
      <c r="BB690" s="231">
        <f t="shared" si="4"/>
        <v>2100</v>
      </c>
      <c r="BC690" s="231">
        <f t="shared" si="5"/>
        <v>0</v>
      </c>
      <c r="BD690" s="231">
        <f t="shared" si="6"/>
        <v>0</v>
      </c>
      <c r="BE690" s="231">
        <f t="shared" si="7"/>
        <v>0</v>
      </c>
      <c r="CA690" s="256">
        <v>12</v>
      </c>
      <c r="CB690" s="256">
        <v>0</v>
      </c>
    </row>
    <row r="691" spans="1:80" ht="22.5">
      <c r="A691" s="257">
        <v>156</v>
      </c>
      <c r="B691" s="258" t="s">
        <v>804</v>
      </c>
      <c r="C691" s="259" t="s">
        <v>805</v>
      </c>
      <c r="D691" s="260" t="s">
        <v>796</v>
      </c>
      <c r="E691" s="261">
        <v>1</v>
      </c>
      <c r="F691" s="261">
        <v>4500</v>
      </c>
      <c r="G691" s="262">
        <f t="shared" si="0"/>
        <v>4500</v>
      </c>
      <c r="H691" s="263">
        <v>0</v>
      </c>
      <c r="I691" s="264">
        <f t="shared" si="1"/>
        <v>0</v>
      </c>
      <c r="J691" s="263"/>
      <c r="K691" s="264">
        <f t="shared" si="2"/>
        <v>0</v>
      </c>
      <c r="O691" s="256">
        <v>2</v>
      </c>
      <c r="AA691" s="231">
        <v>12</v>
      </c>
      <c r="AB691" s="231">
        <v>0</v>
      </c>
      <c r="AC691" s="231">
        <v>154</v>
      </c>
      <c r="AZ691" s="231">
        <v>2</v>
      </c>
      <c r="BA691" s="231">
        <f t="shared" si="3"/>
        <v>0</v>
      </c>
      <c r="BB691" s="231">
        <f t="shared" si="4"/>
        <v>4500</v>
      </c>
      <c r="BC691" s="231">
        <f t="shared" si="5"/>
        <v>0</v>
      </c>
      <c r="BD691" s="231">
        <f t="shared" si="6"/>
        <v>0</v>
      </c>
      <c r="BE691" s="231">
        <f t="shared" si="7"/>
        <v>0</v>
      </c>
      <c r="CA691" s="256">
        <v>12</v>
      </c>
      <c r="CB691" s="256">
        <v>0</v>
      </c>
    </row>
    <row r="692" spans="1:80" ht="22.5">
      <c r="A692" s="257">
        <v>157</v>
      </c>
      <c r="B692" s="258" t="s">
        <v>806</v>
      </c>
      <c r="C692" s="259" t="s">
        <v>807</v>
      </c>
      <c r="D692" s="260" t="s">
        <v>796</v>
      </c>
      <c r="E692" s="261">
        <v>1</v>
      </c>
      <c r="F692" s="261">
        <v>5600</v>
      </c>
      <c r="G692" s="262">
        <f t="shared" si="0"/>
        <v>5600</v>
      </c>
      <c r="H692" s="263">
        <v>0</v>
      </c>
      <c r="I692" s="264">
        <f t="shared" si="1"/>
        <v>0</v>
      </c>
      <c r="J692" s="263"/>
      <c r="K692" s="264">
        <f t="shared" si="2"/>
        <v>0</v>
      </c>
      <c r="O692" s="256">
        <v>2</v>
      </c>
      <c r="AA692" s="231">
        <v>12</v>
      </c>
      <c r="AB692" s="231">
        <v>0</v>
      </c>
      <c r="AC692" s="231">
        <v>155</v>
      </c>
      <c r="AZ692" s="231">
        <v>2</v>
      </c>
      <c r="BA692" s="231">
        <f t="shared" si="3"/>
        <v>0</v>
      </c>
      <c r="BB692" s="231">
        <f t="shared" si="4"/>
        <v>5600</v>
      </c>
      <c r="BC692" s="231">
        <f t="shared" si="5"/>
        <v>0</v>
      </c>
      <c r="BD692" s="231">
        <f t="shared" si="6"/>
        <v>0</v>
      </c>
      <c r="BE692" s="231">
        <f t="shared" si="7"/>
        <v>0</v>
      </c>
      <c r="CA692" s="256">
        <v>12</v>
      </c>
      <c r="CB692" s="256">
        <v>0</v>
      </c>
    </row>
    <row r="693" spans="1:80" ht="12.75">
      <c r="A693" s="257">
        <v>158</v>
      </c>
      <c r="B693" s="258" t="s">
        <v>808</v>
      </c>
      <c r="C693" s="259" t="s">
        <v>809</v>
      </c>
      <c r="D693" s="260" t="s">
        <v>796</v>
      </c>
      <c r="E693" s="261">
        <v>1</v>
      </c>
      <c r="F693" s="261">
        <v>1300</v>
      </c>
      <c r="G693" s="262">
        <f t="shared" si="0"/>
        <v>1300</v>
      </c>
      <c r="H693" s="263">
        <v>0</v>
      </c>
      <c r="I693" s="264">
        <f t="shared" si="1"/>
        <v>0</v>
      </c>
      <c r="J693" s="263"/>
      <c r="K693" s="264">
        <f t="shared" si="2"/>
        <v>0</v>
      </c>
      <c r="O693" s="256">
        <v>2</v>
      </c>
      <c r="AA693" s="231">
        <v>12</v>
      </c>
      <c r="AB693" s="231">
        <v>0</v>
      </c>
      <c r="AC693" s="231">
        <v>244</v>
      </c>
      <c r="AZ693" s="231">
        <v>2</v>
      </c>
      <c r="BA693" s="231">
        <f t="shared" si="3"/>
        <v>0</v>
      </c>
      <c r="BB693" s="231">
        <f t="shared" si="4"/>
        <v>1300</v>
      </c>
      <c r="BC693" s="231">
        <f t="shared" si="5"/>
        <v>0</v>
      </c>
      <c r="BD693" s="231">
        <f t="shared" si="6"/>
        <v>0</v>
      </c>
      <c r="BE693" s="231">
        <f t="shared" si="7"/>
        <v>0</v>
      </c>
      <c r="CA693" s="256">
        <v>12</v>
      </c>
      <c r="CB693" s="256">
        <v>0</v>
      </c>
    </row>
    <row r="694" spans="1:80" ht="22.5">
      <c r="A694" s="257">
        <v>159</v>
      </c>
      <c r="B694" s="258" t="s">
        <v>810</v>
      </c>
      <c r="C694" s="259" t="s">
        <v>811</v>
      </c>
      <c r="D694" s="260" t="s">
        <v>278</v>
      </c>
      <c r="E694" s="261">
        <v>1</v>
      </c>
      <c r="F694" s="261">
        <v>9100</v>
      </c>
      <c r="G694" s="262">
        <f t="shared" si="0"/>
        <v>9100</v>
      </c>
      <c r="H694" s="263">
        <v>0</v>
      </c>
      <c r="I694" s="264">
        <f t="shared" si="1"/>
        <v>0</v>
      </c>
      <c r="J694" s="263"/>
      <c r="K694" s="264">
        <f t="shared" si="2"/>
        <v>0</v>
      </c>
      <c r="O694" s="256">
        <v>2</v>
      </c>
      <c r="AA694" s="231">
        <v>12</v>
      </c>
      <c r="AB694" s="231">
        <v>0</v>
      </c>
      <c r="AC694" s="231">
        <v>192</v>
      </c>
      <c r="AZ694" s="231">
        <v>2</v>
      </c>
      <c r="BA694" s="231">
        <f t="shared" si="3"/>
        <v>0</v>
      </c>
      <c r="BB694" s="231">
        <f t="shared" si="4"/>
        <v>9100</v>
      </c>
      <c r="BC694" s="231">
        <f t="shared" si="5"/>
        <v>0</v>
      </c>
      <c r="BD694" s="231">
        <f t="shared" si="6"/>
        <v>0</v>
      </c>
      <c r="BE694" s="231">
        <f t="shared" si="7"/>
        <v>0</v>
      </c>
      <c r="CA694" s="256">
        <v>12</v>
      </c>
      <c r="CB694" s="256">
        <v>0</v>
      </c>
    </row>
    <row r="695" spans="1:15" ht="12.75">
      <c r="A695" s="265"/>
      <c r="B695" s="268"/>
      <c r="C695" s="330" t="s">
        <v>812</v>
      </c>
      <c r="D695" s="331"/>
      <c r="E695" s="269">
        <v>1</v>
      </c>
      <c r="F695" s="270"/>
      <c r="G695" s="271"/>
      <c r="H695" s="272"/>
      <c r="I695" s="266"/>
      <c r="J695" s="273"/>
      <c r="K695" s="266"/>
      <c r="M695" s="267" t="s">
        <v>812</v>
      </c>
      <c r="O695" s="256"/>
    </row>
    <row r="696" spans="1:57" ht="12.75">
      <c r="A696" s="274"/>
      <c r="B696" s="275" t="s">
        <v>98</v>
      </c>
      <c r="C696" s="276" t="s">
        <v>793</v>
      </c>
      <c r="D696" s="277"/>
      <c r="E696" s="278"/>
      <c r="F696" s="279"/>
      <c r="G696" s="280">
        <f>SUM(G685:G695)</f>
        <v>186700</v>
      </c>
      <c r="H696" s="281"/>
      <c r="I696" s="282">
        <f>SUM(I685:I695)</f>
        <v>0</v>
      </c>
      <c r="J696" s="281"/>
      <c r="K696" s="282">
        <f>SUM(K685:K695)</f>
        <v>0</v>
      </c>
      <c r="O696" s="256">
        <v>4</v>
      </c>
      <c r="BA696" s="283">
        <f>SUM(BA685:BA695)</f>
        <v>0</v>
      </c>
      <c r="BB696" s="283">
        <f>SUM(BB685:BB695)</f>
        <v>186700</v>
      </c>
      <c r="BC696" s="283">
        <f>SUM(BC685:BC695)</f>
        <v>0</v>
      </c>
      <c r="BD696" s="283">
        <f>SUM(BD685:BD695)</f>
        <v>0</v>
      </c>
      <c r="BE696" s="283">
        <f>SUM(BE685:BE695)</f>
        <v>0</v>
      </c>
    </row>
    <row r="697" spans="1:15" ht="12.75">
      <c r="A697" s="246" t="s">
        <v>97</v>
      </c>
      <c r="B697" s="247" t="s">
        <v>813</v>
      </c>
      <c r="C697" s="248" t="s">
        <v>814</v>
      </c>
      <c r="D697" s="249"/>
      <c r="E697" s="250"/>
      <c r="F697" s="250"/>
      <c r="G697" s="251"/>
      <c r="H697" s="252"/>
      <c r="I697" s="253"/>
      <c r="J697" s="254"/>
      <c r="K697" s="255"/>
      <c r="O697" s="256">
        <v>1</v>
      </c>
    </row>
    <row r="698" spans="1:80" ht="12.75">
      <c r="A698" s="257">
        <v>160</v>
      </c>
      <c r="B698" s="258" t="s">
        <v>816</v>
      </c>
      <c r="C698" s="259" t="s">
        <v>817</v>
      </c>
      <c r="D698" s="260" t="s">
        <v>132</v>
      </c>
      <c r="E698" s="261">
        <v>240.5688</v>
      </c>
      <c r="F698" s="261">
        <v>81</v>
      </c>
      <c r="G698" s="262">
        <f>E698*F698</f>
        <v>19486.0728</v>
      </c>
      <c r="H698" s="263">
        <v>4E-05</v>
      </c>
      <c r="I698" s="264">
        <f>E698*H698</f>
        <v>0.009622752000000002</v>
      </c>
      <c r="J698" s="263">
        <v>0</v>
      </c>
      <c r="K698" s="264">
        <f>E698*J698</f>
        <v>0</v>
      </c>
      <c r="O698" s="256">
        <v>2</v>
      </c>
      <c r="AA698" s="231">
        <v>1</v>
      </c>
      <c r="AB698" s="231">
        <v>7</v>
      </c>
      <c r="AC698" s="231">
        <v>7</v>
      </c>
      <c r="AZ698" s="231">
        <v>2</v>
      </c>
      <c r="BA698" s="231">
        <f>IF(AZ698=1,G698,0)</f>
        <v>0</v>
      </c>
      <c r="BB698" s="231">
        <f>IF(AZ698=2,G698,0)</f>
        <v>19486.0728</v>
      </c>
      <c r="BC698" s="231">
        <f>IF(AZ698=3,G698,0)</f>
        <v>0</v>
      </c>
      <c r="BD698" s="231">
        <f>IF(AZ698=4,G698,0)</f>
        <v>0</v>
      </c>
      <c r="BE698" s="231">
        <f>IF(AZ698=5,G698,0)</f>
        <v>0</v>
      </c>
      <c r="CA698" s="256">
        <v>1</v>
      </c>
      <c r="CB698" s="256">
        <v>7</v>
      </c>
    </row>
    <row r="699" spans="1:15" ht="12.75">
      <c r="A699" s="265"/>
      <c r="B699" s="268"/>
      <c r="C699" s="330" t="s">
        <v>818</v>
      </c>
      <c r="D699" s="331"/>
      <c r="E699" s="269">
        <v>16.7088</v>
      </c>
      <c r="F699" s="270"/>
      <c r="G699" s="271"/>
      <c r="H699" s="272"/>
      <c r="I699" s="266"/>
      <c r="J699" s="273"/>
      <c r="K699" s="266"/>
      <c r="M699" s="267" t="s">
        <v>818</v>
      </c>
      <c r="O699" s="256"/>
    </row>
    <row r="700" spans="1:15" ht="12.75">
      <c r="A700" s="265"/>
      <c r="B700" s="268"/>
      <c r="C700" s="330" t="s">
        <v>146</v>
      </c>
      <c r="D700" s="331"/>
      <c r="E700" s="269">
        <v>42.08</v>
      </c>
      <c r="F700" s="270"/>
      <c r="G700" s="271"/>
      <c r="H700" s="272"/>
      <c r="I700" s="266"/>
      <c r="J700" s="273"/>
      <c r="K700" s="266"/>
      <c r="M700" s="267" t="s">
        <v>146</v>
      </c>
      <c r="O700" s="256"/>
    </row>
    <row r="701" spans="1:15" ht="12.75">
      <c r="A701" s="265"/>
      <c r="B701" s="268"/>
      <c r="C701" s="330" t="s">
        <v>819</v>
      </c>
      <c r="D701" s="331"/>
      <c r="E701" s="269">
        <v>65.6</v>
      </c>
      <c r="F701" s="270"/>
      <c r="G701" s="271"/>
      <c r="H701" s="272"/>
      <c r="I701" s="266"/>
      <c r="J701" s="273"/>
      <c r="K701" s="266"/>
      <c r="M701" s="267" t="s">
        <v>819</v>
      </c>
      <c r="O701" s="256"/>
    </row>
    <row r="702" spans="1:15" ht="12.75">
      <c r="A702" s="265"/>
      <c r="B702" s="268"/>
      <c r="C702" s="330" t="s">
        <v>162</v>
      </c>
      <c r="D702" s="331"/>
      <c r="E702" s="269">
        <v>31.98</v>
      </c>
      <c r="F702" s="270"/>
      <c r="G702" s="271"/>
      <c r="H702" s="272"/>
      <c r="I702" s="266"/>
      <c r="J702" s="273"/>
      <c r="K702" s="266"/>
      <c r="M702" s="267" t="s">
        <v>162</v>
      </c>
      <c r="O702" s="256"/>
    </row>
    <row r="703" spans="1:15" ht="12.75">
      <c r="A703" s="265"/>
      <c r="B703" s="268"/>
      <c r="C703" s="330" t="s">
        <v>820</v>
      </c>
      <c r="D703" s="331"/>
      <c r="E703" s="269">
        <v>39.58</v>
      </c>
      <c r="F703" s="270"/>
      <c r="G703" s="271"/>
      <c r="H703" s="272"/>
      <c r="I703" s="266"/>
      <c r="J703" s="273"/>
      <c r="K703" s="266"/>
      <c r="M703" s="267" t="s">
        <v>820</v>
      </c>
      <c r="O703" s="256"/>
    </row>
    <row r="704" spans="1:15" ht="12.75">
      <c r="A704" s="265"/>
      <c r="B704" s="268"/>
      <c r="C704" s="330" t="s">
        <v>151</v>
      </c>
      <c r="D704" s="331"/>
      <c r="E704" s="269">
        <v>0</v>
      </c>
      <c r="F704" s="270"/>
      <c r="G704" s="271"/>
      <c r="H704" s="272"/>
      <c r="I704" s="266"/>
      <c r="J704" s="273"/>
      <c r="K704" s="266"/>
      <c r="M704" s="267">
        <v>0</v>
      </c>
      <c r="O704" s="256"/>
    </row>
    <row r="705" spans="1:15" ht="12.75">
      <c r="A705" s="265"/>
      <c r="B705" s="268"/>
      <c r="C705" s="330" t="s">
        <v>821</v>
      </c>
      <c r="D705" s="331"/>
      <c r="E705" s="269">
        <v>8.24</v>
      </c>
      <c r="F705" s="270"/>
      <c r="G705" s="271"/>
      <c r="H705" s="272"/>
      <c r="I705" s="266"/>
      <c r="J705" s="273"/>
      <c r="K705" s="266"/>
      <c r="M705" s="267" t="s">
        <v>821</v>
      </c>
      <c r="O705" s="256"/>
    </row>
    <row r="706" spans="1:15" ht="12.75">
      <c r="A706" s="265"/>
      <c r="B706" s="268"/>
      <c r="C706" s="330" t="s">
        <v>822</v>
      </c>
      <c r="D706" s="331"/>
      <c r="E706" s="269">
        <v>10.1</v>
      </c>
      <c r="F706" s="270"/>
      <c r="G706" s="271"/>
      <c r="H706" s="272"/>
      <c r="I706" s="266"/>
      <c r="J706" s="273"/>
      <c r="K706" s="266"/>
      <c r="M706" s="267" t="s">
        <v>822</v>
      </c>
      <c r="O706" s="256"/>
    </row>
    <row r="707" spans="1:15" ht="12.75">
      <c r="A707" s="265"/>
      <c r="B707" s="268"/>
      <c r="C707" s="330" t="s">
        <v>823</v>
      </c>
      <c r="D707" s="331"/>
      <c r="E707" s="269">
        <v>12.16</v>
      </c>
      <c r="F707" s="270"/>
      <c r="G707" s="271"/>
      <c r="H707" s="272"/>
      <c r="I707" s="266"/>
      <c r="J707" s="273"/>
      <c r="K707" s="266"/>
      <c r="M707" s="267" t="s">
        <v>823</v>
      </c>
      <c r="O707" s="256"/>
    </row>
    <row r="708" spans="1:15" ht="12.75">
      <c r="A708" s="265"/>
      <c r="B708" s="268"/>
      <c r="C708" s="330" t="s">
        <v>149</v>
      </c>
      <c r="D708" s="331"/>
      <c r="E708" s="269">
        <v>14.12</v>
      </c>
      <c r="F708" s="270"/>
      <c r="G708" s="271"/>
      <c r="H708" s="272"/>
      <c r="I708" s="266"/>
      <c r="J708" s="273"/>
      <c r="K708" s="266"/>
      <c r="M708" s="267" t="s">
        <v>149</v>
      </c>
      <c r="O708" s="256"/>
    </row>
    <row r="709" spans="1:80" ht="22.5">
      <c r="A709" s="257">
        <v>161</v>
      </c>
      <c r="B709" s="258" t="s">
        <v>824</v>
      </c>
      <c r="C709" s="259" t="s">
        <v>825</v>
      </c>
      <c r="D709" s="260" t="s">
        <v>796</v>
      </c>
      <c r="E709" s="261">
        <v>8</v>
      </c>
      <c r="F709" s="261">
        <v>3150</v>
      </c>
      <c r="G709" s="262">
        <f aca="true" t="shared" si="8" ref="G709:G715">E709*F709</f>
        <v>25200</v>
      </c>
      <c r="H709" s="263">
        <v>0</v>
      </c>
      <c r="I709" s="264">
        <f aca="true" t="shared" si="9" ref="I709:I715">E709*H709</f>
        <v>0</v>
      </c>
      <c r="J709" s="263"/>
      <c r="K709" s="264">
        <f aca="true" t="shared" si="10" ref="K709:K715">E709*J709</f>
        <v>0</v>
      </c>
      <c r="O709" s="256">
        <v>2</v>
      </c>
      <c r="AA709" s="231">
        <v>12</v>
      </c>
      <c r="AB709" s="231">
        <v>0</v>
      </c>
      <c r="AC709" s="231">
        <v>2</v>
      </c>
      <c r="AZ709" s="231">
        <v>2</v>
      </c>
      <c r="BA709" s="231">
        <f aca="true" t="shared" si="11" ref="BA709:BA715">IF(AZ709=1,G709,0)</f>
        <v>0</v>
      </c>
      <c r="BB709" s="231">
        <f aca="true" t="shared" si="12" ref="BB709:BB715">IF(AZ709=2,G709,0)</f>
        <v>25200</v>
      </c>
      <c r="BC709" s="231">
        <f aca="true" t="shared" si="13" ref="BC709:BC715">IF(AZ709=3,G709,0)</f>
        <v>0</v>
      </c>
      <c r="BD709" s="231">
        <f aca="true" t="shared" si="14" ref="BD709:BD715">IF(AZ709=4,G709,0)</f>
        <v>0</v>
      </c>
      <c r="BE709" s="231">
        <f aca="true" t="shared" si="15" ref="BE709:BE715">IF(AZ709=5,G709,0)</f>
        <v>0</v>
      </c>
      <c r="CA709" s="256">
        <v>12</v>
      </c>
      <c r="CB709" s="256">
        <v>0</v>
      </c>
    </row>
    <row r="710" spans="1:80" ht="22.5">
      <c r="A710" s="257">
        <v>162</v>
      </c>
      <c r="B710" s="258" t="s">
        <v>826</v>
      </c>
      <c r="C710" s="259" t="s">
        <v>827</v>
      </c>
      <c r="D710" s="260" t="s">
        <v>796</v>
      </c>
      <c r="E710" s="261">
        <v>4</v>
      </c>
      <c r="F710" s="261">
        <v>3050</v>
      </c>
      <c r="G710" s="262">
        <f t="shared" si="8"/>
        <v>12200</v>
      </c>
      <c r="H710" s="263">
        <v>0</v>
      </c>
      <c r="I710" s="264">
        <f t="shared" si="9"/>
        <v>0</v>
      </c>
      <c r="J710" s="263"/>
      <c r="K710" s="264">
        <f t="shared" si="10"/>
        <v>0</v>
      </c>
      <c r="O710" s="256">
        <v>2</v>
      </c>
      <c r="AA710" s="231">
        <v>12</v>
      </c>
      <c r="AB710" s="231">
        <v>0</v>
      </c>
      <c r="AC710" s="231">
        <v>92</v>
      </c>
      <c r="AZ710" s="231">
        <v>2</v>
      </c>
      <c r="BA710" s="231">
        <f t="shared" si="11"/>
        <v>0</v>
      </c>
      <c r="BB710" s="231">
        <f t="shared" si="12"/>
        <v>12200</v>
      </c>
      <c r="BC710" s="231">
        <f t="shared" si="13"/>
        <v>0</v>
      </c>
      <c r="BD710" s="231">
        <f t="shared" si="14"/>
        <v>0</v>
      </c>
      <c r="BE710" s="231">
        <f t="shared" si="15"/>
        <v>0</v>
      </c>
      <c r="CA710" s="256">
        <v>12</v>
      </c>
      <c r="CB710" s="256">
        <v>0</v>
      </c>
    </row>
    <row r="711" spans="1:80" ht="22.5">
      <c r="A711" s="257">
        <v>163</v>
      </c>
      <c r="B711" s="258" t="s">
        <v>828</v>
      </c>
      <c r="C711" s="259" t="s">
        <v>829</v>
      </c>
      <c r="D711" s="260" t="s">
        <v>796</v>
      </c>
      <c r="E711" s="261">
        <v>8</v>
      </c>
      <c r="F711" s="261">
        <v>5320</v>
      </c>
      <c r="G711" s="262">
        <f t="shared" si="8"/>
        <v>42560</v>
      </c>
      <c r="H711" s="263">
        <v>0</v>
      </c>
      <c r="I711" s="264">
        <f t="shared" si="9"/>
        <v>0</v>
      </c>
      <c r="J711" s="263"/>
      <c r="K711" s="264">
        <f t="shared" si="10"/>
        <v>0</v>
      </c>
      <c r="O711" s="256">
        <v>2</v>
      </c>
      <c r="AA711" s="231">
        <v>12</v>
      </c>
      <c r="AB711" s="231">
        <v>0</v>
      </c>
      <c r="AC711" s="231">
        <v>58</v>
      </c>
      <c r="AZ711" s="231">
        <v>2</v>
      </c>
      <c r="BA711" s="231">
        <f t="shared" si="11"/>
        <v>0</v>
      </c>
      <c r="BB711" s="231">
        <f t="shared" si="12"/>
        <v>42560</v>
      </c>
      <c r="BC711" s="231">
        <f t="shared" si="13"/>
        <v>0</v>
      </c>
      <c r="BD711" s="231">
        <f t="shared" si="14"/>
        <v>0</v>
      </c>
      <c r="BE711" s="231">
        <f t="shared" si="15"/>
        <v>0</v>
      </c>
      <c r="CA711" s="256">
        <v>12</v>
      </c>
      <c r="CB711" s="256">
        <v>0</v>
      </c>
    </row>
    <row r="712" spans="1:80" ht="22.5">
      <c r="A712" s="257">
        <v>164</v>
      </c>
      <c r="B712" s="258" t="s">
        <v>830</v>
      </c>
      <c r="C712" s="259" t="s">
        <v>831</v>
      </c>
      <c r="D712" s="260" t="s">
        <v>796</v>
      </c>
      <c r="E712" s="261">
        <v>10</v>
      </c>
      <c r="F712" s="261">
        <v>7050</v>
      </c>
      <c r="G712" s="262">
        <f t="shared" si="8"/>
        <v>70500</v>
      </c>
      <c r="H712" s="263">
        <v>0</v>
      </c>
      <c r="I712" s="264">
        <f t="shared" si="9"/>
        <v>0</v>
      </c>
      <c r="J712" s="263"/>
      <c r="K712" s="264">
        <f t="shared" si="10"/>
        <v>0</v>
      </c>
      <c r="O712" s="256">
        <v>2</v>
      </c>
      <c r="AA712" s="231">
        <v>12</v>
      </c>
      <c r="AB712" s="231">
        <v>0</v>
      </c>
      <c r="AC712" s="231">
        <v>59</v>
      </c>
      <c r="AZ712" s="231">
        <v>2</v>
      </c>
      <c r="BA712" s="231">
        <f t="shared" si="11"/>
        <v>0</v>
      </c>
      <c r="BB712" s="231">
        <f t="shared" si="12"/>
        <v>70500</v>
      </c>
      <c r="BC712" s="231">
        <f t="shared" si="13"/>
        <v>0</v>
      </c>
      <c r="BD712" s="231">
        <f t="shared" si="14"/>
        <v>0</v>
      </c>
      <c r="BE712" s="231">
        <f t="shared" si="15"/>
        <v>0</v>
      </c>
      <c r="CA712" s="256">
        <v>12</v>
      </c>
      <c r="CB712" s="256">
        <v>0</v>
      </c>
    </row>
    <row r="713" spans="1:80" ht="22.5">
      <c r="A713" s="257">
        <v>165</v>
      </c>
      <c r="B713" s="258" t="s">
        <v>832</v>
      </c>
      <c r="C713" s="259" t="s">
        <v>833</v>
      </c>
      <c r="D713" s="260" t="s">
        <v>796</v>
      </c>
      <c r="E713" s="261">
        <v>3</v>
      </c>
      <c r="F713" s="261">
        <v>19800</v>
      </c>
      <c r="G713" s="262">
        <f t="shared" si="8"/>
        <v>59400</v>
      </c>
      <c r="H713" s="263">
        <v>0</v>
      </c>
      <c r="I713" s="264">
        <f t="shared" si="9"/>
        <v>0</v>
      </c>
      <c r="J713" s="263"/>
      <c r="K713" s="264">
        <f t="shared" si="10"/>
        <v>0</v>
      </c>
      <c r="O713" s="256">
        <v>2</v>
      </c>
      <c r="AA713" s="231">
        <v>12</v>
      </c>
      <c r="AB713" s="231">
        <v>0</v>
      </c>
      <c r="AC713" s="231">
        <v>60</v>
      </c>
      <c r="AZ713" s="231">
        <v>2</v>
      </c>
      <c r="BA713" s="231">
        <f t="shared" si="11"/>
        <v>0</v>
      </c>
      <c r="BB713" s="231">
        <f t="shared" si="12"/>
        <v>59400</v>
      </c>
      <c r="BC713" s="231">
        <f t="shared" si="13"/>
        <v>0</v>
      </c>
      <c r="BD713" s="231">
        <f t="shared" si="14"/>
        <v>0</v>
      </c>
      <c r="BE713" s="231">
        <f t="shared" si="15"/>
        <v>0</v>
      </c>
      <c r="CA713" s="256">
        <v>12</v>
      </c>
      <c r="CB713" s="256">
        <v>0</v>
      </c>
    </row>
    <row r="714" spans="1:80" ht="22.5">
      <c r="A714" s="257">
        <v>166</v>
      </c>
      <c r="B714" s="258" t="s">
        <v>834</v>
      </c>
      <c r="C714" s="259" t="s">
        <v>835</v>
      </c>
      <c r="D714" s="260" t="s">
        <v>796</v>
      </c>
      <c r="E714" s="261">
        <v>1</v>
      </c>
      <c r="F714" s="261">
        <v>21500</v>
      </c>
      <c r="G714" s="262">
        <f t="shared" si="8"/>
        <v>21500</v>
      </c>
      <c r="H714" s="263">
        <v>0</v>
      </c>
      <c r="I714" s="264">
        <f t="shared" si="9"/>
        <v>0</v>
      </c>
      <c r="J714" s="263"/>
      <c r="K714" s="264">
        <f t="shared" si="10"/>
        <v>0</v>
      </c>
      <c r="O714" s="256">
        <v>2</v>
      </c>
      <c r="AA714" s="231">
        <v>12</v>
      </c>
      <c r="AB714" s="231">
        <v>0</v>
      </c>
      <c r="AC714" s="231">
        <v>111</v>
      </c>
      <c r="AZ714" s="231">
        <v>2</v>
      </c>
      <c r="BA714" s="231">
        <f t="shared" si="11"/>
        <v>0</v>
      </c>
      <c r="BB714" s="231">
        <f t="shared" si="12"/>
        <v>21500</v>
      </c>
      <c r="BC714" s="231">
        <f t="shared" si="13"/>
        <v>0</v>
      </c>
      <c r="BD714" s="231">
        <f t="shared" si="14"/>
        <v>0</v>
      </c>
      <c r="BE714" s="231">
        <f t="shared" si="15"/>
        <v>0</v>
      </c>
      <c r="CA714" s="256">
        <v>12</v>
      </c>
      <c r="CB714" s="256">
        <v>0</v>
      </c>
    </row>
    <row r="715" spans="1:80" ht="22.5">
      <c r="A715" s="257">
        <v>167</v>
      </c>
      <c r="B715" s="258" t="s">
        <v>836</v>
      </c>
      <c r="C715" s="259" t="s">
        <v>837</v>
      </c>
      <c r="D715" s="260" t="s">
        <v>796</v>
      </c>
      <c r="E715" s="261">
        <v>5</v>
      </c>
      <c r="F715" s="261">
        <v>21600</v>
      </c>
      <c r="G715" s="262">
        <f t="shared" si="8"/>
        <v>108000</v>
      </c>
      <c r="H715" s="263">
        <v>0</v>
      </c>
      <c r="I715" s="264">
        <f t="shared" si="9"/>
        <v>0</v>
      </c>
      <c r="J715" s="263"/>
      <c r="K715" s="264">
        <f t="shared" si="10"/>
        <v>0</v>
      </c>
      <c r="O715" s="256">
        <v>2</v>
      </c>
      <c r="AA715" s="231">
        <v>12</v>
      </c>
      <c r="AB715" s="231">
        <v>0</v>
      </c>
      <c r="AC715" s="231">
        <v>112</v>
      </c>
      <c r="AZ715" s="231">
        <v>2</v>
      </c>
      <c r="BA715" s="231">
        <f t="shared" si="11"/>
        <v>0</v>
      </c>
      <c r="BB715" s="231">
        <f t="shared" si="12"/>
        <v>108000</v>
      </c>
      <c r="BC715" s="231">
        <f t="shared" si="13"/>
        <v>0</v>
      </c>
      <c r="BD715" s="231">
        <f t="shared" si="14"/>
        <v>0</v>
      </c>
      <c r="BE715" s="231">
        <f t="shared" si="15"/>
        <v>0</v>
      </c>
      <c r="CA715" s="256">
        <v>12</v>
      </c>
      <c r="CB715" s="256">
        <v>0</v>
      </c>
    </row>
    <row r="716" spans="1:57" ht="12.75">
      <c r="A716" s="274"/>
      <c r="B716" s="275" t="s">
        <v>98</v>
      </c>
      <c r="C716" s="276" t="s">
        <v>815</v>
      </c>
      <c r="D716" s="277"/>
      <c r="E716" s="278"/>
      <c r="F716" s="279"/>
      <c r="G716" s="280">
        <f>SUM(G697:G715)</f>
        <v>358846.07279999997</v>
      </c>
      <c r="H716" s="281"/>
      <c r="I716" s="282">
        <f>SUM(I697:I715)</f>
        <v>0.009622752000000002</v>
      </c>
      <c r="J716" s="281"/>
      <c r="K716" s="282">
        <f>SUM(K697:K715)</f>
        <v>0</v>
      </c>
      <c r="O716" s="256">
        <v>4</v>
      </c>
      <c r="BA716" s="283">
        <f>SUM(BA697:BA715)</f>
        <v>0</v>
      </c>
      <c r="BB716" s="283">
        <f>SUM(BB697:BB715)</f>
        <v>358846.07279999997</v>
      </c>
      <c r="BC716" s="283">
        <f>SUM(BC697:BC715)</f>
        <v>0</v>
      </c>
      <c r="BD716" s="283">
        <f>SUM(BD697:BD715)</f>
        <v>0</v>
      </c>
      <c r="BE716" s="283">
        <f>SUM(BE697:BE715)</f>
        <v>0</v>
      </c>
    </row>
    <row r="717" spans="1:15" ht="12.75">
      <c r="A717" s="246" t="s">
        <v>97</v>
      </c>
      <c r="B717" s="247" t="s">
        <v>838</v>
      </c>
      <c r="C717" s="248" t="s">
        <v>839</v>
      </c>
      <c r="D717" s="249"/>
      <c r="E717" s="250"/>
      <c r="F717" s="250"/>
      <c r="G717" s="251"/>
      <c r="H717" s="252"/>
      <c r="I717" s="253"/>
      <c r="J717" s="254"/>
      <c r="K717" s="255"/>
      <c r="O717" s="256">
        <v>1</v>
      </c>
    </row>
    <row r="718" spans="1:80" ht="12.75">
      <c r="A718" s="257">
        <v>168</v>
      </c>
      <c r="B718" s="258" t="s">
        <v>841</v>
      </c>
      <c r="C718" s="259" t="s">
        <v>842</v>
      </c>
      <c r="D718" s="260" t="s">
        <v>108</v>
      </c>
      <c r="E718" s="261">
        <v>16.0894</v>
      </c>
      <c r="F718" s="261">
        <v>145</v>
      </c>
      <c r="G718" s="262">
        <f>E718*F718</f>
        <v>2332.963</v>
      </c>
      <c r="H718" s="263">
        <v>0</v>
      </c>
      <c r="I718" s="264">
        <f>E718*H718</f>
        <v>0</v>
      </c>
      <c r="J718" s="263">
        <v>0</v>
      </c>
      <c r="K718" s="264">
        <f>E718*J718</f>
        <v>0</v>
      </c>
      <c r="O718" s="256">
        <v>2</v>
      </c>
      <c r="AA718" s="231">
        <v>1</v>
      </c>
      <c r="AB718" s="231">
        <v>7</v>
      </c>
      <c r="AC718" s="231">
        <v>7</v>
      </c>
      <c r="AZ718" s="231">
        <v>2</v>
      </c>
      <c r="BA718" s="231">
        <f>IF(AZ718=1,G718,0)</f>
        <v>0</v>
      </c>
      <c r="BB718" s="231">
        <f>IF(AZ718=2,G718,0)</f>
        <v>2332.963</v>
      </c>
      <c r="BC718" s="231">
        <f>IF(AZ718=3,G718,0)</f>
        <v>0</v>
      </c>
      <c r="BD718" s="231">
        <f>IF(AZ718=4,G718,0)</f>
        <v>0</v>
      </c>
      <c r="BE718" s="231">
        <f>IF(AZ718=5,G718,0)</f>
        <v>0</v>
      </c>
      <c r="CA718" s="256">
        <v>1</v>
      </c>
      <c r="CB718" s="256">
        <v>7</v>
      </c>
    </row>
    <row r="719" spans="1:15" ht="12.75">
      <c r="A719" s="265"/>
      <c r="B719" s="268"/>
      <c r="C719" s="330" t="s">
        <v>843</v>
      </c>
      <c r="D719" s="331"/>
      <c r="E719" s="269">
        <v>7.56</v>
      </c>
      <c r="F719" s="270"/>
      <c r="G719" s="271"/>
      <c r="H719" s="272"/>
      <c r="I719" s="266"/>
      <c r="J719" s="273"/>
      <c r="K719" s="266"/>
      <c r="M719" s="267" t="s">
        <v>843</v>
      </c>
      <c r="O719" s="256"/>
    </row>
    <row r="720" spans="1:15" ht="12.75">
      <c r="A720" s="265"/>
      <c r="B720" s="268"/>
      <c r="C720" s="330" t="s">
        <v>844</v>
      </c>
      <c r="D720" s="331"/>
      <c r="E720" s="269">
        <v>2.7405</v>
      </c>
      <c r="F720" s="270"/>
      <c r="G720" s="271"/>
      <c r="H720" s="272"/>
      <c r="I720" s="266"/>
      <c r="J720" s="273"/>
      <c r="K720" s="266"/>
      <c r="M720" s="267" t="s">
        <v>844</v>
      </c>
      <c r="O720" s="256"/>
    </row>
    <row r="721" spans="1:15" ht="12.75">
      <c r="A721" s="265"/>
      <c r="B721" s="268"/>
      <c r="C721" s="330" t="s">
        <v>845</v>
      </c>
      <c r="D721" s="331"/>
      <c r="E721" s="269">
        <v>5.7889</v>
      </c>
      <c r="F721" s="270"/>
      <c r="G721" s="271"/>
      <c r="H721" s="272"/>
      <c r="I721" s="266"/>
      <c r="J721" s="273"/>
      <c r="K721" s="266"/>
      <c r="M721" s="267" t="s">
        <v>845</v>
      </c>
      <c r="O721" s="256"/>
    </row>
    <row r="722" spans="1:80" ht="12.75">
      <c r="A722" s="257">
        <v>169</v>
      </c>
      <c r="B722" s="258" t="s">
        <v>846</v>
      </c>
      <c r="C722" s="259" t="s">
        <v>847</v>
      </c>
      <c r="D722" s="260" t="s">
        <v>108</v>
      </c>
      <c r="E722" s="261">
        <v>16.0894</v>
      </c>
      <c r="F722" s="261">
        <v>28</v>
      </c>
      <c r="G722" s="262">
        <f>E722*F722</f>
        <v>450.50320000000005</v>
      </c>
      <c r="H722" s="263">
        <v>0.00021</v>
      </c>
      <c r="I722" s="264">
        <f>E722*H722</f>
        <v>0.0033787740000000006</v>
      </c>
      <c r="J722" s="263">
        <v>0</v>
      </c>
      <c r="K722" s="264">
        <f>E722*J722</f>
        <v>0</v>
      </c>
      <c r="O722" s="256">
        <v>2</v>
      </c>
      <c r="AA722" s="231">
        <v>1</v>
      </c>
      <c r="AB722" s="231">
        <v>7</v>
      </c>
      <c r="AC722" s="231">
        <v>7</v>
      </c>
      <c r="AZ722" s="231">
        <v>2</v>
      </c>
      <c r="BA722" s="231">
        <f>IF(AZ722=1,G722,0)</f>
        <v>0</v>
      </c>
      <c r="BB722" s="231">
        <f>IF(AZ722=2,G722,0)</f>
        <v>450.50320000000005</v>
      </c>
      <c r="BC722" s="231">
        <f>IF(AZ722=3,G722,0)</f>
        <v>0</v>
      </c>
      <c r="BD722" s="231">
        <f>IF(AZ722=4,G722,0)</f>
        <v>0</v>
      </c>
      <c r="BE722" s="231">
        <f>IF(AZ722=5,G722,0)</f>
        <v>0</v>
      </c>
      <c r="CA722" s="256">
        <v>1</v>
      </c>
      <c r="CB722" s="256">
        <v>7</v>
      </c>
    </row>
    <row r="723" spans="1:15" ht="12.75">
      <c r="A723" s="265"/>
      <c r="B723" s="268"/>
      <c r="C723" s="330" t="s">
        <v>843</v>
      </c>
      <c r="D723" s="331"/>
      <c r="E723" s="269">
        <v>7.56</v>
      </c>
      <c r="F723" s="270"/>
      <c r="G723" s="271"/>
      <c r="H723" s="272"/>
      <c r="I723" s="266"/>
      <c r="J723" s="273"/>
      <c r="K723" s="266"/>
      <c r="M723" s="267" t="s">
        <v>843</v>
      </c>
      <c r="O723" s="256"/>
    </row>
    <row r="724" spans="1:15" ht="12.75">
      <c r="A724" s="265"/>
      <c r="B724" s="268"/>
      <c r="C724" s="330" t="s">
        <v>844</v>
      </c>
      <c r="D724" s="331"/>
      <c r="E724" s="269">
        <v>2.7405</v>
      </c>
      <c r="F724" s="270"/>
      <c r="G724" s="271"/>
      <c r="H724" s="272"/>
      <c r="I724" s="266"/>
      <c r="J724" s="273"/>
      <c r="K724" s="266"/>
      <c r="M724" s="267" t="s">
        <v>844</v>
      </c>
      <c r="O724" s="256"/>
    </row>
    <row r="725" spans="1:15" ht="12.75">
      <c r="A725" s="265"/>
      <c r="B725" s="268"/>
      <c r="C725" s="330" t="s">
        <v>845</v>
      </c>
      <c r="D725" s="331"/>
      <c r="E725" s="269">
        <v>5.7889</v>
      </c>
      <c r="F725" s="270"/>
      <c r="G725" s="271"/>
      <c r="H725" s="272"/>
      <c r="I725" s="266"/>
      <c r="J725" s="273"/>
      <c r="K725" s="266"/>
      <c r="M725" s="267" t="s">
        <v>845</v>
      </c>
      <c r="O725" s="256"/>
    </row>
    <row r="726" spans="1:80" ht="12.75">
      <c r="A726" s="257">
        <v>170</v>
      </c>
      <c r="B726" s="258" t="s">
        <v>848</v>
      </c>
      <c r="C726" s="259" t="s">
        <v>849</v>
      </c>
      <c r="D726" s="260" t="s">
        <v>132</v>
      </c>
      <c r="E726" s="261">
        <v>22.89</v>
      </c>
      <c r="F726" s="261">
        <v>61</v>
      </c>
      <c r="G726" s="262">
        <f>E726*F726</f>
        <v>1396.29</v>
      </c>
      <c r="H726" s="263">
        <v>0</v>
      </c>
      <c r="I726" s="264">
        <f>E726*H726</f>
        <v>0</v>
      </c>
      <c r="J726" s="263">
        <v>-0.02777</v>
      </c>
      <c r="K726" s="264">
        <f>E726*J726</f>
        <v>-0.6356553</v>
      </c>
      <c r="O726" s="256">
        <v>2</v>
      </c>
      <c r="AA726" s="231">
        <v>1</v>
      </c>
      <c r="AB726" s="231">
        <v>7</v>
      </c>
      <c r="AC726" s="231">
        <v>7</v>
      </c>
      <c r="AZ726" s="231">
        <v>2</v>
      </c>
      <c r="BA726" s="231">
        <f>IF(AZ726=1,G726,0)</f>
        <v>0</v>
      </c>
      <c r="BB726" s="231">
        <f>IF(AZ726=2,G726,0)</f>
        <v>1396.29</v>
      </c>
      <c r="BC726" s="231">
        <f>IF(AZ726=3,G726,0)</f>
        <v>0</v>
      </c>
      <c r="BD726" s="231">
        <f>IF(AZ726=4,G726,0)</f>
        <v>0</v>
      </c>
      <c r="BE726" s="231">
        <f>IF(AZ726=5,G726,0)</f>
        <v>0</v>
      </c>
      <c r="CA726" s="256">
        <v>1</v>
      </c>
      <c r="CB726" s="256">
        <v>7</v>
      </c>
    </row>
    <row r="727" spans="1:15" ht="12.75">
      <c r="A727" s="265"/>
      <c r="B727" s="268"/>
      <c r="C727" s="330" t="s">
        <v>850</v>
      </c>
      <c r="D727" s="331"/>
      <c r="E727" s="269">
        <v>16.8</v>
      </c>
      <c r="F727" s="270"/>
      <c r="G727" s="271"/>
      <c r="H727" s="272"/>
      <c r="I727" s="266"/>
      <c r="J727" s="273"/>
      <c r="K727" s="266"/>
      <c r="M727" s="267" t="s">
        <v>850</v>
      </c>
      <c r="O727" s="256"/>
    </row>
    <row r="728" spans="1:15" ht="12.75">
      <c r="A728" s="265"/>
      <c r="B728" s="268"/>
      <c r="C728" s="330" t="s">
        <v>851</v>
      </c>
      <c r="D728" s="331"/>
      <c r="E728" s="269">
        <v>6.09</v>
      </c>
      <c r="F728" s="270"/>
      <c r="G728" s="271"/>
      <c r="H728" s="272"/>
      <c r="I728" s="266"/>
      <c r="J728" s="273"/>
      <c r="K728" s="266"/>
      <c r="M728" s="267" t="s">
        <v>851</v>
      </c>
      <c r="O728" s="256"/>
    </row>
    <row r="729" spans="1:80" ht="12.75">
      <c r="A729" s="257">
        <v>171</v>
      </c>
      <c r="B729" s="258" t="s">
        <v>852</v>
      </c>
      <c r="C729" s="259" t="s">
        <v>853</v>
      </c>
      <c r="D729" s="260" t="s">
        <v>132</v>
      </c>
      <c r="E729" s="261">
        <v>27.32</v>
      </c>
      <c r="F729" s="261">
        <v>59</v>
      </c>
      <c r="G729" s="262">
        <f>E729*F729</f>
        <v>1611.88</v>
      </c>
      <c r="H729" s="263">
        <v>0</v>
      </c>
      <c r="I729" s="264">
        <f>E729*H729</f>
        <v>0</v>
      </c>
      <c r="J729" s="263">
        <v>-0.01475</v>
      </c>
      <c r="K729" s="264">
        <f>E729*J729</f>
        <v>-0.40297</v>
      </c>
      <c r="O729" s="256">
        <v>2</v>
      </c>
      <c r="AA729" s="231">
        <v>1</v>
      </c>
      <c r="AB729" s="231">
        <v>7</v>
      </c>
      <c r="AC729" s="231">
        <v>7</v>
      </c>
      <c r="AZ729" s="231">
        <v>2</v>
      </c>
      <c r="BA729" s="231">
        <f>IF(AZ729=1,G729,0)</f>
        <v>0</v>
      </c>
      <c r="BB729" s="231">
        <f>IF(AZ729=2,G729,0)</f>
        <v>1611.88</v>
      </c>
      <c r="BC729" s="231">
        <f>IF(AZ729=3,G729,0)</f>
        <v>0</v>
      </c>
      <c r="BD729" s="231">
        <f>IF(AZ729=4,G729,0)</f>
        <v>0</v>
      </c>
      <c r="BE729" s="231">
        <f>IF(AZ729=5,G729,0)</f>
        <v>0</v>
      </c>
      <c r="CA729" s="256">
        <v>1</v>
      </c>
      <c r="CB729" s="256">
        <v>7</v>
      </c>
    </row>
    <row r="730" spans="1:15" ht="12.75">
      <c r="A730" s="265"/>
      <c r="B730" s="268"/>
      <c r="C730" s="330" t="s">
        <v>854</v>
      </c>
      <c r="D730" s="331"/>
      <c r="E730" s="269">
        <v>19.2</v>
      </c>
      <c r="F730" s="270"/>
      <c r="G730" s="271"/>
      <c r="H730" s="272"/>
      <c r="I730" s="266"/>
      <c r="J730" s="273"/>
      <c r="K730" s="266"/>
      <c r="M730" s="267" t="s">
        <v>854</v>
      </c>
      <c r="O730" s="256"/>
    </row>
    <row r="731" spans="1:15" ht="12.75">
      <c r="A731" s="265"/>
      <c r="B731" s="268"/>
      <c r="C731" s="330" t="s">
        <v>855</v>
      </c>
      <c r="D731" s="331"/>
      <c r="E731" s="269">
        <v>8.12</v>
      </c>
      <c r="F731" s="270"/>
      <c r="G731" s="271"/>
      <c r="H731" s="272"/>
      <c r="I731" s="266"/>
      <c r="J731" s="273"/>
      <c r="K731" s="266"/>
      <c r="M731" s="267" t="s">
        <v>855</v>
      </c>
      <c r="O731" s="256"/>
    </row>
    <row r="732" spans="1:80" ht="12.75">
      <c r="A732" s="257">
        <v>172</v>
      </c>
      <c r="B732" s="258" t="s">
        <v>856</v>
      </c>
      <c r="C732" s="259" t="s">
        <v>857</v>
      </c>
      <c r="D732" s="260" t="s">
        <v>108</v>
      </c>
      <c r="E732" s="261">
        <v>10.3005</v>
      </c>
      <c r="F732" s="261">
        <v>580</v>
      </c>
      <c r="G732" s="262">
        <f>E732*F732</f>
        <v>5974.29</v>
      </c>
      <c r="H732" s="263">
        <v>0.00305</v>
      </c>
      <c r="I732" s="264">
        <f>E732*H732</f>
        <v>0.031416525</v>
      </c>
      <c r="J732" s="263">
        <v>0</v>
      </c>
      <c r="K732" s="264">
        <f>E732*J732</f>
        <v>0</v>
      </c>
      <c r="O732" s="256">
        <v>2</v>
      </c>
      <c r="AA732" s="231">
        <v>1</v>
      </c>
      <c r="AB732" s="231">
        <v>0</v>
      </c>
      <c r="AC732" s="231">
        <v>0</v>
      </c>
      <c r="AZ732" s="231">
        <v>2</v>
      </c>
      <c r="BA732" s="231">
        <f>IF(AZ732=1,G732,0)</f>
        <v>0</v>
      </c>
      <c r="BB732" s="231">
        <f>IF(AZ732=2,G732,0)</f>
        <v>5974.29</v>
      </c>
      <c r="BC732" s="231">
        <f>IF(AZ732=3,G732,0)</f>
        <v>0</v>
      </c>
      <c r="BD732" s="231">
        <f>IF(AZ732=4,G732,0)</f>
        <v>0</v>
      </c>
      <c r="BE732" s="231">
        <f>IF(AZ732=5,G732,0)</f>
        <v>0</v>
      </c>
      <c r="CA732" s="256">
        <v>1</v>
      </c>
      <c r="CB732" s="256">
        <v>0</v>
      </c>
    </row>
    <row r="733" spans="1:15" ht="12.75">
      <c r="A733" s="265"/>
      <c r="B733" s="268"/>
      <c r="C733" s="330" t="s">
        <v>843</v>
      </c>
      <c r="D733" s="331"/>
      <c r="E733" s="269">
        <v>7.56</v>
      </c>
      <c r="F733" s="270"/>
      <c r="G733" s="271"/>
      <c r="H733" s="272"/>
      <c r="I733" s="266"/>
      <c r="J733" s="273"/>
      <c r="K733" s="266"/>
      <c r="M733" s="267" t="s">
        <v>843</v>
      </c>
      <c r="O733" s="256"/>
    </row>
    <row r="734" spans="1:15" ht="12.75">
      <c r="A734" s="265"/>
      <c r="B734" s="268"/>
      <c r="C734" s="330" t="s">
        <v>844</v>
      </c>
      <c r="D734" s="331"/>
      <c r="E734" s="269">
        <v>2.7405</v>
      </c>
      <c r="F734" s="270"/>
      <c r="G734" s="271"/>
      <c r="H734" s="272"/>
      <c r="I734" s="266"/>
      <c r="J734" s="273"/>
      <c r="K734" s="266"/>
      <c r="M734" s="267" t="s">
        <v>844</v>
      </c>
      <c r="O734" s="256"/>
    </row>
    <row r="735" spans="1:80" ht="12.75">
      <c r="A735" s="257">
        <v>173</v>
      </c>
      <c r="B735" s="258" t="s">
        <v>858</v>
      </c>
      <c r="C735" s="259" t="s">
        <v>859</v>
      </c>
      <c r="D735" s="260" t="s">
        <v>132</v>
      </c>
      <c r="E735" s="261">
        <v>10.62</v>
      </c>
      <c r="F735" s="261">
        <v>125</v>
      </c>
      <c r="G735" s="262">
        <f>E735*F735</f>
        <v>1327.5</v>
      </c>
      <c r="H735" s="263">
        <v>0.00032</v>
      </c>
      <c r="I735" s="264">
        <f>E735*H735</f>
        <v>0.0033984</v>
      </c>
      <c r="J735" s="263">
        <v>0</v>
      </c>
      <c r="K735" s="264">
        <f>E735*J735</f>
        <v>0</v>
      </c>
      <c r="O735" s="256">
        <v>2</v>
      </c>
      <c r="AA735" s="231">
        <v>1</v>
      </c>
      <c r="AB735" s="231">
        <v>7</v>
      </c>
      <c r="AC735" s="231">
        <v>7</v>
      </c>
      <c r="AZ735" s="231">
        <v>2</v>
      </c>
      <c r="BA735" s="231">
        <f>IF(AZ735=1,G735,0)</f>
        <v>0</v>
      </c>
      <c r="BB735" s="231">
        <f>IF(AZ735=2,G735,0)</f>
        <v>1327.5</v>
      </c>
      <c r="BC735" s="231">
        <f>IF(AZ735=3,G735,0)</f>
        <v>0</v>
      </c>
      <c r="BD735" s="231">
        <f>IF(AZ735=4,G735,0)</f>
        <v>0</v>
      </c>
      <c r="BE735" s="231">
        <f>IF(AZ735=5,G735,0)</f>
        <v>0</v>
      </c>
      <c r="CA735" s="256">
        <v>1</v>
      </c>
      <c r="CB735" s="256">
        <v>7</v>
      </c>
    </row>
    <row r="736" spans="1:15" ht="12.75">
      <c r="A736" s="265"/>
      <c r="B736" s="268"/>
      <c r="C736" s="330" t="s">
        <v>860</v>
      </c>
      <c r="D736" s="331"/>
      <c r="E736" s="269">
        <v>7.2</v>
      </c>
      <c r="F736" s="270"/>
      <c r="G736" s="271"/>
      <c r="H736" s="272"/>
      <c r="I736" s="266"/>
      <c r="J736" s="273"/>
      <c r="K736" s="266"/>
      <c r="M736" s="267" t="s">
        <v>860</v>
      </c>
      <c r="O736" s="256"/>
    </row>
    <row r="737" spans="1:15" ht="12.75">
      <c r="A737" s="265"/>
      <c r="B737" s="268"/>
      <c r="C737" s="330" t="s">
        <v>861</v>
      </c>
      <c r="D737" s="331"/>
      <c r="E737" s="269">
        <v>3.42</v>
      </c>
      <c r="F737" s="270"/>
      <c r="G737" s="271"/>
      <c r="H737" s="272"/>
      <c r="I737" s="266"/>
      <c r="J737" s="273"/>
      <c r="K737" s="266"/>
      <c r="M737" s="267" t="s">
        <v>861</v>
      </c>
      <c r="O737" s="256"/>
    </row>
    <row r="738" spans="1:80" ht="12.75">
      <c r="A738" s="257">
        <v>174</v>
      </c>
      <c r="B738" s="258" t="s">
        <v>862</v>
      </c>
      <c r="C738" s="259" t="s">
        <v>863</v>
      </c>
      <c r="D738" s="260" t="s">
        <v>108</v>
      </c>
      <c r="E738" s="261">
        <v>5.7889</v>
      </c>
      <c r="F738" s="261">
        <v>580</v>
      </c>
      <c r="G738" s="262">
        <f>E738*F738</f>
        <v>3357.562</v>
      </c>
      <c r="H738" s="263">
        <v>0.00705</v>
      </c>
      <c r="I738" s="264">
        <f>E738*H738</f>
        <v>0.040811744999999996</v>
      </c>
      <c r="J738" s="263">
        <v>0</v>
      </c>
      <c r="K738" s="264">
        <f>E738*J738</f>
        <v>0</v>
      </c>
      <c r="O738" s="256">
        <v>2</v>
      </c>
      <c r="AA738" s="231">
        <v>1</v>
      </c>
      <c r="AB738" s="231">
        <v>7</v>
      </c>
      <c r="AC738" s="231">
        <v>7</v>
      </c>
      <c r="AZ738" s="231">
        <v>2</v>
      </c>
      <c r="BA738" s="231">
        <f>IF(AZ738=1,G738,0)</f>
        <v>0</v>
      </c>
      <c r="BB738" s="231">
        <f>IF(AZ738=2,G738,0)</f>
        <v>3357.562</v>
      </c>
      <c r="BC738" s="231">
        <f>IF(AZ738=3,G738,0)</f>
        <v>0</v>
      </c>
      <c r="BD738" s="231">
        <f>IF(AZ738=4,G738,0)</f>
        <v>0</v>
      </c>
      <c r="BE738" s="231">
        <f>IF(AZ738=5,G738,0)</f>
        <v>0</v>
      </c>
      <c r="CA738" s="256">
        <v>1</v>
      </c>
      <c r="CB738" s="256">
        <v>7</v>
      </c>
    </row>
    <row r="739" spans="1:15" ht="12.75">
      <c r="A739" s="265"/>
      <c r="B739" s="268"/>
      <c r="C739" s="330" t="s">
        <v>864</v>
      </c>
      <c r="D739" s="331"/>
      <c r="E739" s="269">
        <v>0.609</v>
      </c>
      <c r="F739" s="270"/>
      <c r="G739" s="271"/>
      <c r="H739" s="272"/>
      <c r="I739" s="266"/>
      <c r="J739" s="273"/>
      <c r="K739" s="266"/>
      <c r="M739" s="267" t="s">
        <v>864</v>
      </c>
      <c r="O739" s="256"/>
    </row>
    <row r="740" spans="1:15" ht="12.75">
      <c r="A740" s="265"/>
      <c r="B740" s="268"/>
      <c r="C740" s="330" t="s">
        <v>865</v>
      </c>
      <c r="D740" s="331"/>
      <c r="E740" s="269">
        <v>5.1799</v>
      </c>
      <c r="F740" s="270"/>
      <c r="G740" s="271"/>
      <c r="H740" s="272"/>
      <c r="I740" s="266"/>
      <c r="J740" s="273"/>
      <c r="K740" s="266"/>
      <c r="M740" s="267" t="s">
        <v>865</v>
      </c>
      <c r="O740" s="256"/>
    </row>
    <row r="741" spans="1:80" ht="12.75">
      <c r="A741" s="257">
        <v>175</v>
      </c>
      <c r="B741" s="258" t="s">
        <v>866</v>
      </c>
      <c r="C741" s="259" t="s">
        <v>867</v>
      </c>
      <c r="D741" s="260" t="s">
        <v>868</v>
      </c>
      <c r="E741" s="261">
        <v>5</v>
      </c>
      <c r="F741" s="261">
        <v>36</v>
      </c>
      <c r="G741" s="262">
        <f>E741*F741</f>
        <v>180</v>
      </c>
      <c r="H741" s="263">
        <v>0.001</v>
      </c>
      <c r="I741" s="264">
        <f>E741*H741</f>
        <v>0.005</v>
      </c>
      <c r="J741" s="263"/>
      <c r="K741" s="264">
        <f>E741*J741</f>
        <v>0</v>
      </c>
      <c r="O741" s="256">
        <v>2</v>
      </c>
      <c r="AA741" s="231">
        <v>3</v>
      </c>
      <c r="AB741" s="231">
        <v>7</v>
      </c>
      <c r="AC741" s="231" t="s">
        <v>866</v>
      </c>
      <c r="AZ741" s="231">
        <v>2</v>
      </c>
      <c r="BA741" s="231">
        <f>IF(AZ741=1,G741,0)</f>
        <v>0</v>
      </c>
      <c r="BB741" s="231">
        <f>IF(AZ741=2,G741,0)</f>
        <v>180</v>
      </c>
      <c r="BC741" s="231">
        <f>IF(AZ741=3,G741,0)</f>
        <v>0</v>
      </c>
      <c r="BD741" s="231">
        <f>IF(AZ741=4,G741,0)</f>
        <v>0</v>
      </c>
      <c r="BE741" s="231">
        <f>IF(AZ741=5,G741,0)</f>
        <v>0</v>
      </c>
      <c r="CA741" s="256">
        <v>3</v>
      </c>
      <c r="CB741" s="256">
        <v>7</v>
      </c>
    </row>
    <row r="742" spans="1:80" ht="12.75">
      <c r="A742" s="257">
        <v>176</v>
      </c>
      <c r="B742" s="258" t="s">
        <v>869</v>
      </c>
      <c r="C742" s="259" t="s">
        <v>870</v>
      </c>
      <c r="D742" s="260" t="s">
        <v>108</v>
      </c>
      <c r="E742" s="261">
        <v>6.3678</v>
      </c>
      <c r="F742" s="261">
        <v>380</v>
      </c>
      <c r="G742" s="262">
        <f>E742*F742</f>
        <v>2419.764</v>
      </c>
      <c r="H742" s="263">
        <v>0.0192</v>
      </c>
      <c r="I742" s="264">
        <f>E742*H742</f>
        <v>0.12226175999999998</v>
      </c>
      <c r="J742" s="263"/>
      <c r="K742" s="264">
        <f>E742*J742</f>
        <v>0</v>
      </c>
      <c r="O742" s="256">
        <v>2</v>
      </c>
      <c r="AA742" s="231">
        <v>3</v>
      </c>
      <c r="AB742" s="231">
        <v>0</v>
      </c>
      <c r="AC742" s="231">
        <v>59764231</v>
      </c>
      <c r="AZ742" s="231">
        <v>2</v>
      </c>
      <c r="BA742" s="231">
        <f>IF(AZ742=1,G742,0)</f>
        <v>0</v>
      </c>
      <c r="BB742" s="231">
        <f>IF(AZ742=2,G742,0)</f>
        <v>2419.764</v>
      </c>
      <c r="BC742" s="231">
        <f>IF(AZ742=3,G742,0)</f>
        <v>0</v>
      </c>
      <c r="BD742" s="231">
        <f>IF(AZ742=4,G742,0)</f>
        <v>0</v>
      </c>
      <c r="BE742" s="231">
        <f>IF(AZ742=5,G742,0)</f>
        <v>0</v>
      </c>
      <c r="CA742" s="256">
        <v>3</v>
      </c>
      <c r="CB742" s="256">
        <v>0</v>
      </c>
    </row>
    <row r="743" spans="1:15" ht="12.75">
      <c r="A743" s="265"/>
      <c r="B743" s="268"/>
      <c r="C743" s="330" t="s">
        <v>871</v>
      </c>
      <c r="D743" s="331"/>
      <c r="E743" s="269">
        <v>5.7889</v>
      </c>
      <c r="F743" s="270"/>
      <c r="G743" s="271"/>
      <c r="H743" s="272"/>
      <c r="I743" s="266"/>
      <c r="J743" s="273"/>
      <c r="K743" s="266"/>
      <c r="M743" s="294">
        <v>57889</v>
      </c>
      <c r="O743" s="256"/>
    </row>
    <row r="744" spans="1:15" ht="12.75">
      <c r="A744" s="265"/>
      <c r="B744" s="268"/>
      <c r="C744" s="330" t="s">
        <v>872</v>
      </c>
      <c r="D744" s="331"/>
      <c r="E744" s="269">
        <v>0.5789</v>
      </c>
      <c r="F744" s="270"/>
      <c r="G744" s="271"/>
      <c r="H744" s="272"/>
      <c r="I744" s="266"/>
      <c r="J744" s="273"/>
      <c r="K744" s="266"/>
      <c r="M744" s="267" t="s">
        <v>872</v>
      </c>
      <c r="O744" s="256"/>
    </row>
    <row r="745" spans="1:80" ht="12.75">
      <c r="A745" s="257">
        <v>177</v>
      </c>
      <c r="B745" s="258" t="s">
        <v>873</v>
      </c>
      <c r="C745" s="259" t="s">
        <v>874</v>
      </c>
      <c r="D745" s="260" t="s">
        <v>108</v>
      </c>
      <c r="E745" s="261">
        <v>11.3305</v>
      </c>
      <c r="F745" s="261">
        <v>780</v>
      </c>
      <c r="G745" s="262">
        <f>E745*F745</f>
        <v>8837.79</v>
      </c>
      <c r="H745" s="263">
        <v>0.0192</v>
      </c>
      <c r="I745" s="264">
        <f>E745*H745</f>
        <v>0.2175456</v>
      </c>
      <c r="J745" s="263"/>
      <c r="K745" s="264">
        <f>E745*J745</f>
        <v>0</v>
      </c>
      <c r="O745" s="256">
        <v>2</v>
      </c>
      <c r="AA745" s="231">
        <v>3</v>
      </c>
      <c r="AB745" s="231">
        <v>0</v>
      </c>
      <c r="AC745" s="231">
        <v>59764240</v>
      </c>
      <c r="AZ745" s="231">
        <v>2</v>
      </c>
      <c r="BA745" s="231">
        <f>IF(AZ745=1,G745,0)</f>
        <v>0</v>
      </c>
      <c r="BB745" s="231">
        <f>IF(AZ745=2,G745,0)</f>
        <v>8837.79</v>
      </c>
      <c r="BC745" s="231">
        <f>IF(AZ745=3,G745,0)</f>
        <v>0</v>
      </c>
      <c r="BD745" s="231">
        <f>IF(AZ745=4,G745,0)</f>
        <v>0</v>
      </c>
      <c r="BE745" s="231">
        <f>IF(AZ745=5,G745,0)</f>
        <v>0</v>
      </c>
      <c r="CA745" s="256">
        <v>3</v>
      </c>
      <c r="CB745" s="256">
        <v>0</v>
      </c>
    </row>
    <row r="746" spans="1:15" ht="12.75">
      <c r="A746" s="265"/>
      <c r="B746" s="268"/>
      <c r="C746" s="330" t="s">
        <v>875</v>
      </c>
      <c r="D746" s="331"/>
      <c r="E746" s="269">
        <v>10.3005</v>
      </c>
      <c r="F746" s="270"/>
      <c r="G746" s="271"/>
      <c r="H746" s="272"/>
      <c r="I746" s="266"/>
      <c r="J746" s="273"/>
      <c r="K746" s="266"/>
      <c r="M746" s="294">
        <v>103005</v>
      </c>
      <c r="O746" s="256"/>
    </row>
    <row r="747" spans="1:15" ht="12.75">
      <c r="A747" s="265"/>
      <c r="B747" s="268"/>
      <c r="C747" s="330" t="s">
        <v>876</v>
      </c>
      <c r="D747" s="331"/>
      <c r="E747" s="269">
        <v>1.03</v>
      </c>
      <c r="F747" s="270"/>
      <c r="G747" s="271"/>
      <c r="H747" s="272"/>
      <c r="I747" s="266"/>
      <c r="J747" s="273"/>
      <c r="K747" s="266"/>
      <c r="M747" s="267" t="s">
        <v>876</v>
      </c>
      <c r="O747" s="256"/>
    </row>
    <row r="748" spans="1:80" ht="12.75">
      <c r="A748" s="257">
        <v>178</v>
      </c>
      <c r="B748" s="258" t="s">
        <v>877</v>
      </c>
      <c r="C748" s="259" t="s">
        <v>878</v>
      </c>
      <c r="D748" s="260" t="s">
        <v>356</v>
      </c>
      <c r="E748" s="261">
        <v>38.94</v>
      </c>
      <c r="F748" s="261">
        <v>95</v>
      </c>
      <c r="G748" s="262">
        <f>E748*F748</f>
        <v>3699.2999999999997</v>
      </c>
      <c r="H748" s="263">
        <v>0.00045</v>
      </c>
      <c r="I748" s="264">
        <f>E748*H748</f>
        <v>0.017522999999999997</v>
      </c>
      <c r="J748" s="263"/>
      <c r="K748" s="264">
        <f>E748*J748</f>
        <v>0</v>
      </c>
      <c r="O748" s="256">
        <v>2</v>
      </c>
      <c r="AA748" s="231">
        <v>3</v>
      </c>
      <c r="AB748" s="231">
        <v>0</v>
      </c>
      <c r="AC748" s="231">
        <v>59764241</v>
      </c>
      <c r="AZ748" s="231">
        <v>2</v>
      </c>
      <c r="BA748" s="231">
        <f>IF(AZ748=1,G748,0)</f>
        <v>0</v>
      </c>
      <c r="BB748" s="231">
        <f>IF(AZ748=2,G748,0)</f>
        <v>3699.2999999999997</v>
      </c>
      <c r="BC748" s="231">
        <f>IF(AZ748=3,G748,0)</f>
        <v>0</v>
      </c>
      <c r="BD748" s="231">
        <f>IF(AZ748=4,G748,0)</f>
        <v>0</v>
      </c>
      <c r="BE748" s="231">
        <f>IF(AZ748=5,G748,0)</f>
        <v>0</v>
      </c>
      <c r="CA748" s="256">
        <v>3</v>
      </c>
      <c r="CB748" s="256">
        <v>0</v>
      </c>
    </row>
    <row r="749" spans="1:15" ht="12.75">
      <c r="A749" s="265"/>
      <c r="B749" s="268"/>
      <c r="C749" s="330" t="s">
        <v>879</v>
      </c>
      <c r="D749" s="331"/>
      <c r="E749" s="269">
        <v>35.4</v>
      </c>
      <c r="F749" s="270"/>
      <c r="G749" s="271"/>
      <c r="H749" s="272"/>
      <c r="I749" s="266"/>
      <c r="J749" s="273"/>
      <c r="K749" s="266"/>
      <c r="M749" s="267" t="s">
        <v>879</v>
      </c>
      <c r="O749" s="256"/>
    </row>
    <row r="750" spans="1:15" ht="12.75">
      <c r="A750" s="265"/>
      <c r="B750" s="268"/>
      <c r="C750" s="330" t="s">
        <v>880</v>
      </c>
      <c r="D750" s="331"/>
      <c r="E750" s="269">
        <v>3.54</v>
      </c>
      <c r="F750" s="270"/>
      <c r="G750" s="271"/>
      <c r="H750" s="272"/>
      <c r="I750" s="266"/>
      <c r="J750" s="273"/>
      <c r="K750" s="266"/>
      <c r="M750" s="267" t="s">
        <v>880</v>
      </c>
      <c r="O750" s="256"/>
    </row>
    <row r="751" spans="1:80" ht="12.75">
      <c r="A751" s="257">
        <v>179</v>
      </c>
      <c r="B751" s="258" t="s">
        <v>881</v>
      </c>
      <c r="C751" s="259" t="s">
        <v>882</v>
      </c>
      <c r="D751" s="260" t="s">
        <v>486</v>
      </c>
      <c r="E751" s="261">
        <v>0.441335804</v>
      </c>
      <c r="F751" s="261">
        <v>615</v>
      </c>
      <c r="G751" s="262">
        <f>E751*F751</f>
        <v>271.42151946</v>
      </c>
      <c r="H751" s="263">
        <v>0</v>
      </c>
      <c r="I751" s="264">
        <f>E751*H751</f>
        <v>0</v>
      </c>
      <c r="J751" s="263"/>
      <c r="K751" s="264">
        <f>E751*J751</f>
        <v>0</v>
      </c>
      <c r="O751" s="256">
        <v>2</v>
      </c>
      <c r="AA751" s="231">
        <v>7</v>
      </c>
      <c r="AB751" s="231">
        <v>1001</v>
      </c>
      <c r="AC751" s="231">
        <v>5</v>
      </c>
      <c r="AZ751" s="231">
        <v>2</v>
      </c>
      <c r="BA751" s="231">
        <f>IF(AZ751=1,G751,0)</f>
        <v>0</v>
      </c>
      <c r="BB751" s="231">
        <f>IF(AZ751=2,G751,0)</f>
        <v>271.42151946</v>
      </c>
      <c r="BC751" s="231">
        <f>IF(AZ751=3,G751,0)</f>
        <v>0</v>
      </c>
      <c r="BD751" s="231">
        <f>IF(AZ751=4,G751,0)</f>
        <v>0</v>
      </c>
      <c r="BE751" s="231">
        <f>IF(AZ751=5,G751,0)</f>
        <v>0</v>
      </c>
      <c r="CA751" s="256">
        <v>7</v>
      </c>
      <c r="CB751" s="256">
        <v>1001</v>
      </c>
    </row>
    <row r="752" spans="1:57" ht="12.75">
      <c r="A752" s="274"/>
      <c r="B752" s="275" t="s">
        <v>98</v>
      </c>
      <c r="C752" s="276" t="s">
        <v>840</v>
      </c>
      <c r="D752" s="277"/>
      <c r="E752" s="278"/>
      <c r="F752" s="279"/>
      <c r="G752" s="280">
        <f>SUM(G717:G751)</f>
        <v>31859.26371946</v>
      </c>
      <c r="H752" s="281"/>
      <c r="I752" s="282">
        <f>SUM(I717:I751)</f>
        <v>0.441335804</v>
      </c>
      <c r="J752" s="281"/>
      <c r="K752" s="282">
        <f>SUM(K717:K751)</f>
        <v>-1.0386253</v>
      </c>
      <c r="O752" s="256">
        <v>4</v>
      </c>
      <c r="BA752" s="283">
        <f>SUM(BA717:BA751)</f>
        <v>0</v>
      </c>
      <c r="BB752" s="283">
        <f>SUM(BB717:BB751)</f>
        <v>31859.26371946</v>
      </c>
      <c r="BC752" s="283">
        <f>SUM(BC717:BC751)</f>
        <v>0</v>
      </c>
      <c r="BD752" s="283">
        <f>SUM(BD717:BD751)</f>
        <v>0</v>
      </c>
      <c r="BE752" s="283">
        <f>SUM(BE717:BE751)</f>
        <v>0</v>
      </c>
    </row>
    <row r="753" spans="1:15" ht="12.75">
      <c r="A753" s="246" t="s">
        <v>97</v>
      </c>
      <c r="B753" s="247" t="s">
        <v>883</v>
      </c>
      <c r="C753" s="248" t="s">
        <v>884</v>
      </c>
      <c r="D753" s="249"/>
      <c r="E753" s="250"/>
      <c r="F753" s="250"/>
      <c r="G753" s="251"/>
      <c r="H753" s="252"/>
      <c r="I753" s="253"/>
      <c r="J753" s="254"/>
      <c r="K753" s="255"/>
      <c r="O753" s="256">
        <v>1</v>
      </c>
    </row>
    <row r="754" spans="1:80" ht="12.75">
      <c r="A754" s="257">
        <v>180</v>
      </c>
      <c r="B754" s="258" t="s">
        <v>886</v>
      </c>
      <c r="C754" s="259" t="s">
        <v>887</v>
      </c>
      <c r="D754" s="260" t="s">
        <v>132</v>
      </c>
      <c r="E754" s="261">
        <v>3</v>
      </c>
      <c r="F754" s="261">
        <v>124</v>
      </c>
      <c r="G754" s="262">
        <f>E754*F754</f>
        <v>372</v>
      </c>
      <c r="H754" s="263">
        <v>0.01795</v>
      </c>
      <c r="I754" s="264">
        <f>E754*H754</f>
        <v>0.05385</v>
      </c>
      <c r="J754" s="263">
        <v>0</v>
      </c>
      <c r="K754" s="264">
        <f>E754*J754</f>
        <v>0</v>
      </c>
      <c r="O754" s="256">
        <v>2</v>
      </c>
      <c r="AA754" s="231">
        <v>1</v>
      </c>
      <c r="AB754" s="231">
        <v>7</v>
      </c>
      <c r="AC754" s="231">
        <v>7</v>
      </c>
      <c r="AZ754" s="231">
        <v>2</v>
      </c>
      <c r="BA754" s="231">
        <f>IF(AZ754=1,G754,0)</f>
        <v>0</v>
      </c>
      <c r="BB754" s="231">
        <f>IF(AZ754=2,G754,0)</f>
        <v>372</v>
      </c>
      <c r="BC754" s="231">
        <f>IF(AZ754=3,G754,0)</f>
        <v>0</v>
      </c>
      <c r="BD754" s="231">
        <f>IF(AZ754=4,G754,0)</f>
        <v>0</v>
      </c>
      <c r="BE754" s="231">
        <f>IF(AZ754=5,G754,0)</f>
        <v>0</v>
      </c>
      <c r="CA754" s="256">
        <v>1</v>
      </c>
      <c r="CB754" s="256">
        <v>7</v>
      </c>
    </row>
    <row r="755" spans="1:15" ht="12.75">
      <c r="A755" s="265"/>
      <c r="B755" s="268"/>
      <c r="C755" s="330" t="s">
        <v>888</v>
      </c>
      <c r="D755" s="331"/>
      <c r="E755" s="269">
        <v>3</v>
      </c>
      <c r="F755" s="270"/>
      <c r="G755" s="271"/>
      <c r="H755" s="272"/>
      <c r="I755" s="266"/>
      <c r="J755" s="273"/>
      <c r="K755" s="266"/>
      <c r="M755" s="267" t="s">
        <v>888</v>
      </c>
      <c r="O755" s="256"/>
    </row>
    <row r="756" spans="1:80" ht="12.75">
      <c r="A756" s="257">
        <v>181</v>
      </c>
      <c r="B756" s="258" t="s">
        <v>889</v>
      </c>
      <c r="C756" s="259" t="s">
        <v>890</v>
      </c>
      <c r="D756" s="260" t="s">
        <v>108</v>
      </c>
      <c r="E756" s="261">
        <v>3</v>
      </c>
      <c r="F756" s="261">
        <v>163</v>
      </c>
      <c r="G756" s="262">
        <f>E756*F756</f>
        <v>489</v>
      </c>
      <c r="H756" s="263">
        <v>1E-05</v>
      </c>
      <c r="I756" s="264">
        <f>E756*H756</f>
        <v>3.0000000000000004E-05</v>
      </c>
      <c r="J756" s="263">
        <v>0</v>
      </c>
      <c r="K756" s="264">
        <f>E756*J756</f>
        <v>0</v>
      </c>
      <c r="O756" s="256">
        <v>2</v>
      </c>
      <c r="AA756" s="231">
        <v>1</v>
      </c>
      <c r="AB756" s="231">
        <v>7</v>
      </c>
      <c r="AC756" s="231">
        <v>7</v>
      </c>
      <c r="AZ756" s="231">
        <v>2</v>
      </c>
      <c r="BA756" s="231">
        <f>IF(AZ756=1,G756,0)</f>
        <v>0</v>
      </c>
      <c r="BB756" s="231">
        <f>IF(AZ756=2,G756,0)</f>
        <v>489</v>
      </c>
      <c r="BC756" s="231">
        <f>IF(AZ756=3,G756,0)</f>
        <v>0</v>
      </c>
      <c r="BD756" s="231">
        <f>IF(AZ756=4,G756,0)</f>
        <v>0</v>
      </c>
      <c r="BE756" s="231">
        <f>IF(AZ756=5,G756,0)</f>
        <v>0</v>
      </c>
      <c r="CA756" s="256">
        <v>1</v>
      </c>
      <c r="CB756" s="256">
        <v>7</v>
      </c>
    </row>
    <row r="757" spans="1:15" ht="12.75">
      <c r="A757" s="265"/>
      <c r="B757" s="268"/>
      <c r="C757" s="330" t="s">
        <v>891</v>
      </c>
      <c r="D757" s="331"/>
      <c r="E757" s="269">
        <v>3</v>
      </c>
      <c r="F757" s="270"/>
      <c r="G757" s="271"/>
      <c r="H757" s="272"/>
      <c r="I757" s="266"/>
      <c r="J757" s="273"/>
      <c r="K757" s="266"/>
      <c r="M757" s="267" t="s">
        <v>891</v>
      </c>
      <c r="O757" s="256"/>
    </row>
    <row r="758" spans="1:80" ht="12.75">
      <c r="A758" s="257">
        <v>182</v>
      </c>
      <c r="B758" s="258" t="s">
        <v>892</v>
      </c>
      <c r="C758" s="259" t="s">
        <v>1035</v>
      </c>
      <c r="D758" s="260" t="s">
        <v>108</v>
      </c>
      <c r="E758" s="261">
        <v>3</v>
      </c>
      <c r="F758" s="261">
        <v>387</v>
      </c>
      <c r="G758" s="262">
        <f>E758*F758</f>
        <v>1161</v>
      </c>
      <c r="H758" s="263">
        <v>0.00037</v>
      </c>
      <c r="I758" s="264">
        <f>E758*H758</f>
        <v>0.0011099999999999999</v>
      </c>
      <c r="J758" s="263">
        <v>0</v>
      </c>
      <c r="K758" s="264">
        <f>E758*J758</f>
        <v>0</v>
      </c>
      <c r="O758" s="256">
        <v>2</v>
      </c>
      <c r="AA758" s="231">
        <v>1</v>
      </c>
      <c r="AB758" s="231">
        <v>7</v>
      </c>
      <c r="AC758" s="231">
        <v>7</v>
      </c>
      <c r="AZ758" s="231">
        <v>2</v>
      </c>
      <c r="BA758" s="231">
        <f>IF(AZ758=1,G758,0)</f>
        <v>0</v>
      </c>
      <c r="BB758" s="231">
        <f>IF(AZ758=2,G758,0)</f>
        <v>1161</v>
      </c>
      <c r="BC758" s="231">
        <f>IF(AZ758=3,G758,0)</f>
        <v>0</v>
      </c>
      <c r="BD758" s="231">
        <f>IF(AZ758=4,G758,0)</f>
        <v>0</v>
      </c>
      <c r="BE758" s="231">
        <f>IF(AZ758=5,G758,0)</f>
        <v>0</v>
      </c>
      <c r="CA758" s="256">
        <v>1</v>
      </c>
      <c r="CB758" s="256">
        <v>7</v>
      </c>
    </row>
    <row r="759" spans="1:15" ht="12.75">
      <c r="A759" s="265"/>
      <c r="B759" s="268"/>
      <c r="C759" s="330" t="s">
        <v>891</v>
      </c>
      <c r="D759" s="331"/>
      <c r="E759" s="269">
        <v>3</v>
      </c>
      <c r="F759" s="270"/>
      <c r="G759" s="271"/>
      <c r="H759" s="272"/>
      <c r="I759" s="266"/>
      <c r="J759" s="273"/>
      <c r="K759" s="266"/>
      <c r="M759" s="267" t="s">
        <v>891</v>
      </c>
      <c r="O759" s="256"/>
    </row>
    <row r="760" spans="1:80" ht="22.5">
      <c r="A760" s="257">
        <v>183</v>
      </c>
      <c r="B760" s="258" t="s">
        <v>893</v>
      </c>
      <c r="C760" s="259" t="s">
        <v>894</v>
      </c>
      <c r="D760" s="260" t="s">
        <v>108</v>
      </c>
      <c r="E760" s="261">
        <v>3</v>
      </c>
      <c r="F760" s="261">
        <v>2690</v>
      </c>
      <c r="G760" s="262">
        <f>E760*F760</f>
        <v>8070</v>
      </c>
      <c r="H760" s="263">
        <v>0.01726</v>
      </c>
      <c r="I760" s="264">
        <f>E760*H760</f>
        <v>0.05178000000000001</v>
      </c>
      <c r="J760" s="263">
        <v>0</v>
      </c>
      <c r="K760" s="264">
        <f>E760*J760</f>
        <v>0</v>
      </c>
      <c r="O760" s="256">
        <v>2</v>
      </c>
      <c r="AA760" s="231">
        <v>2</v>
      </c>
      <c r="AB760" s="231">
        <v>7</v>
      </c>
      <c r="AC760" s="231">
        <v>7</v>
      </c>
      <c r="AZ760" s="231">
        <v>2</v>
      </c>
      <c r="BA760" s="231">
        <f>IF(AZ760=1,G760,0)</f>
        <v>0</v>
      </c>
      <c r="BB760" s="231">
        <f>IF(AZ760=2,G760,0)</f>
        <v>8070</v>
      </c>
      <c r="BC760" s="231">
        <f>IF(AZ760=3,G760,0)</f>
        <v>0</v>
      </c>
      <c r="BD760" s="231">
        <f>IF(AZ760=4,G760,0)</f>
        <v>0</v>
      </c>
      <c r="BE760" s="231">
        <f>IF(AZ760=5,G760,0)</f>
        <v>0</v>
      </c>
      <c r="CA760" s="256">
        <v>2</v>
      </c>
      <c r="CB760" s="256">
        <v>7</v>
      </c>
    </row>
    <row r="761" spans="1:15" ht="12.75">
      <c r="A761" s="265"/>
      <c r="B761" s="268"/>
      <c r="C761" s="330" t="s">
        <v>891</v>
      </c>
      <c r="D761" s="331"/>
      <c r="E761" s="269">
        <v>3</v>
      </c>
      <c r="F761" s="270"/>
      <c r="G761" s="271"/>
      <c r="H761" s="272"/>
      <c r="I761" s="266"/>
      <c r="J761" s="273"/>
      <c r="K761" s="266"/>
      <c r="M761" s="267" t="s">
        <v>891</v>
      </c>
      <c r="O761" s="256"/>
    </row>
    <row r="762" spans="1:80" ht="12.75">
      <c r="A762" s="257">
        <v>184</v>
      </c>
      <c r="B762" s="258" t="s">
        <v>895</v>
      </c>
      <c r="C762" s="259" t="s">
        <v>896</v>
      </c>
      <c r="D762" s="260" t="s">
        <v>108</v>
      </c>
      <c r="E762" s="261">
        <v>3</v>
      </c>
      <c r="F762" s="261">
        <v>87</v>
      </c>
      <c r="G762" s="262">
        <f>E762*F762</f>
        <v>261</v>
      </c>
      <c r="H762" s="263">
        <v>0</v>
      </c>
      <c r="I762" s="264">
        <f>E762*H762</f>
        <v>0</v>
      </c>
      <c r="J762" s="263">
        <v>-0.025</v>
      </c>
      <c r="K762" s="264">
        <f>E762*J762</f>
        <v>-0.07500000000000001</v>
      </c>
      <c r="O762" s="256">
        <v>2</v>
      </c>
      <c r="AA762" s="231">
        <v>2</v>
      </c>
      <c r="AB762" s="231">
        <v>7</v>
      </c>
      <c r="AC762" s="231">
        <v>7</v>
      </c>
      <c r="AZ762" s="231">
        <v>2</v>
      </c>
      <c r="BA762" s="231">
        <f>IF(AZ762=1,G762,0)</f>
        <v>0</v>
      </c>
      <c r="BB762" s="231">
        <f>IF(AZ762=2,G762,0)</f>
        <v>261</v>
      </c>
      <c r="BC762" s="231">
        <f>IF(AZ762=3,G762,0)</f>
        <v>0</v>
      </c>
      <c r="BD762" s="231">
        <f>IF(AZ762=4,G762,0)</f>
        <v>0</v>
      </c>
      <c r="BE762" s="231">
        <f>IF(AZ762=5,G762,0)</f>
        <v>0</v>
      </c>
      <c r="CA762" s="256">
        <v>2</v>
      </c>
      <c r="CB762" s="256">
        <v>7</v>
      </c>
    </row>
    <row r="763" spans="1:15" ht="12.75">
      <c r="A763" s="265"/>
      <c r="B763" s="268"/>
      <c r="C763" s="330" t="s">
        <v>891</v>
      </c>
      <c r="D763" s="331"/>
      <c r="E763" s="269">
        <v>3</v>
      </c>
      <c r="F763" s="270"/>
      <c r="G763" s="271"/>
      <c r="H763" s="272"/>
      <c r="I763" s="266"/>
      <c r="J763" s="273"/>
      <c r="K763" s="266"/>
      <c r="M763" s="267" t="s">
        <v>891</v>
      </c>
      <c r="O763" s="256"/>
    </row>
    <row r="764" spans="1:80" ht="12.75">
      <c r="A764" s="257">
        <v>185</v>
      </c>
      <c r="B764" s="258" t="s">
        <v>897</v>
      </c>
      <c r="C764" s="259" t="s">
        <v>898</v>
      </c>
      <c r="D764" s="260" t="s">
        <v>486</v>
      </c>
      <c r="E764" s="261">
        <v>0.05499</v>
      </c>
      <c r="F764" s="261">
        <v>780</v>
      </c>
      <c r="G764" s="262">
        <f>E764*F764</f>
        <v>42.892199999999995</v>
      </c>
      <c r="H764" s="263">
        <v>0</v>
      </c>
      <c r="I764" s="264">
        <f>E764*H764</f>
        <v>0</v>
      </c>
      <c r="J764" s="263"/>
      <c r="K764" s="264">
        <f>E764*J764</f>
        <v>0</v>
      </c>
      <c r="O764" s="256">
        <v>2</v>
      </c>
      <c r="AA764" s="231">
        <v>7</v>
      </c>
      <c r="AB764" s="231">
        <v>1001</v>
      </c>
      <c r="AC764" s="231">
        <v>5</v>
      </c>
      <c r="AZ764" s="231">
        <v>2</v>
      </c>
      <c r="BA764" s="231">
        <f>IF(AZ764=1,G764,0)</f>
        <v>0</v>
      </c>
      <c r="BB764" s="231">
        <f>IF(AZ764=2,G764,0)</f>
        <v>42.892199999999995</v>
      </c>
      <c r="BC764" s="231">
        <f>IF(AZ764=3,G764,0)</f>
        <v>0</v>
      </c>
      <c r="BD764" s="231">
        <f>IF(AZ764=4,G764,0)</f>
        <v>0</v>
      </c>
      <c r="BE764" s="231">
        <f>IF(AZ764=5,G764,0)</f>
        <v>0</v>
      </c>
      <c r="CA764" s="256">
        <v>7</v>
      </c>
      <c r="CB764" s="256">
        <v>1001</v>
      </c>
    </row>
    <row r="765" spans="1:57" ht="12.75">
      <c r="A765" s="274"/>
      <c r="B765" s="275" t="s">
        <v>98</v>
      </c>
      <c r="C765" s="276" t="s">
        <v>885</v>
      </c>
      <c r="D765" s="277"/>
      <c r="E765" s="278"/>
      <c r="F765" s="279"/>
      <c r="G765" s="280">
        <f>SUM(G753:G764)</f>
        <v>10395.8922</v>
      </c>
      <c r="H765" s="281"/>
      <c r="I765" s="282">
        <f>SUM(I753:I764)</f>
        <v>0.10677</v>
      </c>
      <c r="J765" s="281"/>
      <c r="K765" s="282">
        <f>SUM(K753:K764)</f>
        <v>-0.07500000000000001</v>
      </c>
      <c r="O765" s="256">
        <v>4</v>
      </c>
      <c r="BA765" s="283">
        <f>SUM(BA753:BA764)</f>
        <v>0</v>
      </c>
      <c r="BB765" s="283">
        <f>SUM(BB753:BB764)</f>
        <v>10395.8922</v>
      </c>
      <c r="BC765" s="283">
        <f>SUM(BC753:BC764)</f>
        <v>0</v>
      </c>
      <c r="BD765" s="283">
        <f>SUM(BD753:BD764)</f>
        <v>0</v>
      </c>
      <c r="BE765" s="283">
        <f>SUM(BE753:BE764)</f>
        <v>0</v>
      </c>
    </row>
    <row r="766" spans="1:15" ht="12.75">
      <c r="A766" s="246" t="s">
        <v>97</v>
      </c>
      <c r="B766" s="247" t="s">
        <v>899</v>
      </c>
      <c r="C766" s="248" t="s">
        <v>900</v>
      </c>
      <c r="D766" s="249"/>
      <c r="E766" s="250"/>
      <c r="F766" s="250"/>
      <c r="G766" s="251"/>
      <c r="H766" s="252"/>
      <c r="I766" s="253"/>
      <c r="J766" s="254"/>
      <c r="K766" s="255"/>
      <c r="O766" s="256">
        <v>1</v>
      </c>
    </row>
    <row r="767" spans="1:80" ht="12.75">
      <c r="A767" s="257">
        <v>186</v>
      </c>
      <c r="B767" s="258" t="s">
        <v>902</v>
      </c>
      <c r="C767" s="259" t="s">
        <v>903</v>
      </c>
      <c r="D767" s="260" t="s">
        <v>108</v>
      </c>
      <c r="E767" s="261">
        <v>143.704</v>
      </c>
      <c r="F767" s="261">
        <v>25</v>
      </c>
      <c r="G767" s="262">
        <f>E767*F767</f>
        <v>3592.6000000000004</v>
      </c>
      <c r="H767" s="263">
        <v>1E-05</v>
      </c>
      <c r="I767" s="264">
        <f>E767*H767</f>
        <v>0.00143704</v>
      </c>
      <c r="J767" s="263">
        <v>0</v>
      </c>
      <c r="K767" s="264">
        <f>E767*J767</f>
        <v>0</v>
      </c>
      <c r="O767" s="256">
        <v>2</v>
      </c>
      <c r="AA767" s="231">
        <v>1</v>
      </c>
      <c r="AB767" s="231">
        <v>7</v>
      </c>
      <c r="AC767" s="231">
        <v>7</v>
      </c>
      <c r="AZ767" s="231">
        <v>2</v>
      </c>
      <c r="BA767" s="231">
        <f>IF(AZ767=1,G767,0)</f>
        <v>0</v>
      </c>
      <c r="BB767" s="231">
        <f>IF(AZ767=2,G767,0)</f>
        <v>3592.6000000000004</v>
      </c>
      <c r="BC767" s="231">
        <f>IF(AZ767=3,G767,0)</f>
        <v>0</v>
      </c>
      <c r="BD767" s="231">
        <f>IF(AZ767=4,G767,0)</f>
        <v>0</v>
      </c>
      <c r="BE767" s="231">
        <f>IF(AZ767=5,G767,0)</f>
        <v>0</v>
      </c>
      <c r="CA767" s="256">
        <v>1</v>
      </c>
      <c r="CB767" s="256">
        <v>7</v>
      </c>
    </row>
    <row r="768" spans="1:15" ht="12.75">
      <c r="A768" s="265"/>
      <c r="B768" s="268"/>
      <c r="C768" s="330" t="s">
        <v>904</v>
      </c>
      <c r="D768" s="331"/>
      <c r="E768" s="269">
        <v>74.2</v>
      </c>
      <c r="F768" s="270"/>
      <c r="G768" s="271"/>
      <c r="H768" s="272"/>
      <c r="I768" s="266"/>
      <c r="J768" s="273"/>
      <c r="K768" s="266"/>
      <c r="M768" s="267" t="s">
        <v>904</v>
      </c>
      <c r="O768" s="256"/>
    </row>
    <row r="769" spans="1:15" ht="12.75">
      <c r="A769" s="265"/>
      <c r="B769" s="268"/>
      <c r="C769" s="330" t="s">
        <v>905</v>
      </c>
      <c r="D769" s="331"/>
      <c r="E769" s="269">
        <v>69.504</v>
      </c>
      <c r="F769" s="270"/>
      <c r="G769" s="271"/>
      <c r="H769" s="272"/>
      <c r="I769" s="266"/>
      <c r="J769" s="273"/>
      <c r="K769" s="266"/>
      <c r="M769" s="267" t="s">
        <v>905</v>
      </c>
      <c r="O769" s="256"/>
    </row>
    <row r="770" spans="1:80" ht="12.75">
      <c r="A770" s="257">
        <v>187</v>
      </c>
      <c r="B770" s="258" t="s">
        <v>906</v>
      </c>
      <c r="C770" s="259" t="s">
        <v>907</v>
      </c>
      <c r="D770" s="260" t="s">
        <v>108</v>
      </c>
      <c r="E770" s="261">
        <v>143.704</v>
      </c>
      <c r="F770" s="261">
        <v>94</v>
      </c>
      <c r="G770" s="262">
        <f>E770*F770</f>
        <v>13508.176000000001</v>
      </c>
      <c r="H770" s="263">
        <v>0.00035</v>
      </c>
      <c r="I770" s="264">
        <f>E770*H770</f>
        <v>0.050296400000000005</v>
      </c>
      <c r="J770" s="263">
        <v>0</v>
      </c>
      <c r="K770" s="264">
        <f>E770*J770</f>
        <v>0</v>
      </c>
      <c r="O770" s="256">
        <v>2</v>
      </c>
      <c r="AA770" s="231">
        <v>1</v>
      </c>
      <c r="AB770" s="231">
        <v>7</v>
      </c>
      <c r="AC770" s="231">
        <v>7</v>
      </c>
      <c r="AZ770" s="231">
        <v>2</v>
      </c>
      <c r="BA770" s="231">
        <f>IF(AZ770=1,G770,0)</f>
        <v>0</v>
      </c>
      <c r="BB770" s="231">
        <f>IF(AZ770=2,G770,0)</f>
        <v>13508.176000000001</v>
      </c>
      <c r="BC770" s="231">
        <f>IF(AZ770=3,G770,0)</f>
        <v>0</v>
      </c>
      <c r="BD770" s="231">
        <f>IF(AZ770=4,G770,0)</f>
        <v>0</v>
      </c>
      <c r="BE770" s="231">
        <f>IF(AZ770=5,G770,0)</f>
        <v>0</v>
      </c>
      <c r="CA770" s="256">
        <v>1</v>
      </c>
      <c r="CB770" s="256">
        <v>7</v>
      </c>
    </row>
    <row r="771" spans="1:15" ht="12.75">
      <c r="A771" s="265"/>
      <c r="B771" s="268"/>
      <c r="C771" s="330" t="s">
        <v>904</v>
      </c>
      <c r="D771" s="331"/>
      <c r="E771" s="269">
        <v>74.2</v>
      </c>
      <c r="F771" s="270"/>
      <c r="G771" s="271"/>
      <c r="H771" s="272"/>
      <c r="I771" s="266"/>
      <c r="J771" s="273"/>
      <c r="K771" s="266"/>
      <c r="M771" s="267" t="s">
        <v>904</v>
      </c>
      <c r="O771" s="256"/>
    </row>
    <row r="772" spans="1:15" ht="12.75">
      <c r="A772" s="265"/>
      <c r="B772" s="268"/>
      <c r="C772" s="330" t="s">
        <v>905</v>
      </c>
      <c r="D772" s="331"/>
      <c r="E772" s="269">
        <v>69.504</v>
      </c>
      <c r="F772" s="270"/>
      <c r="G772" s="271"/>
      <c r="H772" s="272"/>
      <c r="I772" s="266"/>
      <c r="J772" s="273"/>
      <c r="K772" s="266"/>
      <c r="M772" s="267" t="s">
        <v>905</v>
      </c>
      <c r="O772" s="256"/>
    </row>
    <row r="773" spans="1:80" ht="12.75">
      <c r="A773" s="257">
        <v>188</v>
      </c>
      <c r="B773" s="258" t="s">
        <v>908</v>
      </c>
      <c r="C773" s="259" t="s">
        <v>909</v>
      </c>
      <c r="D773" s="260" t="s">
        <v>108</v>
      </c>
      <c r="E773" s="261">
        <v>8.46</v>
      </c>
      <c r="F773" s="261">
        <v>25</v>
      </c>
      <c r="G773" s="262">
        <f>E773*F773</f>
        <v>211.50000000000003</v>
      </c>
      <c r="H773" s="263">
        <v>1E-05</v>
      </c>
      <c r="I773" s="264">
        <f>E773*H773</f>
        <v>8.460000000000001E-05</v>
      </c>
      <c r="J773" s="263">
        <v>0</v>
      </c>
      <c r="K773" s="264">
        <f>E773*J773</f>
        <v>0</v>
      </c>
      <c r="O773" s="256">
        <v>2</v>
      </c>
      <c r="AA773" s="231">
        <v>1</v>
      </c>
      <c r="AB773" s="231">
        <v>7</v>
      </c>
      <c r="AC773" s="231">
        <v>7</v>
      </c>
      <c r="AZ773" s="231">
        <v>2</v>
      </c>
      <c r="BA773" s="231">
        <f>IF(AZ773=1,G773,0)</f>
        <v>0</v>
      </c>
      <c r="BB773" s="231">
        <f>IF(AZ773=2,G773,0)</f>
        <v>211.50000000000003</v>
      </c>
      <c r="BC773" s="231">
        <f>IF(AZ773=3,G773,0)</f>
        <v>0</v>
      </c>
      <c r="BD773" s="231">
        <f>IF(AZ773=4,G773,0)</f>
        <v>0</v>
      </c>
      <c r="BE773" s="231">
        <f>IF(AZ773=5,G773,0)</f>
        <v>0</v>
      </c>
      <c r="CA773" s="256">
        <v>1</v>
      </c>
      <c r="CB773" s="256">
        <v>7</v>
      </c>
    </row>
    <row r="774" spans="1:15" ht="12.75">
      <c r="A774" s="265"/>
      <c r="B774" s="268"/>
      <c r="C774" s="330" t="s">
        <v>910</v>
      </c>
      <c r="D774" s="331"/>
      <c r="E774" s="269">
        <v>2.52</v>
      </c>
      <c r="F774" s="270"/>
      <c r="G774" s="271"/>
      <c r="H774" s="272"/>
      <c r="I774" s="266"/>
      <c r="J774" s="273"/>
      <c r="K774" s="266"/>
      <c r="M774" s="267" t="s">
        <v>910</v>
      </c>
      <c r="O774" s="256"/>
    </row>
    <row r="775" spans="1:15" ht="12.75">
      <c r="A775" s="265"/>
      <c r="B775" s="268"/>
      <c r="C775" s="330" t="s">
        <v>911</v>
      </c>
      <c r="D775" s="331"/>
      <c r="E775" s="269">
        <v>5.94</v>
      </c>
      <c r="F775" s="270"/>
      <c r="G775" s="271"/>
      <c r="H775" s="272"/>
      <c r="I775" s="266"/>
      <c r="J775" s="273"/>
      <c r="K775" s="266"/>
      <c r="M775" s="267" t="s">
        <v>911</v>
      </c>
      <c r="O775" s="256"/>
    </row>
    <row r="776" spans="1:80" ht="12.75">
      <c r="A776" s="257">
        <v>189</v>
      </c>
      <c r="B776" s="258" t="s">
        <v>912</v>
      </c>
      <c r="C776" s="259" t="s">
        <v>913</v>
      </c>
      <c r="D776" s="260" t="s">
        <v>108</v>
      </c>
      <c r="E776" s="261">
        <v>8.46</v>
      </c>
      <c r="F776" s="261">
        <v>149</v>
      </c>
      <c r="G776" s="262">
        <f>E776*F776</f>
        <v>1260.5400000000002</v>
      </c>
      <c r="H776" s="263">
        <v>0.00024</v>
      </c>
      <c r="I776" s="264">
        <f>E776*H776</f>
        <v>0.0020304000000000003</v>
      </c>
      <c r="J776" s="263">
        <v>0</v>
      </c>
      <c r="K776" s="264">
        <f>E776*J776</f>
        <v>0</v>
      </c>
      <c r="O776" s="256">
        <v>2</v>
      </c>
      <c r="AA776" s="231">
        <v>1</v>
      </c>
      <c r="AB776" s="231">
        <v>7</v>
      </c>
      <c r="AC776" s="231">
        <v>7</v>
      </c>
      <c r="AZ776" s="231">
        <v>2</v>
      </c>
      <c r="BA776" s="231">
        <f>IF(AZ776=1,G776,0)</f>
        <v>0</v>
      </c>
      <c r="BB776" s="231">
        <f>IF(AZ776=2,G776,0)</f>
        <v>1260.5400000000002</v>
      </c>
      <c r="BC776" s="231">
        <f>IF(AZ776=3,G776,0)</f>
        <v>0</v>
      </c>
      <c r="BD776" s="231">
        <f>IF(AZ776=4,G776,0)</f>
        <v>0</v>
      </c>
      <c r="BE776" s="231">
        <f>IF(AZ776=5,G776,0)</f>
        <v>0</v>
      </c>
      <c r="CA776" s="256">
        <v>1</v>
      </c>
      <c r="CB776" s="256">
        <v>7</v>
      </c>
    </row>
    <row r="777" spans="1:80" ht="12.75">
      <c r="A777" s="257">
        <v>190</v>
      </c>
      <c r="B777" s="258" t="s">
        <v>914</v>
      </c>
      <c r="C777" s="259" t="s">
        <v>915</v>
      </c>
      <c r="D777" s="260" t="s">
        <v>108</v>
      </c>
      <c r="E777" s="261">
        <v>249.9269</v>
      </c>
      <c r="F777" s="261">
        <v>38</v>
      </c>
      <c r="G777" s="262">
        <f>E777*F777</f>
        <v>9497.2222</v>
      </c>
      <c r="H777" s="263">
        <v>0.00015</v>
      </c>
      <c r="I777" s="264">
        <f>E777*H777</f>
        <v>0.037489035</v>
      </c>
      <c r="J777" s="263">
        <v>0</v>
      </c>
      <c r="K777" s="264">
        <f>E777*J777</f>
        <v>0</v>
      </c>
      <c r="O777" s="256">
        <v>2</v>
      </c>
      <c r="AA777" s="231">
        <v>1</v>
      </c>
      <c r="AB777" s="231">
        <v>7</v>
      </c>
      <c r="AC777" s="231">
        <v>7</v>
      </c>
      <c r="AZ777" s="231">
        <v>2</v>
      </c>
      <c r="BA777" s="231">
        <f>IF(AZ777=1,G777,0)</f>
        <v>0</v>
      </c>
      <c r="BB777" s="231">
        <f>IF(AZ777=2,G777,0)</f>
        <v>9497.2222</v>
      </c>
      <c r="BC777" s="231">
        <f>IF(AZ777=3,G777,0)</f>
        <v>0</v>
      </c>
      <c r="BD777" s="231">
        <f>IF(AZ777=4,G777,0)</f>
        <v>0</v>
      </c>
      <c r="BE777" s="231">
        <f>IF(AZ777=5,G777,0)</f>
        <v>0</v>
      </c>
      <c r="CA777" s="256">
        <v>1</v>
      </c>
      <c r="CB777" s="256">
        <v>7</v>
      </c>
    </row>
    <row r="778" spans="1:15" ht="12.75">
      <c r="A778" s="265"/>
      <c r="B778" s="268"/>
      <c r="C778" s="330" t="s">
        <v>916</v>
      </c>
      <c r="D778" s="331"/>
      <c r="E778" s="269">
        <v>11.5648</v>
      </c>
      <c r="F778" s="270"/>
      <c r="G778" s="271"/>
      <c r="H778" s="272"/>
      <c r="I778" s="266"/>
      <c r="J778" s="273"/>
      <c r="K778" s="266"/>
      <c r="M778" s="267" t="s">
        <v>916</v>
      </c>
      <c r="O778" s="256"/>
    </row>
    <row r="779" spans="1:15" ht="12.75">
      <c r="A779" s="265"/>
      <c r="B779" s="268"/>
      <c r="C779" s="330" t="s">
        <v>917</v>
      </c>
      <c r="D779" s="331"/>
      <c r="E779" s="269">
        <v>10.842</v>
      </c>
      <c r="F779" s="270"/>
      <c r="G779" s="271"/>
      <c r="H779" s="272"/>
      <c r="I779" s="266"/>
      <c r="J779" s="273"/>
      <c r="K779" s="266"/>
      <c r="M779" s="267" t="s">
        <v>917</v>
      </c>
      <c r="O779" s="256"/>
    </row>
    <row r="780" spans="1:15" ht="12.75">
      <c r="A780" s="265"/>
      <c r="B780" s="268"/>
      <c r="C780" s="330" t="s">
        <v>918</v>
      </c>
      <c r="D780" s="331"/>
      <c r="E780" s="269">
        <v>34.6944</v>
      </c>
      <c r="F780" s="270"/>
      <c r="G780" s="271"/>
      <c r="H780" s="272"/>
      <c r="I780" s="266"/>
      <c r="J780" s="273"/>
      <c r="K780" s="266"/>
      <c r="M780" s="267" t="s">
        <v>918</v>
      </c>
      <c r="O780" s="256"/>
    </row>
    <row r="781" spans="1:15" ht="12.75">
      <c r="A781" s="265"/>
      <c r="B781" s="268"/>
      <c r="C781" s="330" t="s">
        <v>151</v>
      </c>
      <c r="D781" s="331"/>
      <c r="E781" s="269">
        <v>0</v>
      </c>
      <c r="F781" s="270"/>
      <c r="G781" s="271"/>
      <c r="H781" s="272"/>
      <c r="I781" s="266"/>
      <c r="J781" s="273"/>
      <c r="K781" s="266"/>
      <c r="M781" s="267">
        <v>0</v>
      </c>
      <c r="O781" s="256"/>
    </row>
    <row r="782" spans="1:15" ht="12.75">
      <c r="A782" s="265"/>
      <c r="B782" s="268"/>
      <c r="C782" s="330" t="s">
        <v>497</v>
      </c>
      <c r="D782" s="331"/>
      <c r="E782" s="269">
        <v>0</v>
      </c>
      <c r="F782" s="270"/>
      <c r="G782" s="271"/>
      <c r="H782" s="272"/>
      <c r="I782" s="266"/>
      <c r="J782" s="273"/>
      <c r="K782" s="266"/>
      <c r="M782" s="267" t="s">
        <v>497</v>
      </c>
      <c r="O782" s="256"/>
    </row>
    <row r="783" spans="1:15" ht="12.75">
      <c r="A783" s="265"/>
      <c r="B783" s="268"/>
      <c r="C783" s="330" t="s">
        <v>919</v>
      </c>
      <c r="D783" s="331"/>
      <c r="E783" s="269">
        <v>174.8257</v>
      </c>
      <c r="F783" s="270"/>
      <c r="G783" s="271"/>
      <c r="H783" s="272"/>
      <c r="I783" s="266"/>
      <c r="J783" s="273"/>
      <c r="K783" s="266"/>
      <c r="M783" s="267" t="s">
        <v>919</v>
      </c>
      <c r="O783" s="256"/>
    </row>
    <row r="784" spans="1:15" ht="12.75">
      <c r="A784" s="265"/>
      <c r="B784" s="268"/>
      <c r="C784" s="330" t="s">
        <v>499</v>
      </c>
      <c r="D784" s="331"/>
      <c r="E784" s="269">
        <v>18</v>
      </c>
      <c r="F784" s="270"/>
      <c r="G784" s="271"/>
      <c r="H784" s="272"/>
      <c r="I784" s="266"/>
      <c r="J784" s="273"/>
      <c r="K784" s="266"/>
      <c r="M784" s="267" t="s">
        <v>499</v>
      </c>
      <c r="O784" s="256"/>
    </row>
    <row r="785" spans="1:57" ht="12.75">
      <c r="A785" s="274"/>
      <c r="B785" s="275" t="s">
        <v>98</v>
      </c>
      <c r="C785" s="276" t="s">
        <v>901</v>
      </c>
      <c r="D785" s="277"/>
      <c r="E785" s="278"/>
      <c r="F785" s="279"/>
      <c r="G785" s="280">
        <f>SUM(G766:G784)</f>
        <v>28070.038200000003</v>
      </c>
      <c r="H785" s="281"/>
      <c r="I785" s="282">
        <f>SUM(I766:I784)</f>
        <v>0.091337475</v>
      </c>
      <c r="J785" s="281"/>
      <c r="K785" s="282">
        <f>SUM(K766:K784)</f>
        <v>0</v>
      </c>
      <c r="O785" s="256">
        <v>4</v>
      </c>
      <c r="BA785" s="283">
        <f>SUM(BA766:BA784)</f>
        <v>0</v>
      </c>
      <c r="BB785" s="283">
        <f>SUM(BB766:BB784)</f>
        <v>28070.038200000003</v>
      </c>
      <c r="BC785" s="283">
        <f>SUM(BC766:BC784)</f>
        <v>0</v>
      </c>
      <c r="BD785" s="283">
        <f>SUM(BD766:BD784)</f>
        <v>0</v>
      </c>
      <c r="BE785" s="283">
        <f>SUM(BE766:BE784)</f>
        <v>0</v>
      </c>
    </row>
    <row r="786" spans="1:15" ht="12.75">
      <c r="A786" s="246" t="s">
        <v>97</v>
      </c>
      <c r="B786" s="247" t="s">
        <v>920</v>
      </c>
      <c r="C786" s="248" t="s">
        <v>921</v>
      </c>
      <c r="D786" s="249"/>
      <c r="E786" s="250"/>
      <c r="F786" s="250"/>
      <c r="G786" s="251"/>
      <c r="H786" s="252"/>
      <c r="I786" s="253"/>
      <c r="J786" s="254"/>
      <c r="K786" s="255"/>
      <c r="O786" s="256">
        <v>1</v>
      </c>
    </row>
    <row r="787" spans="1:80" ht="12.75">
      <c r="A787" s="257">
        <v>191</v>
      </c>
      <c r="B787" s="258" t="s">
        <v>923</v>
      </c>
      <c r="C787" s="259" t="s">
        <v>924</v>
      </c>
      <c r="D787" s="260" t="s">
        <v>108</v>
      </c>
      <c r="E787" s="261">
        <v>109.308</v>
      </c>
      <c r="F787" s="261">
        <v>28</v>
      </c>
      <c r="G787" s="262">
        <f>E787*F787</f>
        <v>3060.6240000000003</v>
      </c>
      <c r="H787" s="263">
        <v>0.0002</v>
      </c>
      <c r="I787" s="264">
        <f>E787*H787</f>
        <v>0.021861600000000002</v>
      </c>
      <c r="J787" s="263">
        <v>0</v>
      </c>
      <c r="K787" s="264">
        <f>E787*J787</f>
        <v>0</v>
      </c>
      <c r="O787" s="256">
        <v>2</v>
      </c>
      <c r="AA787" s="231">
        <v>1</v>
      </c>
      <c r="AB787" s="231">
        <v>7</v>
      </c>
      <c r="AC787" s="231">
        <v>7</v>
      </c>
      <c r="AZ787" s="231">
        <v>2</v>
      </c>
      <c r="BA787" s="231">
        <f>IF(AZ787=1,G787,0)</f>
        <v>0</v>
      </c>
      <c r="BB787" s="231">
        <f>IF(AZ787=2,G787,0)</f>
        <v>3060.6240000000003</v>
      </c>
      <c r="BC787" s="231">
        <f>IF(AZ787=3,G787,0)</f>
        <v>0</v>
      </c>
      <c r="BD787" s="231">
        <f>IF(AZ787=4,G787,0)</f>
        <v>0</v>
      </c>
      <c r="BE787" s="231">
        <f>IF(AZ787=5,G787,0)</f>
        <v>0</v>
      </c>
      <c r="CA787" s="256">
        <v>1</v>
      </c>
      <c r="CB787" s="256">
        <v>7</v>
      </c>
    </row>
    <row r="788" spans="1:15" ht="12.75">
      <c r="A788" s="265"/>
      <c r="B788" s="268"/>
      <c r="C788" s="330" t="s">
        <v>925</v>
      </c>
      <c r="D788" s="331"/>
      <c r="E788" s="269">
        <v>16.992</v>
      </c>
      <c r="F788" s="270"/>
      <c r="G788" s="271"/>
      <c r="H788" s="272"/>
      <c r="I788" s="266"/>
      <c r="J788" s="273"/>
      <c r="K788" s="266"/>
      <c r="M788" s="267" t="s">
        <v>925</v>
      </c>
      <c r="O788" s="256"/>
    </row>
    <row r="789" spans="1:15" ht="12.75">
      <c r="A789" s="265"/>
      <c r="B789" s="268"/>
      <c r="C789" s="330" t="s">
        <v>926</v>
      </c>
      <c r="D789" s="331"/>
      <c r="E789" s="269">
        <v>16.832</v>
      </c>
      <c r="F789" s="270"/>
      <c r="G789" s="271"/>
      <c r="H789" s="272"/>
      <c r="I789" s="266"/>
      <c r="J789" s="273"/>
      <c r="K789" s="266"/>
      <c r="M789" s="267" t="s">
        <v>926</v>
      </c>
      <c r="O789" s="256"/>
    </row>
    <row r="790" spans="1:15" ht="12.75">
      <c r="A790" s="265"/>
      <c r="B790" s="268"/>
      <c r="C790" s="330" t="s">
        <v>927</v>
      </c>
      <c r="D790" s="331"/>
      <c r="E790" s="269">
        <v>26.24</v>
      </c>
      <c r="F790" s="270"/>
      <c r="G790" s="271"/>
      <c r="H790" s="272"/>
      <c r="I790" s="266"/>
      <c r="J790" s="273"/>
      <c r="K790" s="266"/>
      <c r="M790" s="267" t="s">
        <v>927</v>
      </c>
      <c r="O790" s="256"/>
    </row>
    <row r="791" spans="1:15" ht="12.75">
      <c r="A791" s="265"/>
      <c r="B791" s="268"/>
      <c r="C791" s="330" t="s">
        <v>928</v>
      </c>
      <c r="D791" s="331"/>
      <c r="E791" s="269">
        <v>12.792</v>
      </c>
      <c r="F791" s="270"/>
      <c r="G791" s="271"/>
      <c r="H791" s="272"/>
      <c r="I791" s="266"/>
      <c r="J791" s="273"/>
      <c r="K791" s="266"/>
      <c r="M791" s="267" t="s">
        <v>928</v>
      </c>
      <c r="O791" s="256"/>
    </row>
    <row r="792" spans="1:15" ht="12.75">
      <c r="A792" s="265"/>
      <c r="B792" s="268"/>
      <c r="C792" s="330" t="s">
        <v>929</v>
      </c>
      <c r="D792" s="331"/>
      <c r="E792" s="269">
        <v>15.996</v>
      </c>
      <c r="F792" s="270"/>
      <c r="G792" s="271"/>
      <c r="H792" s="272"/>
      <c r="I792" s="266"/>
      <c r="J792" s="273"/>
      <c r="K792" s="266"/>
      <c r="M792" s="267" t="s">
        <v>929</v>
      </c>
      <c r="O792" s="256"/>
    </row>
    <row r="793" spans="1:15" ht="12.75">
      <c r="A793" s="265"/>
      <c r="B793" s="268"/>
      <c r="C793" s="330" t="s">
        <v>151</v>
      </c>
      <c r="D793" s="331"/>
      <c r="E793" s="269">
        <v>0</v>
      </c>
      <c r="F793" s="270"/>
      <c r="G793" s="271"/>
      <c r="H793" s="272"/>
      <c r="I793" s="266"/>
      <c r="J793" s="273"/>
      <c r="K793" s="266"/>
      <c r="M793" s="267">
        <v>0</v>
      </c>
      <c r="O793" s="256"/>
    </row>
    <row r="794" spans="1:15" ht="12.75">
      <c r="A794" s="265"/>
      <c r="B794" s="268"/>
      <c r="C794" s="330" t="s">
        <v>930</v>
      </c>
      <c r="D794" s="331"/>
      <c r="E794" s="269">
        <v>3.208</v>
      </c>
      <c r="F794" s="270"/>
      <c r="G794" s="271"/>
      <c r="H794" s="272"/>
      <c r="I794" s="266"/>
      <c r="J794" s="273"/>
      <c r="K794" s="266"/>
      <c r="M794" s="267" t="s">
        <v>930</v>
      </c>
      <c r="O794" s="256"/>
    </row>
    <row r="795" spans="1:15" ht="12.75">
      <c r="A795" s="265"/>
      <c r="B795" s="268"/>
      <c r="C795" s="330" t="s">
        <v>931</v>
      </c>
      <c r="D795" s="331"/>
      <c r="E795" s="269">
        <v>1.976</v>
      </c>
      <c r="F795" s="270"/>
      <c r="G795" s="271"/>
      <c r="H795" s="272"/>
      <c r="I795" s="266"/>
      <c r="J795" s="273"/>
      <c r="K795" s="266"/>
      <c r="M795" s="267" t="s">
        <v>931</v>
      </c>
      <c r="O795" s="256"/>
    </row>
    <row r="796" spans="1:15" ht="12.75">
      <c r="A796" s="265"/>
      <c r="B796" s="268"/>
      <c r="C796" s="330" t="s">
        <v>932</v>
      </c>
      <c r="D796" s="331"/>
      <c r="E796" s="269">
        <v>3.948</v>
      </c>
      <c r="F796" s="270"/>
      <c r="G796" s="271"/>
      <c r="H796" s="272"/>
      <c r="I796" s="266"/>
      <c r="J796" s="273"/>
      <c r="K796" s="266"/>
      <c r="M796" s="267" t="s">
        <v>932</v>
      </c>
      <c r="O796" s="256"/>
    </row>
    <row r="797" spans="1:15" ht="12.75">
      <c r="A797" s="265"/>
      <c r="B797" s="268"/>
      <c r="C797" s="330" t="s">
        <v>933</v>
      </c>
      <c r="D797" s="331"/>
      <c r="E797" s="269">
        <v>3.68</v>
      </c>
      <c r="F797" s="270"/>
      <c r="G797" s="271"/>
      <c r="H797" s="272"/>
      <c r="I797" s="266"/>
      <c r="J797" s="273"/>
      <c r="K797" s="266"/>
      <c r="M797" s="267" t="s">
        <v>933</v>
      </c>
      <c r="O797" s="256"/>
    </row>
    <row r="798" spans="1:15" ht="12.75">
      <c r="A798" s="265"/>
      <c r="B798" s="268"/>
      <c r="C798" s="330" t="s">
        <v>151</v>
      </c>
      <c r="D798" s="331"/>
      <c r="E798" s="269">
        <v>0</v>
      </c>
      <c r="F798" s="270"/>
      <c r="G798" s="271"/>
      <c r="H798" s="272"/>
      <c r="I798" s="266"/>
      <c r="J798" s="273"/>
      <c r="K798" s="266"/>
      <c r="M798" s="267">
        <v>0</v>
      </c>
      <c r="O798" s="256"/>
    </row>
    <row r="799" spans="1:15" ht="12.75">
      <c r="A799" s="265"/>
      <c r="B799" s="268"/>
      <c r="C799" s="330" t="s">
        <v>934</v>
      </c>
      <c r="D799" s="331"/>
      <c r="E799" s="269">
        <v>7.644</v>
      </c>
      <c r="F799" s="270"/>
      <c r="G799" s="271"/>
      <c r="H799" s="272"/>
      <c r="I799" s="266"/>
      <c r="J799" s="273"/>
      <c r="K799" s="266"/>
      <c r="M799" s="267" t="s">
        <v>934</v>
      </c>
      <c r="O799" s="256"/>
    </row>
    <row r="800" spans="1:80" ht="12.75">
      <c r="A800" s="257">
        <v>192</v>
      </c>
      <c r="B800" s="258" t="s">
        <v>935</v>
      </c>
      <c r="C800" s="259" t="s">
        <v>936</v>
      </c>
      <c r="D800" s="260" t="s">
        <v>108</v>
      </c>
      <c r="E800" s="261">
        <v>109.308</v>
      </c>
      <c r="F800" s="261">
        <v>36</v>
      </c>
      <c r="G800" s="262">
        <f>E800*F800</f>
        <v>3935.088</v>
      </c>
      <c r="H800" s="263">
        <v>0.00015</v>
      </c>
      <c r="I800" s="264">
        <f>E800*H800</f>
        <v>0.0163962</v>
      </c>
      <c r="J800" s="263">
        <v>0</v>
      </c>
      <c r="K800" s="264">
        <f>E800*J800</f>
        <v>0</v>
      </c>
      <c r="O800" s="256">
        <v>2</v>
      </c>
      <c r="AA800" s="231">
        <v>1</v>
      </c>
      <c r="AB800" s="231">
        <v>7</v>
      </c>
      <c r="AC800" s="231">
        <v>7</v>
      </c>
      <c r="AZ800" s="231">
        <v>2</v>
      </c>
      <c r="BA800" s="231">
        <f>IF(AZ800=1,G800,0)</f>
        <v>0</v>
      </c>
      <c r="BB800" s="231">
        <f>IF(AZ800=2,G800,0)</f>
        <v>3935.088</v>
      </c>
      <c r="BC800" s="231">
        <f>IF(AZ800=3,G800,0)</f>
        <v>0</v>
      </c>
      <c r="BD800" s="231">
        <f>IF(AZ800=4,G800,0)</f>
        <v>0</v>
      </c>
      <c r="BE800" s="231">
        <f>IF(AZ800=5,G800,0)</f>
        <v>0</v>
      </c>
      <c r="CA800" s="256">
        <v>1</v>
      </c>
      <c r="CB800" s="256">
        <v>7</v>
      </c>
    </row>
    <row r="801" spans="1:57" ht="12.75">
      <c r="A801" s="274"/>
      <c r="B801" s="275" t="s">
        <v>98</v>
      </c>
      <c r="C801" s="276" t="s">
        <v>922</v>
      </c>
      <c r="D801" s="277"/>
      <c r="E801" s="278"/>
      <c r="F801" s="279"/>
      <c r="G801" s="280">
        <f>SUM(G786:G800)</f>
        <v>6995.712</v>
      </c>
      <c r="H801" s="281"/>
      <c r="I801" s="282">
        <f>SUM(I786:I800)</f>
        <v>0.0382578</v>
      </c>
      <c r="J801" s="281"/>
      <c r="K801" s="282">
        <f>SUM(K786:K800)</f>
        <v>0</v>
      </c>
      <c r="O801" s="256">
        <v>4</v>
      </c>
      <c r="BA801" s="283">
        <f>SUM(BA786:BA800)</f>
        <v>0</v>
      </c>
      <c r="BB801" s="283">
        <f>SUM(BB786:BB800)</f>
        <v>6995.712</v>
      </c>
      <c r="BC801" s="283">
        <f>SUM(BC786:BC800)</f>
        <v>0</v>
      </c>
      <c r="BD801" s="283">
        <f>SUM(BD786:BD800)</f>
        <v>0</v>
      </c>
      <c r="BE801" s="283">
        <f>SUM(BE786:BE800)</f>
        <v>0</v>
      </c>
    </row>
    <row r="802" spans="1:15" ht="12.75">
      <c r="A802" s="246" t="s">
        <v>97</v>
      </c>
      <c r="B802" s="247" t="s">
        <v>937</v>
      </c>
      <c r="C802" s="248" t="s">
        <v>938</v>
      </c>
      <c r="D802" s="249"/>
      <c r="E802" s="250"/>
      <c r="F802" s="250"/>
      <c r="G802" s="251"/>
      <c r="H802" s="252"/>
      <c r="I802" s="253"/>
      <c r="J802" s="254"/>
      <c r="K802" s="255"/>
      <c r="O802" s="256">
        <v>1</v>
      </c>
    </row>
    <row r="803" spans="1:80" ht="12.75">
      <c r="A803" s="257">
        <v>193</v>
      </c>
      <c r="B803" s="258" t="s">
        <v>940</v>
      </c>
      <c r="C803" s="259" t="s">
        <v>941</v>
      </c>
      <c r="D803" s="260" t="s">
        <v>942</v>
      </c>
      <c r="E803" s="261">
        <v>1</v>
      </c>
      <c r="F803" s="261">
        <v>1000</v>
      </c>
      <c r="G803" s="262">
        <f>E803*F803</f>
        <v>1000</v>
      </c>
      <c r="H803" s="263">
        <v>0</v>
      </c>
      <c r="I803" s="264">
        <f>E803*H803</f>
        <v>0</v>
      </c>
      <c r="J803" s="263"/>
      <c r="K803" s="264">
        <f>E803*J803</f>
        <v>0</v>
      </c>
      <c r="O803" s="256">
        <v>2</v>
      </c>
      <c r="AA803" s="231">
        <v>12</v>
      </c>
      <c r="AB803" s="231">
        <v>0</v>
      </c>
      <c r="AC803" s="231">
        <v>139</v>
      </c>
      <c r="AZ803" s="231">
        <v>4</v>
      </c>
      <c r="BA803" s="231">
        <f>IF(AZ803=1,G803,0)</f>
        <v>0</v>
      </c>
      <c r="BB803" s="231">
        <f>IF(AZ803=2,G803,0)</f>
        <v>0</v>
      </c>
      <c r="BC803" s="231">
        <f>IF(AZ803=3,G803,0)</f>
        <v>0</v>
      </c>
      <c r="BD803" s="231">
        <f>IF(AZ803=4,G803,0)</f>
        <v>1000</v>
      </c>
      <c r="BE803" s="231">
        <f>IF(AZ803=5,G803,0)</f>
        <v>0</v>
      </c>
      <c r="CA803" s="256">
        <v>12</v>
      </c>
      <c r="CB803" s="256">
        <v>0</v>
      </c>
    </row>
    <row r="804" spans="1:80" ht="12.75">
      <c r="A804" s="257">
        <v>194</v>
      </c>
      <c r="B804" s="258" t="s">
        <v>943</v>
      </c>
      <c r="C804" s="259" t="s">
        <v>944</v>
      </c>
      <c r="D804" s="260" t="s">
        <v>942</v>
      </c>
      <c r="E804" s="261">
        <v>1</v>
      </c>
      <c r="F804" s="261">
        <v>1600</v>
      </c>
      <c r="G804" s="262">
        <f>E804*F804</f>
        <v>1600</v>
      </c>
      <c r="H804" s="263">
        <v>0</v>
      </c>
      <c r="I804" s="264">
        <f>E804*H804</f>
        <v>0</v>
      </c>
      <c r="J804" s="263"/>
      <c r="K804" s="264">
        <f>E804*J804</f>
        <v>0</v>
      </c>
      <c r="O804" s="256">
        <v>2</v>
      </c>
      <c r="AA804" s="231">
        <v>12</v>
      </c>
      <c r="AB804" s="231">
        <v>0</v>
      </c>
      <c r="AC804" s="231">
        <v>140</v>
      </c>
      <c r="AZ804" s="231">
        <v>4</v>
      </c>
      <c r="BA804" s="231">
        <f>IF(AZ804=1,G804,0)</f>
        <v>0</v>
      </c>
      <c r="BB804" s="231">
        <f>IF(AZ804=2,G804,0)</f>
        <v>0</v>
      </c>
      <c r="BC804" s="231">
        <f>IF(AZ804=3,G804,0)</f>
        <v>0</v>
      </c>
      <c r="BD804" s="231">
        <f>IF(AZ804=4,G804,0)</f>
        <v>1600</v>
      </c>
      <c r="BE804" s="231">
        <f>IF(AZ804=5,G804,0)</f>
        <v>0</v>
      </c>
      <c r="CA804" s="256">
        <v>12</v>
      </c>
      <c r="CB804" s="256">
        <v>0</v>
      </c>
    </row>
    <row r="805" spans="1:80" ht="22.5">
      <c r="A805" s="257">
        <v>195</v>
      </c>
      <c r="B805" s="258" t="s">
        <v>945</v>
      </c>
      <c r="C805" s="259" t="s">
        <v>946</v>
      </c>
      <c r="D805" s="260" t="s">
        <v>356</v>
      </c>
      <c r="E805" s="261">
        <v>1</v>
      </c>
      <c r="F805" s="261">
        <v>1950</v>
      </c>
      <c r="G805" s="262">
        <f>E805*F805</f>
        <v>1950</v>
      </c>
      <c r="H805" s="263">
        <v>0</v>
      </c>
      <c r="I805" s="264">
        <f>E805*H805</f>
        <v>0</v>
      </c>
      <c r="J805" s="263"/>
      <c r="K805" s="264">
        <f>E805*J805</f>
        <v>0</v>
      </c>
      <c r="O805" s="256">
        <v>2</v>
      </c>
      <c r="AA805" s="231">
        <v>12</v>
      </c>
      <c r="AB805" s="231">
        <v>0</v>
      </c>
      <c r="AC805" s="231">
        <v>141</v>
      </c>
      <c r="AZ805" s="231">
        <v>4</v>
      </c>
      <c r="BA805" s="231">
        <f>IF(AZ805=1,G805,0)</f>
        <v>0</v>
      </c>
      <c r="BB805" s="231">
        <f>IF(AZ805=2,G805,0)</f>
        <v>0</v>
      </c>
      <c r="BC805" s="231">
        <f>IF(AZ805=3,G805,0)</f>
        <v>0</v>
      </c>
      <c r="BD805" s="231">
        <f>IF(AZ805=4,G805,0)</f>
        <v>1950</v>
      </c>
      <c r="BE805" s="231">
        <f>IF(AZ805=5,G805,0)</f>
        <v>0</v>
      </c>
      <c r="CA805" s="256">
        <v>12</v>
      </c>
      <c r="CB805" s="256">
        <v>0</v>
      </c>
    </row>
    <row r="806" spans="1:15" ht="12.75">
      <c r="A806" s="265"/>
      <c r="B806" s="268"/>
      <c r="C806" s="330" t="s">
        <v>947</v>
      </c>
      <c r="D806" s="331"/>
      <c r="E806" s="269">
        <v>1</v>
      </c>
      <c r="F806" s="270"/>
      <c r="G806" s="271"/>
      <c r="H806" s="272"/>
      <c r="I806" s="266"/>
      <c r="J806" s="273"/>
      <c r="K806" s="266"/>
      <c r="M806" s="267" t="s">
        <v>947</v>
      </c>
      <c r="O806" s="256"/>
    </row>
    <row r="807" spans="1:80" ht="22.5">
      <c r="A807" s="257">
        <v>196</v>
      </c>
      <c r="B807" s="258" t="s">
        <v>948</v>
      </c>
      <c r="C807" s="259" t="s">
        <v>949</v>
      </c>
      <c r="D807" s="260" t="s">
        <v>796</v>
      </c>
      <c r="E807" s="261">
        <v>1</v>
      </c>
      <c r="F807" s="261">
        <v>4500</v>
      </c>
      <c r="G807" s="262">
        <f>E807*F807</f>
        <v>4500</v>
      </c>
      <c r="H807" s="263">
        <v>0</v>
      </c>
      <c r="I807" s="264">
        <f>E807*H807</f>
        <v>0</v>
      </c>
      <c r="J807" s="263"/>
      <c r="K807" s="264">
        <f>E807*J807</f>
        <v>0</v>
      </c>
      <c r="O807" s="256">
        <v>2</v>
      </c>
      <c r="AA807" s="231">
        <v>12</v>
      </c>
      <c r="AB807" s="231">
        <v>0</v>
      </c>
      <c r="AC807" s="231">
        <v>143</v>
      </c>
      <c r="AZ807" s="231">
        <v>4</v>
      </c>
      <c r="BA807" s="231">
        <f>IF(AZ807=1,G807,0)</f>
        <v>0</v>
      </c>
      <c r="BB807" s="231">
        <f>IF(AZ807=2,G807,0)</f>
        <v>0</v>
      </c>
      <c r="BC807" s="231">
        <f>IF(AZ807=3,G807,0)</f>
        <v>0</v>
      </c>
      <c r="BD807" s="231">
        <f>IF(AZ807=4,G807,0)</f>
        <v>4500</v>
      </c>
      <c r="BE807" s="231">
        <f>IF(AZ807=5,G807,0)</f>
        <v>0</v>
      </c>
      <c r="CA807" s="256">
        <v>12</v>
      </c>
      <c r="CB807" s="256">
        <v>0</v>
      </c>
    </row>
    <row r="808" spans="1:80" ht="22.5">
      <c r="A808" s="257">
        <v>197</v>
      </c>
      <c r="B808" s="258" t="s">
        <v>950</v>
      </c>
      <c r="C808" s="259" t="s">
        <v>951</v>
      </c>
      <c r="D808" s="260" t="s">
        <v>796</v>
      </c>
      <c r="E808" s="261">
        <v>1</v>
      </c>
      <c r="F808" s="261">
        <v>70000</v>
      </c>
      <c r="G808" s="262">
        <f>E808*F808</f>
        <v>70000</v>
      </c>
      <c r="H808" s="263">
        <v>0</v>
      </c>
      <c r="I808" s="264">
        <f>E808*H808</f>
        <v>0</v>
      </c>
      <c r="J808" s="263"/>
      <c r="K808" s="264">
        <f>E808*J808</f>
        <v>0</v>
      </c>
      <c r="O808" s="256">
        <v>2</v>
      </c>
      <c r="AA808" s="231">
        <v>12</v>
      </c>
      <c r="AB808" s="231">
        <v>0</v>
      </c>
      <c r="AC808" s="231">
        <v>138</v>
      </c>
      <c r="AZ808" s="231">
        <v>4</v>
      </c>
      <c r="BA808" s="231">
        <f>IF(AZ808=1,G808,0)</f>
        <v>0</v>
      </c>
      <c r="BB808" s="231">
        <f>IF(AZ808=2,G808,0)</f>
        <v>0</v>
      </c>
      <c r="BC808" s="231">
        <f>IF(AZ808=3,G808,0)</f>
        <v>0</v>
      </c>
      <c r="BD808" s="231">
        <f>IF(AZ808=4,G808,0)</f>
        <v>70000</v>
      </c>
      <c r="BE808" s="231">
        <f>IF(AZ808=5,G808,0)</f>
        <v>0</v>
      </c>
      <c r="CA808" s="256">
        <v>12</v>
      </c>
      <c r="CB808" s="256">
        <v>0</v>
      </c>
    </row>
    <row r="809" spans="1:80" ht="12.75">
      <c r="A809" s="257">
        <v>198</v>
      </c>
      <c r="B809" s="258" t="s">
        <v>952</v>
      </c>
      <c r="C809" s="259" t="s">
        <v>953</v>
      </c>
      <c r="D809" s="260" t="s">
        <v>942</v>
      </c>
      <c r="E809" s="261">
        <v>1</v>
      </c>
      <c r="F809" s="261">
        <v>2500</v>
      </c>
      <c r="G809" s="262">
        <f>E809*F809</f>
        <v>2500</v>
      </c>
      <c r="H809" s="263">
        <v>0</v>
      </c>
      <c r="I809" s="264">
        <f>E809*H809</f>
        <v>0</v>
      </c>
      <c r="J809" s="263"/>
      <c r="K809" s="264">
        <f>E809*J809</f>
        <v>0</v>
      </c>
      <c r="O809" s="256">
        <v>2</v>
      </c>
      <c r="AA809" s="231">
        <v>12</v>
      </c>
      <c r="AB809" s="231">
        <v>0</v>
      </c>
      <c r="AC809" s="231">
        <v>142</v>
      </c>
      <c r="AZ809" s="231">
        <v>4</v>
      </c>
      <c r="BA809" s="231">
        <f>IF(AZ809=1,G809,0)</f>
        <v>0</v>
      </c>
      <c r="BB809" s="231">
        <f>IF(AZ809=2,G809,0)</f>
        <v>0</v>
      </c>
      <c r="BC809" s="231">
        <f>IF(AZ809=3,G809,0)</f>
        <v>0</v>
      </c>
      <c r="BD809" s="231">
        <f>IF(AZ809=4,G809,0)</f>
        <v>2500</v>
      </c>
      <c r="BE809" s="231">
        <f>IF(AZ809=5,G809,0)</f>
        <v>0</v>
      </c>
      <c r="CA809" s="256">
        <v>12</v>
      </c>
      <c r="CB809" s="256">
        <v>0</v>
      </c>
    </row>
    <row r="810" spans="1:57" ht="12.75">
      <c r="A810" s="274"/>
      <c r="B810" s="275" t="s">
        <v>98</v>
      </c>
      <c r="C810" s="276" t="s">
        <v>939</v>
      </c>
      <c r="D810" s="277"/>
      <c r="E810" s="278"/>
      <c r="F810" s="279"/>
      <c r="G810" s="280">
        <f>SUM(G802:G809)</f>
        <v>81550</v>
      </c>
      <c r="H810" s="281"/>
      <c r="I810" s="282">
        <f>SUM(I802:I809)</f>
        <v>0</v>
      </c>
      <c r="J810" s="281"/>
      <c r="K810" s="282">
        <f>SUM(K802:K809)</f>
        <v>0</v>
      </c>
      <c r="O810" s="256">
        <v>4</v>
      </c>
      <c r="BA810" s="283">
        <f>SUM(BA802:BA809)</f>
        <v>0</v>
      </c>
      <c r="BB810" s="283">
        <f>SUM(BB802:BB809)</f>
        <v>0</v>
      </c>
      <c r="BC810" s="283">
        <f>SUM(BC802:BC809)</f>
        <v>0</v>
      </c>
      <c r="BD810" s="283">
        <f>SUM(BD802:BD809)</f>
        <v>81550</v>
      </c>
      <c r="BE810" s="283">
        <f>SUM(BE802:BE809)</f>
        <v>0</v>
      </c>
    </row>
    <row r="811" spans="1:15" ht="12.75">
      <c r="A811" s="246" t="s">
        <v>97</v>
      </c>
      <c r="B811" s="247" t="s">
        <v>954</v>
      </c>
      <c r="C811" s="248" t="s">
        <v>955</v>
      </c>
      <c r="D811" s="249"/>
      <c r="E811" s="250"/>
      <c r="F811" s="250"/>
      <c r="G811" s="251"/>
      <c r="H811" s="252"/>
      <c r="I811" s="253"/>
      <c r="J811" s="254"/>
      <c r="K811" s="255"/>
      <c r="O811" s="256">
        <v>1</v>
      </c>
    </row>
    <row r="812" spans="1:80" ht="22.5">
      <c r="A812" s="257">
        <v>199</v>
      </c>
      <c r="B812" s="258" t="s">
        <v>957</v>
      </c>
      <c r="C812" s="259" t="s">
        <v>958</v>
      </c>
      <c r="D812" s="260" t="s">
        <v>796</v>
      </c>
      <c r="E812" s="261">
        <v>10</v>
      </c>
      <c r="F812" s="261">
        <v>4550</v>
      </c>
      <c r="G812" s="262">
        <f>E812*F812</f>
        <v>45500</v>
      </c>
      <c r="H812" s="263">
        <v>0</v>
      </c>
      <c r="I812" s="264">
        <f>E812*H812</f>
        <v>0</v>
      </c>
      <c r="J812" s="263"/>
      <c r="K812" s="264">
        <f>E812*J812</f>
        <v>0</v>
      </c>
      <c r="O812" s="256">
        <v>2</v>
      </c>
      <c r="AA812" s="231">
        <v>12</v>
      </c>
      <c r="AB812" s="231">
        <v>0</v>
      </c>
      <c r="AC812" s="231">
        <v>146</v>
      </c>
      <c r="AZ812" s="231">
        <v>4</v>
      </c>
      <c r="BA812" s="231">
        <f>IF(AZ812=1,G812,0)</f>
        <v>0</v>
      </c>
      <c r="BB812" s="231">
        <f>IF(AZ812=2,G812,0)</f>
        <v>0</v>
      </c>
      <c r="BC812" s="231">
        <f>IF(AZ812=3,G812,0)</f>
        <v>0</v>
      </c>
      <c r="BD812" s="231">
        <f>IF(AZ812=4,G812,0)</f>
        <v>45500</v>
      </c>
      <c r="BE812" s="231">
        <f>IF(AZ812=5,G812,0)</f>
        <v>0</v>
      </c>
      <c r="CA812" s="256">
        <v>12</v>
      </c>
      <c r="CB812" s="256">
        <v>0</v>
      </c>
    </row>
    <row r="813" spans="1:15" ht="12.75">
      <c r="A813" s="265"/>
      <c r="B813" s="268"/>
      <c r="C813" s="330" t="s">
        <v>959</v>
      </c>
      <c r="D813" s="331"/>
      <c r="E813" s="269">
        <v>10</v>
      </c>
      <c r="F813" s="270"/>
      <c r="G813" s="271"/>
      <c r="H813" s="272"/>
      <c r="I813" s="266"/>
      <c r="J813" s="273"/>
      <c r="K813" s="266"/>
      <c r="M813" s="267" t="s">
        <v>959</v>
      </c>
      <c r="O813" s="256"/>
    </row>
    <row r="814" spans="1:57" ht="12.75">
      <c r="A814" s="274"/>
      <c r="B814" s="275" t="s">
        <v>98</v>
      </c>
      <c r="C814" s="276" t="s">
        <v>956</v>
      </c>
      <c r="D814" s="277"/>
      <c r="E814" s="278"/>
      <c r="F814" s="279"/>
      <c r="G814" s="280">
        <f>SUM(G811:G813)</f>
        <v>45500</v>
      </c>
      <c r="H814" s="281"/>
      <c r="I814" s="282">
        <f>SUM(I811:I813)</f>
        <v>0</v>
      </c>
      <c r="J814" s="281"/>
      <c r="K814" s="282">
        <f>SUM(K811:K813)</f>
        <v>0</v>
      </c>
      <c r="O814" s="256">
        <v>4</v>
      </c>
      <c r="BA814" s="283">
        <f>SUM(BA811:BA813)</f>
        <v>0</v>
      </c>
      <c r="BB814" s="283">
        <f>SUM(BB811:BB813)</f>
        <v>0</v>
      </c>
      <c r="BC814" s="283">
        <f>SUM(BC811:BC813)</f>
        <v>0</v>
      </c>
      <c r="BD814" s="283">
        <f>SUM(BD811:BD813)</f>
        <v>45500</v>
      </c>
      <c r="BE814" s="283">
        <f>SUM(BE811:BE813)</f>
        <v>0</v>
      </c>
    </row>
    <row r="815" spans="1:15" ht="12.75">
      <c r="A815" s="246" t="s">
        <v>97</v>
      </c>
      <c r="B815" s="247" t="s">
        <v>960</v>
      </c>
      <c r="C815" s="248" t="s">
        <v>961</v>
      </c>
      <c r="D815" s="249"/>
      <c r="E815" s="250"/>
      <c r="F815" s="250"/>
      <c r="G815" s="251"/>
      <c r="H815" s="252"/>
      <c r="I815" s="253"/>
      <c r="J815" s="254"/>
      <c r="K815" s="255"/>
      <c r="O815" s="256">
        <v>1</v>
      </c>
    </row>
    <row r="816" spans="1:80" ht="12.75">
      <c r="A816" s="257">
        <v>200</v>
      </c>
      <c r="B816" s="258" t="s">
        <v>963</v>
      </c>
      <c r="C816" s="259" t="s">
        <v>964</v>
      </c>
      <c r="D816" s="260" t="s">
        <v>486</v>
      </c>
      <c r="E816" s="261">
        <v>0.4703</v>
      </c>
      <c r="F816" s="261">
        <v>1280</v>
      </c>
      <c r="G816" s="262">
        <f>E816*F816</f>
        <v>601.984</v>
      </c>
      <c r="H816" s="263">
        <v>0</v>
      </c>
      <c r="I816" s="264">
        <f>E816*H816</f>
        <v>0</v>
      </c>
      <c r="J816" s="263">
        <v>0</v>
      </c>
      <c r="K816" s="264">
        <f>E816*J816</f>
        <v>0</v>
      </c>
      <c r="O816" s="256">
        <v>2</v>
      </c>
      <c r="AA816" s="231">
        <v>1</v>
      </c>
      <c r="AB816" s="231">
        <v>10</v>
      </c>
      <c r="AC816" s="231">
        <v>10</v>
      </c>
      <c r="AZ816" s="231">
        <v>1</v>
      </c>
      <c r="BA816" s="231">
        <f>IF(AZ816=1,G816,0)</f>
        <v>601.984</v>
      </c>
      <c r="BB816" s="231">
        <f>IF(AZ816=2,G816,0)</f>
        <v>0</v>
      </c>
      <c r="BC816" s="231">
        <f>IF(AZ816=3,G816,0)</f>
        <v>0</v>
      </c>
      <c r="BD816" s="231">
        <f>IF(AZ816=4,G816,0)</f>
        <v>0</v>
      </c>
      <c r="BE816" s="231">
        <f>IF(AZ816=5,G816,0)</f>
        <v>0</v>
      </c>
      <c r="CA816" s="256">
        <v>1</v>
      </c>
      <c r="CB816" s="256">
        <v>10</v>
      </c>
    </row>
    <row r="817" spans="1:80" ht="12.75">
      <c r="A817" s="257">
        <v>201</v>
      </c>
      <c r="B817" s="258" t="s">
        <v>965</v>
      </c>
      <c r="C817" s="259" t="s">
        <v>966</v>
      </c>
      <c r="D817" s="260" t="s">
        <v>486</v>
      </c>
      <c r="E817" s="261">
        <v>11.8559</v>
      </c>
      <c r="F817" s="261">
        <v>750</v>
      </c>
      <c r="G817" s="262">
        <f>E817*F817</f>
        <v>8891.925</v>
      </c>
      <c r="H817" s="263">
        <v>0</v>
      </c>
      <c r="I817" s="264">
        <f>E817*H817</f>
        <v>0</v>
      </c>
      <c r="J817" s="263"/>
      <c r="K817" s="264">
        <f>E817*J817</f>
        <v>0</v>
      </c>
      <c r="O817" s="256">
        <v>2</v>
      </c>
      <c r="AA817" s="231">
        <v>12</v>
      </c>
      <c r="AB817" s="231">
        <v>0</v>
      </c>
      <c r="AC817" s="231">
        <v>43</v>
      </c>
      <c r="AZ817" s="231">
        <v>1</v>
      </c>
      <c r="BA817" s="231">
        <f>IF(AZ817=1,G817,0)</f>
        <v>8891.925</v>
      </c>
      <c r="BB817" s="231">
        <f>IF(AZ817=2,G817,0)</f>
        <v>0</v>
      </c>
      <c r="BC817" s="231">
        <f>IF(AZ817=3,G817,0)</f>
        <v>0</v>
      </c>
      <c r="BD817" s="231">
        <f>IF(AZ817=4,G817,0)</f>
        <v>0</v>
      </c>
      <c r="BE817" s="231">
        <f>IF(AZ817=5,G817,0)</f>
        <v>0</v>
      </c>
      <c r="CA817" s="256">
        <v>12</v>
      </c>
      <c r="CB817" s="256">
        <v>0</v>
      </c>
    </row>
    <row r="818" spans="1:15" ht="12.75">
      <c r="A818" s="265"/>
      <c r="B818" s="268"/>
      <c r="C818" s="330" t="s">
        <v>967</v>
      </c>
      <c r="D818" s="331"/>
      <c r="E818" s="269">
        <v>12.3262</v>
      </c>
      <c r="F818" s="270"/>
      <c r="G818" s="271"/>
      <c r="H818" s="272"/>
      <c r="I818" s="266"/>
      <c r="J818" s="273"/>
      <c r="K818" s="266"/>
      <c r="M818" s="294">
        <v>123262</v>
      </c>
      <c r="O818" s="256"/>
    </row>
    <row r="819" spans="1:15" ht="12.75">
      <c r="A819" s="265"/>
      <c r="B819" s="268"/>
      <c r="C819" s="330" t="s">
        <v>968</v>
      </c>
      <c r="D819" s="331"/>
      <c r="E819" s="269">
        <v>-0.4703</v>
      </c>
      <c r="F819" s="270"/>
      <c r="G819" s="271"/>
      <c r="H819" s="272"/>
      <c r="I819" s="266"/>
      <c r="J819" s="273"/>
      <c r="K819" s="266"/>
      <c r="M819" s="267" t="s">
        <v>968</v>
      </c>
      <c r="O819" s="256"/>
    </row>
    <row r="820" spans="1:80" ht="12.75">
      <c r="A820" s="257">
        <v>202</v>
      </c>
      <c r="B820" s="258" t="s">
        <v>969</v>
      </c>
      <c r="C820" s="259" t="s">
        <v>970</v>
      </c>
      <c r="D820" s="260" t="s">
        <v>486</v>
      </c>
      <c r="E820" s="261">
        <v>40.8428735</v>
      </c>
      <c r="F820" s="261">
        <v>145</v>
      </c>
      <c r="G820" s="262">
        <f aca="true" t="shared" si="16" ref="G820:G827">E820*F820</f>
        <v>5922.2166575</v>
      </c>
      <c r="H820" s="263">
        <v>0</v>
      </c>
      <c r="I820" s="264">
        <f aca="true" t="shared" si="17" ref="I820:I827">E820*H820</f>
        <v>0</v>
      </c>
      <c r="J820" s="263"/>
      <c r="K820" s="264">
        <f aca="true" t="shared" si="18" ref="K820:K827">E820*J820</f>
        <v>0</v>
      </c>
      <c r="O820" s="256">
        <v>2</v>
      </c>
      <c r="AA820" s="231">
        <v>8</v>
      </c>
      <c r="AB820" s="231">
        <v>0</v>
      </c>
      <c r="AC820" s="231">
        <v>3</v>
      </c>
      <c r="AZ820" s="231">
        <v>1</v>
      </c>
      <c r="BA820" s="231">
        <f aca="true" t="shared" si="19" ref="BA820:BA827">IF(AZ820=1,G820,0)</f>
        <v>5922.2166575</v>
      </c>
      <c r="BB820" s="231">
        <f aca="true" t="shared" si="20" ref="BB820:BB827">IF(AZ820=2,G820,0)</f>
        <v>0</v>
      </c>
      <c r="BC820" s="231">
        <f aca="true" t="shared" si="21" ref="BC820:BC827">IF(AZ820=3,G820,0)</f>
        <v>0</v>
      </c>
      <c r="BD820" s="231">
        <f aca="true" t="shared" si="22" ref="BD820:BD827">IF(AZ820=4,G820,0)</f>
        <v>0</v>
      </c>
      <c r="BE820" s="231">
        <f aca="true" t="shared" si="23" ref="BE820:BE827">IF(AZ820=5,G820,0)</f>
        <v>0</v>
      </c>
      <c r="CA820" s="256">
        <v>8</v>
      </c>
      <c r="CB820" s="256">
        <v>0</v>
      </c>
    </row>
    <row r="821" spans="1:80" ht="12.75">
      <c r="A821" s="257">
        <v>203</v>
      </c>
      <c r="B821" s="258" t="s">
        <v>971</v>
      </c>
      <c r="C821" s="259" t="s">
        <v>972</v>
      </c>
      <c r="D821" s="260" t="s">
        <v>486</v>
      </c>
      <c r="E821" s="261">
        <v>367.5858615</v>
      </c>
      <c r="F821" s="261">
        <v>45</v>
      </c>
      <c r="G821" s="262">
        <f t="shared" si="16"/>
        <v>16541.363767500003</v>
      </c>
      <c r="H821" s="263">
        <v>0</v>
      </c>
      <c r="I821" s="264">
        <f t="shared" si="17"/>
        <v>0</v>
      </c>
      <c r="J821" s="263"/>
      <c r="K821" s="264">
        <f t="shared" si="18"/>
        <v>0</v>
      </c>
      <c r="O821" s="256">
        <v>2</v>
      </c>
      <c r="AA821" s="231">
        <v>8</v>
      </c>
      <c r="AB821" s="231">
        <v>0</v>
      </c>
      <c r="AC821" s="231">
        <v>3</v>
      </c>
      <c r="AZ821" s="231">
        <v>1</v>
      </c>
      <c r="BA821" s="231">
        <f t="shared" si="19"/>
        <v>16541.363767500003</v>
      </c>
      <c r="BB821" s="231">
        <f t="shared" si="20"/>
        <v>0</v>
      </c>
      <c r="BC821" s="231">
        <f t="shared" si="21"/>
        <v>0</v>
      </c>
      <c r="BD821" s="231">
        <f t="shared" si="22"/>
        <v>0</v>
      </c>
      <c r="BE821" s="231">
        <f t="shared" si="23"/>
        <v>0</v>
      </c>
      <c r="CA821" s="256">
        <v>8</v>
      </c>
      <c r="CB821" s="256">
        <v>0</v>
      </c>
    </row>
    <row r="822" spans="1:80" ht="12.75">
      <c r="A822" s="257">
        <v>204</v>
      </c>
      <c r="B822" s="258" t="s">
        <v>973</v>
      </c>
      <c r="C822" s="259" t="s">
        <v>974</v>
      </c>
      <c r="D822" s="260" t="s">
        <v>486</v>
      </c>
      <c r="E822" s="261">
        <v>367.5858615</v>
      </c>
      <c r="F822" s="261">
        <v>12</v>
      </c>
      <c r="G822" s="262">
        <f t="shared" si="16"/>
        <v>4411.0303380000005</v>
      </c>
      <c r="H822" s="263">
        <v>0</v>
      </c>
      <c r="I822" s="264">
        <f t="shared" si="17"/>
        <v>0</v>
      </c>
      <c r="J822" s="263"/>
      <c r="K822" s="264">
        <f t="shared" si="18"/>
        <v>0</v>
      </c>
      <c r="O822" s="256">
        <v>2</v>
      </c>
      <c r="AA822" s="231">
        <v>8</v>
      </c>
      <c r="AB822" s="231">
        <v>0</v>
      </c>
      <c r="AC822" s="231">
        <v>3</v>
      </c>
      <c r="AZ822" s="231">
        <v>1</v>
      </c>
      <c r="BA822" s="231">
        <f t="shared" si="19"/>
        <v>4411.0303380000005</v>
      </c>
      <c r="BB822" s="231">
        <f t="shared" si="20"/>
        <v>0</v>
      </c>
      <c r="BC822" s="231">
        <f t="shared" si="21"/>
        <v>0</v>
      </c>
      <c r="BD822" s="231">
        <f t="shared" si="22"/>
        <v>0</v>
      </c>
      <c r="BE822" s="231">
        <f t="shared" si="23"/>
        <v>0</v>
      </c>
      <c r="CA822" s="256">
        <v>8</v>
      </c>
      <c r="CB822" s="256">
        <v>0</v>
      </c>
    </row>
    <row r="823" spans="1:80" ht="12.75">
      <c r="A823" s="257">
        <v>205</v>
      </c>
      <c r="B823" s="258" t="s">
        <v>975</v>
      </c>
      <c r="C823" s="259" t="s">
        <v>976</v>
      </c>
      <c r="D823" s="260" t="s">
        <v>486</v>
      </c>
      <c r="E823" s="261">
        <v>40.8428735</v>
      </c>
      <c r="F823" s="261">
        <v>145</v>
      </c>
      <c r="G823" s="262">
        <f t="shared" si="16"/>
        <v>5922.2166575</v>
      </c>
      <c r="H823" s="263">
        <v>0</v>
      </c>
      <c r="I823" s="264">
        <f t="shared" si="17"/>
        <v>0</v>
      </c>
      <c r="J823" s="263"/>
      <c r="K823" s="264">
        <f t="shared" si="18"/>
        <v>0</v>
      </c>
      <c r="O823" s="256">
        <v>2</v>
      </c>
      <c r="AA823" s="231">
        <v>8</v>
      </c>
      <c r="AB823" s="231">
        <v>0</v>
      </c>
      <c r="AC823" s="231">
        <v>3</v>
      </c>
      <c r="AZ823" s="231">
        <v>1</v>
      </c>
      <c r="BA823" s="231">
        <f t="shared" si="19"/>
        <v>5922.2166575</v>
      </c>
      <c r="BB823" s="231">
        <f t="shared" si="20"/>
        <v>0</v>
      </c>
      <c r="BC823" s="231">
        <f t="shared" si="21"/>
        <v>0</v>
      </c>
      <c r="BD823" s="231">
        <f t="shared" si="22"/>
        <v>0</v>
      </c>
      <c r="BE823" s="231">
        <f t="shared" si="23"/>
        <v>0</v>
      </c>
      <c r="CA823" s="256">
        <v>8</v>
      </c>
      <c r="CB823" s="256">
        <v>0</v>
      </c>
    </row>
    <row r="824" spans="1:80" ht="12.75">
      <c r="A824" s="257">
        <v>206</v>
      </c>
      <c r="B824" s="258" t="s">
        <v>977</v>
      </c>
      <c r="C824" s="259" t="s">
        <v>978</v>
      </c>
      <c r="D824" s="260" t="s">
        <v>486</v>
      </c>
      <c r="E824" s="261">
        <v>204.2143675</v>
      </c>
      <c r="F824" s="261">
        <v>19</v>
      </c>
      <c r="G824" s="262">
        <f t="shared" si="16"/>
        <v>3880.0729825000003</v>
      </c>
      <c r="H824" s="263">
        <v>0</v>
      </c>
      <c r="I824" s="264">
        <f t="shared" si="17"/>
        <v>0</v>
      </c>
      <c r="J824" s="263"/>
      <c r="K824" s="264">
        <f t="shared" si="18"/>
        <v>0</v>
      </c>
      <c r="O824" s="256">
        <v>2</v>
      </c>
      <c r="AA824" s="231">
        <v>8</v>
      </c>
      <c r="AB824" s="231">
        <v>0</v>
      </c>
      <c r="AC824" s="231">
        <v>3</v>
      </c>
      <c r="AZ824" s="231">
        <v>1</v>
      </c>
      <c r="BA824" s="231">
        <f t="shared" si="19"/>
        <v>3880.0729825000003</v>
      </c>
      <c r="BB824" s="231">
        <f t="shared" si="20"/>
        <v>0</v>
      </c>
      <c r="BC824" s="231">
        <f t="shared" si="21"/>
        <v>0</v>
      </c>
      <c r="BD824" s="231">
        <f t="shared" si="22"/>
        <v>0</v>
      </c>
      <c r="BE824" s="231">
        <f t="shared" si="23"/>
        <v>0</v>
      </c>
      <c r="CA824" s="256">
        <v>8</v>
      </c>
      <c r="CB824" s="256">
        <v>0</v>
      </c>
    </row>
    <row r="825" spans="1:80" ht="12.75">
      <c r="A825" s="257">
        <v>207</v>
      </c>
      <c r="B825" s="258" t="s">
        <v>979</v>
      </c>
      <c r="C825" s="259" t="s">
        <v>980</v>
      </c>
      <c r="D825" s="260" t="s">
        <v>486</v>
      </c>
      <c r="E825" s="261">
        <v>40.8428735</v>
      </c>
      <c r="F825" s="261">
        <v>28</v>
      </c>
      <c r="G825" s="262">
        <f t="shared" si="16"/>
        <v>1143.6004580000001</v>
      </c>
      <c r="H825" s="263">
        <v>0</v>
      </c>
      <c r="I825" s="264">
        <f t="shared" si="17"/>
        <v>0</v>
      </c>
      <c r="J825" s="263"/>
      <c r="K825" s="264">
        <f t="shared" si="18"/>
        <v>0</v>
      </c>
      <c r="O825" s="256">
        <v>2</v>
      </c>
      <c r="AA825" s="231">
        <v>8</v>
      </c>
      <c r="AB825" s="231">
        <v>0</v>
      </c>
      <c r="AC825" s="231">
        <v>3</v>
      </c>
      <c r="AZ825" s="231">
        <v>1</v>
      </c>
      <c r="BA825" s="231">
        <f t="shared" si="19"/>
        <v>1143.6004580000001</v>
      </c>
      <c r="BB825" s="231">
        <f t="shared" si="20"/>
        <v>0</v>
      </c>
      <c r="BC825" s="231">
        <f t="shared" si="21"/>
        <v>0</v>
      </c>
      <c r="BD825" s="231">
        <f t="shared" si="22"/>
        <v>0</v>
      </c>
      <c r="BE825" s="231">
        <f t="shared" si="23"/>
        <v>0</v>
      </c>
      <c r="CA825" s="256">
        <v>8</v>
      </c>
      <c r="CB825" s="256">
        <v>0</v>
      </c>
    </row>
    <row r="826" spans="1:80" ht="12.75">
      <c r="A826" s="257">
        <v>208</v>
      </c>
      <c r="B826" s="258" t="s">
        <v>981</v>
      </c>
      <c r="C826" s="259" t="s">
        <v>982</v>
      </c>
      <c r="D826" s="260" t="s">
        <v>486</v>
      </c>
      <c r="E826" s="261">
        <v>40.8428735</v>
      </c>
      <c r="F826" s="261">
        <v>16</v>
      </c>
      <c r="G826" s="262">
        <f t="shared" si="16"/>
        <v>653.485976</v>
      </c>
      <c r="H826" s="263">
        <v>0</v>
      </c>
      <c r="I826" s="264">
        <f t="shared" si="17"/>
        <v>0</v>
      </c>
      <c r="J826" s="263"/>
      <c r="K826" s="264">
        <f t="shared" si="18"/>
        <v>0</v>
      </c>
      <c r="O826" s="256">
        <v>2</v>
      </c>
      <c r="AA826" s="231">
        <v>8</v>
      </c>
      <c r="AB826" s="231">
        <v>0</v>
      </c>
      <c r="AC826" s="231">
        <v>3</v>
      </c>
      <c r="AZ826" s="231">
        <v>1</v>
      </c>
      <c r="BA826" s="231">
        <f t="shared" si="19"/>
        <v>653.485976</v>
      </c>
      <c r="BB826" s="231">
        <f t="shared" si="20"/>
        <v>0</v>
      </c>
      <c r="BC826" s="231">
        <f t="shared" si="21"/>
        <v>0</v>
      </c>
      <c r="BD826" s="231">
        <f t="shared" si="22"/>
        <v>0</v>
      </c>
      <c r="BE826" s="231">
        <f t="shared" si="23"/>
        <v>0</v>
      </c>
      <c r="CA826" s="256">
        <v>8</v>
      </c>
      <c r="CB826" s="256">
        <v>0</v>
      </c>
    </row>
    <row r="827" spans="1:80" ht="12.75">
      <c r="A827" s="257">
        <v>209</v>
      </c>
      <c r="B827" s="258" t="s">
        <v>983</v>
      </c>
      <c r="C827" s="259" t="s">
        <v>984</v>
      </c>
      <c r="D827" s="260" t="s">
        <v>486</v>
      </c>
      <c r="E827" s="261">
        <v>28.5166</v>
      </c>
      <c r="F827" s="261">
        <v>350</v>
      </c>
      <c r="G827" s="262">
        <f t="shared" si="16"/>
        <v>9980.81</v>
      </c>
      <c r="H827" s="263">
        <v>0</v>
      </c>
      <c r="I827" s="264">
        <f t="shared" si="17"/>
        <v>0</v>
      </c>
      <c r="J827" s="263"/>
      <c r="K827" s="264">
        <f t="shared" si="18"/>
        <v>0</v>
      </c>
      <c r="O827" s="256">
        <v>2</v>
      </c>
      <c r="AA827" s="231">
        <v>8</v>
      </c>
      <c r="AB827" s="231">
        <v>0</v>
      </c>
      <c r="AC827" s="231">
        <v>3</v>
      </c>
      <c r="AZ827" s="231">
        <v>1</v>
      </c>
      <c r="BA827" s="231">
        <f t="shared" si="19"/>
        <v>9980.81</v>
      </c>
      <c r="BB827" s="231">
        <f t="shared" si="20"/>
        <v>0</v>
      </c>
      <c r="BC827" s="231">
        <f t="shared" si="21"/>
        <v>0</v>
      </c>
      <c r="BD827" s="231">
        <f t="shared" si="22"/>
        <v>0</v>
      </c>
      <c r="BE827" s="231">
        <f t="shared" si="23"/>
        <v>0</v>
      </c>
      <c r="CA827" s="256">
        <v>8</v>
      </c>
      <c r="CB827" s="256">
        <v>0</v>
      </c>
    </row>
    <row r="828" spans="1:57" ht="12.75">
      <c r="A828" s="274"/>
      <c r="B828" s="275" t="s">
        <v>98</v>
      </c>
      <c r="C828" s="276" t="s">
        <v>962</v>
      </c>
      <c r="D828" s="277"/>
      <c r="E828" s="278"/>
      <c r="F828" s="279" t="s">
        <v>1</v>
      </c>
      <c r="G828" s="280">
        <f>SUM(G815:G827)</f>
        <v>57948.70583700001</v>
      </c>
      <c r="H828" s="281"/>
      <c r="I828" s="282">
        <f>SUM(I815:I827)</f>
        <v>0</v>
      </c>
      <c r="J828" s="281"/>
      <c r="K828" s="282">
        <f>SUM(K815:K827)</f>
        <v>0</v>
      </c>
      <c r="O828" s="256">
        <v>4</v>
      </c>
      <c r="BA828" s="283">
        <f>SUM(BA815:BA827)</f>
        <v>57948.70583700001</v>
      </c>
      <c r="BB828" s="283">
        <f>SUM(BB815:BB827)</f>
        <v>0</v>
      </c>
      <c r="BC828" s="283">
        <f>SUM(BC815:BC827)</f>
        <v>0</v>
      </c>
      <c r="BD828" s="283">
        <f>SUM(BD815:BD827)</f>
        <v>0</v>
      </c>
      <c r="BE828" s="283">
        <f>SUM(BE815:BE827)</f>
        <v>0</v>
      </c>
    </row>
    <row r="829" ht="12.75">
      <c r="E829" s="231"/>
    </row>
    <row r="830" ht="12.75">
      <c r="E830" s="231"/>
    </row>
    <row r="831" ht="12.75">
      <c r="E831" s="231"/>
    </row>
    <row r="832" ht="12.75">
      <c r="E832" s="231"/>
    </row>
    <row r="833" ht="12.75">
      <c r="E833" s="231"/>
    </row>
    <row r="834" ht="12.75">
      <c r="E834" s="231"/>
    </row>
    <row r="835" ht="12.75">
      <c r="E835" s="231"/>
    </row>
    <row r="836" ht="12.75">
      <c r="E836" s="231"/>
    </row>
    <row r="837" ht="12.75">
      <c r="E837" s="231"/>
    </row>
    <row r="838" ht="12.75">
      <c r="E838" s="231"/>
    </row>
    <row r="839" ht="12.75">
      <c r="E839" s="231"/>
    </row>
    <row r="840" ht="12.75">
      <c r="E840" s="231"/>
    </row>
    <row r="841" ht="12.75">
      <c r="E841" s="231"/>
    </row>
    <row r="842" ht="12.75">
      <c r="E842" s="231"/>
    </row>
    <row r="843" ht="12.75">
      <c r="E843" s="231"/>
    </row>
    <row r="844" ht="12.75">
      <c r="E844" s="231"/>
    </row>
    <row r="845" ht="12.75">
      <c r="E845" s="231"/>
    </row>
    <row r="846" ht="12.75">
      <c r="E846" s="231"/>
    </row>
    <row r="847" ht="12.75">
      <c r="E847" s="231"/>
    </row>
    <row r="848" ht="12.75">
      <c r="E848" s="231"/>
    </row>
    <row r="849" ht="12.75">
      <c r="E849" s="231"/>
    </row>
    <row r="850" ht="12.75">
      <c r="E850" s="231"/>
    </row>
    <row r="851" ht="12.75">
      <c r="E851" s="231"/>
    </row>
    <row r="852" spans="1:7" ht="12.75">
      <c r="A852" s="273"/>
      <c r="B852" s="273"/>
      <c r="C852" s="273"/>
      <c r="D852" s="273"/>
      <c r="E852" s="273"/>
      <c r="F852" s="273"/>
      <c r="G852" s="273"/>
    </row>
    <row r="853" spans="1:7" ht="12.75">
      <c r="A853" s="273"/>
      <c r="B853" s="273"/>
      <c r="C853" s="273"/>
      <c r="D853" s="273"/>
      <c r="E853" s="273"/>
      <c r="F853" s="273"/>
      <c r="G853" s="273"/>
    </row>
    <row r="854" spans="1:7" ht="12.75">
      <c r="A854" s="273"/>
      <c r="B854" s="273"/>
      <c r="C854" s="273"/>
      <c r="D854" s="273"/>
      <c r="E854" s="273"/>
      <c r="F854" s="273"/>
      <c r="G854" s="273"/>
    </row>
    <row r="855" spans="1:7" ht="12.75">
      <c r="A855" s="273"/>
      <c r="B855" s="273"/>
      <c r="C855" s="273"/>
      <c r="D855" s="273"/>
      <c r="E855" s="273"/>
      <c r="F855" s="273"/>
      <c r="G855" s="273"/>
    </row>
    <row r="856" ht="12.75">
      <c r="E856" s="231"/>
    </row>
    <row r="857" ht="12.75">
      <c r="E857" s="231"/>
    </row>
    <row r="858" ht="12.75">
      <c r="E858" s="231"/>
    </row>
    <row r="859" ht="12.75">
      <c r="E859" s="231"/>
    </row>
    <row r="860" ht="12.75">
      <c r="E860" s="231"/>
    </row>
    <row r="861" ht="12.75">
      <c r="E861" s="231"/>
    </row>
    <row r="862" ht="12.75">
      <c r="E862" s="231"/>
    </row>
    <row r="863" ht="12.75">
      <c r="E863" s="231"/>
    </row>
    <row r="864" ht="12.75">
      <c r="E864" s="231"/>
    </row>
    <row r="865" ht="12.75">
      <c r="E865" s="231"/>
    </row>
    <row r="866" ht="12.75">
      <c r="E866" s="231"/>
    </row>
    <row r="867" ht="12.75">
      <c r="E867" s="231"/>
    </row>
    <row r="868" ht="12.75">
      <c r="E868" s="231"/>
    </row>
    <row r="869" ht="12.75">
      <c r="E869" s="231"/>
    </row>
    <row r="870" ht="12.75">
      <c r="E870" s="231"/>
    </row>
    <row r="871" ht="12.75">
      <c r="E871" s="231"/>
    </row>
    <row r="872" ht="12.75">
      <c r="E872" s="231"/>
    </row>
    <row r="873" ht="12.75">
      <c r="E873" s="231"/>
    </row>
    <row r="874" ht="12.75">
      <c r="E874" s="231"/>
    </row>
    <row r="875" ht="12.75">
      <c r="E875" s="231"/>
    </row>
    <row r="876" ht="12.75">
      <c r="E876" s="231"/>
    </row>
    <row r="877" ht="12.75">
      <c r="E877" s="231"/>
    </row>
    <row r="878" ht="12.75">
      <c r="E878" s="231"/>
    </row>
    <row r="879" ht="12.75">
      <c r="E879" s="231"/>
    </row>
    <row r="880" ht="12.75">
      <c r="E880" s="231"/>
    </row>
    <row r="881" ht="12.75">
      <c r="E881" s="231"/>
    </row>
    <row r="882" ht="12.75">
      <c r="E882" s="231"/>
    </row>
    <row r="883" ht="12.75">
      <c r="E883" s="231"/>
    </row>
    <row r="884" ht="12.75">
      <c r="E884" s="231"/>
    </row>
    <row r="885" ht="12.75">
      <c r="E885" s="231"/>
    </row>
    <row r="886" ht="12.75">
      <c r="E886" s="231"/>
    </row>
    <row r="887" spans="1:2" ht="12.75">
      <c r="A887" s="284"/>
      <c r="B887" s="284"/>
    </row>
    <row r="888" spans="1:7" ht="12.75">
      <c r="A888" s="273"/>
      <c r="B888" s="273"/>
      <c r="C888" s="285"/>
      <c r="D888" s="285"/>
      <c r="E888" s="286"/>
      <c r="F888" s="285"/>
      <c r="G888" s="287"/>
    </row>
    <row r="889" spans="1:7" ht="12.75">
      <c r="A889" s="288"/>
      <c r="B889" s="288"/>
      <c r="C889" s="273"/>
      <c r="D889" s="273"/>
      <c r="E889" s="289"/>
      <c r="F889" s="273"/>
      <c r="G889" s="273"/>
    </row>
    <row r="890" spans="1:7" ht="12.75">
      <c r="A890" s="273"/>
      <c r="B890" s="273"/>
      <c r="C890" s="273"/>
      <c r="D890" s="273"/>
      <c r="E890" s="289"/>
      <c r="F890" s="273"/>
      <c r="G890" s="273"/>
    </row>
    <row r="891" spans="1:7" ht="12.75">
      <c r="A891" s="273"/>
      <c r="B891" s="273"/>
      <c r="C891" s="273"/>
      <c r="D891" s="273"/>
      <c r="E891" s="289"/>
      <c r="F891" s="273"/>
      <c r="G891" s="273"/>
    </row>
    <row r="892" spans="1:7" ht="12.75">
      <c r="A892" s="273"/>
      <c r="B892" s="273"/>
      <c r="C892" s="273"/>
      <c r="D892" s="273"/>
      <c r="E892" s="289"/>
      <c r="F892" s="273"/>
      <c r="G892" s="273"/>
    </row>
    <row r="893" spans="1:7" ht="12.75">
      <c r="A893" s="273"/>
      <c r="B893" s="273"/>
      <c r="C893" s="273"/>
      <c r="D893" s="273"/>
      <c r="E893" s="289"/>
      <c r="F893" s="273"/>
      <c r="G893" s="273"/>
    </row>
    <row r="894" spans="1:7" ht="12.75">
      <c r="A894" s="273"/>
      <c r="B894" s="273"/>
      <c r="C894" s="273"/>
      <c r="D894" s="273"/>
      <c r="E894" s="289"/>
      <c r="F894" s="273"/>
      <c r="G894" s="273"/>
    </row>
    <row r="895" spans="1:7" ht="12.75">
      <c r="A895" s="273"/>
      <c r="B895" s="273"/>
      <c r="C895" s="273"/>
      <c r="D895" s="273"/>
      <c r="E895" s="289"/>
      <c r="F895" s="273"/>
      <c r="G895" s="273"/>
    </row>
    <row r="896" spans="1:7" ht="12.75">
      <c r="A896" s="273"/>
      <c r="B896" s="273"/>
      <c r="C896" s="273"/>
      <c r="D896" s="273"/>
      <c r="E896" s="289"/>
      <c r="F896" s="273"/>
      <c r="G896" s="273"/>
    </row>
    <row r="897" spans="1:7" ht="12.75">
      <c r="A897" s="273"/>
      <c r="B897" s="273"/>
      <c r="C897" s="273"/>
      <c r="D897" s="273"/>
      <c r="E897" s="289"/>
      <c r="F897" s="273"/>
      <c r="G897" s="273"/>
    </row>
    <row r="898" spans="1:7" ht="12.75">
      <c r="A898" s="273"/>
      <c r="B898" s="273"/>
      <c r="C898" s="273"/>
      <c r="D898" s="273"/>
      <c r="E898" s="289"/>
      <c r="F898" s="273"/>
      <c r="G898" s="273"/>
    </row>
    <row r="899" spans="1:7" ht="12.75">
      <c r="A899" s="273"/>
      <c r="B899" s="273"/>
      <c r="C899" s="273"/>
      <c r="D899" s="273"/>
      <c r="E899" s="289"/>
      <c r="F899" s="273"/>
      <c r="G899" s="273"/>
    </row>
    <row r="900" spans="1:7" ht="12.75">
      <c r="A900" s="273"/>
      <c r="B900" s="273"/>
      <c r="C900" s="273"/>
      <c r="D900" s="273"/>
      <c r="E900" s="289"/>
      <c r="F900" s="273"/>
      <c r="G900" s="273"/>
    </row>
    <row r="901" spans="1:7" ht="12.75">
      <c r="A901" s="273"/>
      <c r="B901" s="273"/>
      <c r="C901" s="273"/>
      <c r="D901" s="273"/>
      <c r="E901" s="289"/>
      <c r="F901" s="273"/>
      <c r="G901" s="273"/>
    </row>
  </sheetData>
  <sheetProtection/>
  <mergeCells count="567">
    <mergeCell ref="C819:D819"/>
    <mergeCell ref="C813:D813"/>
    <mergeCell ref="C799:D799"/>
    <mergeCell ref="C806:D806"/>
    <mergeCell ref="C795:D795"/>
    <mergeCell ref="C796:D796"/>
    <mergeCell ref="C797:D797"/>
    <mergeCell ref="C798:D798"/>
    <mergeCell ref="C788:D788"/>
    <mergeCell ref="C789:D789"/>
    <mergeCell ref="C790:D790"/>
    <mergeCell ref="C791:D791"/>
    <mergeCell ref="C792:D792"/>
    <mergeCell ref="C818:D818"/>
    <mergeCell ref="C772:D772"/>
    <mergeCell ref="C774:D774"/>
    <mergeCell ref="C775:D775"/>
    <mergeCell ref="C793:D793"/>
    <mergeCell ref="C794:D794"/>
    <mergeCell ref="C780:D780"/>
    <mergeCell ref="C781:D781"/>
    <mergeCell ref="C782:D782"/>
    <mergeCell ref="C783:D783"/>
    <mergeCell ref="C784:D784"/>
    <mergeCell ref="C778:D778"/>
    <mergeCell ref="C779:D779"/>
    <mergeCell ref="C755:D755"/>
    <mergeCell ref="C757:D757"/>
    <mergeCell ref="C759:D759"/>
    <mergeCell ref="C761:D761"/>
    <mergeCell ref="C763:D763"/>
    <mergeCell ref="C768:D768"/>
    <mergeCell ref="C769:D769"/>
    <mergeCell ref="C771:D771"/>
    <mergeCell ref="C746:D746"/>
    <mergeCell ref="C747:D747"/>
    <mergeCell ref="C749:D749"/>
    <mergeCell ref="C750:D750"/>
    <mergeCell ref="C739:D739"/>
    <mergeCell ref="C740:D740"/>
    <mergeCell ref="C743:D743"/>
    <mergeCell ref="C744:D744"/>
    <mergeCell ref="C733:D733"/>
    <mergeCell ref="C734:D734"/>
    <mergeCell ref="C736:D736"/>
    <mergeCell ref="C737:D737"/>
    <mergeCell ref="C727:D727"/>
    <mergeCell ref="C728:D728"/>
    <mergeCell ref="C730:D730"/>
    <mergeCell ref="C731:D731"/>
    <mergeCell ref="C707:D707"/>
    <mergeCell ref="C708:D708"/>
    <mergeCell ref="C719:D719"/>
    <mergeCell ref="C720:D720"/>
    <mergeCell ref="C721:D721"/>
    <mergeCell ref="C723:D723"/>
    <mergeCell ref="C724:D724"/>
    <mergeCell ref="C725:D725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680:D680"/>
    <mergeCell ref="C682:D682"/>
    <mergeCell ref="C695:D695"/>
    <mergeCell ref="C674:D674"/>
    <mergeCell ref="C676:D676"/>
    <mergeCell ref="C677:D677"/>
    <mergeCell ref="C679:D679"/>
    <mergeCell ref="C668:D668"/>
    <mergeCell ref="C670:D670"/>
    <mergeCell ref="C672:D672"/>
    <mergeCell ref="C673:D673"/>
    <mergeCell ref="C662:D662"/>
    <mergeCell ref="C664:D664"/>
    <mergeCell ref="C666:D666"/>
    <mergeCell ref="C667:D667"/>
    <mergeCell ref="C657:D657"/>
    <mergeCell ref="C658:D658"/>
    <mergeCell ref="C660:D660"/>
    <mergeCell ref="C661:D661"/>
    <mergeCell ref="C651:D651"/>
    <mergeCell ref="C653:D653"/>
    <mergeCell ref="C654:D654"/>
    <mergeCell ref="C656:D656"/>
    <mergeCell ref="C644:D644"/>
    <mergeCell ref="C646:D646"/>
    <mergeCell ref="C648:D648"/>
    <mergeCell ref="C650:D650"/>
    <mergeCell ref="C638:D638"/>
    <mergeCell ref="C640:D640"/>
    <mergeCell ref="C641:D641"/>
    <mergeCell ref="C642:D642"/>
    <mergeCell ref="C634:D634"/>
    <mergeCell ref="C635:D635"/>
    <mergeCell ref="C636:D636"/>
    <mergeCell ref="C637:D637"/>
    <mergeCell ref="C616:D616"/>
    <mergeCell ref="C617:D617"/>
    <mergeCell ref="C622:D622"/>
    <mergeCell ref="C624:D624"/>
    <mergeCell ref="C626:D626"/>
    <mergeCell ref="C628:D628"/>
    <mergeCell ref="C630:D630"/>
    <mergeCell ref="C632:D632"/>
    <mergeCell ref="C612:D612"/>
    <mergeCell ref="C613:D613"/>
    <mergeCell ref="C614:D614"/>
    <mergeCell ref="C615:D615"/>
    <mergeCell ref="C606:D606"/>
    <mergeCell ref="C608:D608"/>
    <mergeCell ref="C609:D609"/>
    <mergeCell ref="C610:D610"/>
    <mergeCell ref="C602:D602"/>
    <mergeCell ref="C603:D603"/>
    <mergeCell ref="C604:D604"/>
    <mergeCell ref="C605:D605"/>
    <mergeCell ref="C600:D600"/>
    <mergeCell ref="C601:D601"/>
    <mergeCell ref="C578:D578"/>
    <mergeCell ref="C580:D580"/>
    <mergeCell ref="C582:D582"/>
    <mergeCell ref="C583:D583"/>
    <mergeCell ref="C584:D584"/>
    <mergeCell ref="C586:D586"/>
    <mergeCell ref="C590:D590"/>
    <mergeCell ref="C591:D591"/>
    <mergeCell ref="C592:D592"/>
    <mergeCell ref="C598:D598"/>
    <mergeCell ref="C599:D599"/>
    <mergeCell ref="C593:D593"/>
    <mergeCell ref="C595:D595"/>
    <mergeCell ref="C596:D596"/>
    <mergeCell ref="C597:D597"/>
    <mergeCell ref="C559:D559"/>
    <mergeCell ref="C560:D560"/>
    <mergeCell ref="C565:D565"/>
    <mergeCell ref="C570:D570"/>
    <mergeCell ref="C588:D588"/>
    <mergeCell ref="C589:D589"/>
    <mergeCell ref="C574:D574"/>
    <mergeCell ref="C554:D554"/>
    <mergeCell ref="C555:D555"/>
    <mergeCell ref="C556:D556"/>
    <mergeCell ref="C557:D557"/>
    <mergeCell ref="C550:D550"/>
    <mergeCell ref="C551:D551"/>
    <mergeCell ref="C552:D552"/>
    <mergeCell ref="C553:D553"/>
    <mergeCell ref="C546:D546"/>
    <mergeCell ref="C547:D547"/>
    <mergeCell ref="C548:D548"/>
    <mergeCell ref="C549:D549"/>
    <mergeCell ref="C542:D542"/>
    <mergeCell ref="C543:D543"/>
    <mergeCell ref="C544:D544"/>
    <mergeCell ref="C545:D545"/>
    <mergeCell ref="C536:D536"/>
    <mergeCell ref="C538:D538"/>
    <mergeCell ref="C539:D539"/>
    <mergeCell ref="C540:D540"/>
    <mergeCell ref="C531:D531"/>
    <mergeCell ref="C532:D532"/>
    <mergeCell ref="C533:D533"/>
    <mergeCell ref="C535:D535"/>
    <mergeCell ref="C526:D526"/>
    <mergeCell ref="C527:D527"/>
    <mergeCell ref="C528:D528"/>
    <mergeCell ref="C529:D529"/>
    <mergeCell ref="C521:D521"/>
    <mergeCell ref="C523:D523"/>
    <mergeCell ref="C524:D524"/>
    <mergeCell ref="C525:D525"/>
    <mergeCell ref="C517:D517"/>
    <mergeCell ref="C518:D518"/>
    <mergeCell ref="C519:D519"/>
    <mergeCell ref="C520:D520"/>
    <mergeCell ref="C510:D510"/>
    <mergeCell ref="C513:D513"/>
    <mergeCell ref="C515:D515"/>
    <mergeCell ref="C516:D516"/>
    <mergeCell ref="C504:D504"/>
    <mergeCell ref="C505:D505"/>
    <mergeCell ref="C507:D507"/>
    <mergeCell ref="C508:D508"/>
    <mergeCell ref="C499:D499"/>
    <mergeCell ref="C501:D501"/>
    <mergeCell ref="C502:D502"/>
    <mergeCell ref="C503:D503"/>
    <mergeCell ref="C487:D487"/>
    <mergeCell ref="C488:D488"/>
    <mergeCell ref="C495:D495"/>
    <mergeCell ref="C496:D496"/>
    <mergeCell ref="C497:D497"/>
    <mergeCell ref="C498:D498"/>
    <mergeCell ref="C491:D491"/>
    <mergeCell ref="C492:D492"/>
    <mergeCell ref="C493:D493"/>
    <mergeCell ref="C494:D494"/>
    <mergeCell ref="C489:D489"/>
    <mergeCell ref="C490:D490"/>
    <mergeCell ref="C470:D470"/>
    <mergeCell ref="C471:D471"/>
    <mergeCell ref="C473:D473"/>
    <mergeCell ref="C475:D475"/>
    <mergeCell ref="C476:D476"/>
    <mergeCell ref="C482:D482"/>
    <mergeCell ref="C484:D484"/>
    <mergeCell ref="C486:D486"/>
    <mergeCell ref="C463:D463"/>
    <mergeCell ref="C464:D464"/>
    <mergeCell ref="C465:D465"/>
    <mergeCell ref="C468:D468"/>
    <mergeCell ref="C459:D459"/>
    <mergeCell ref="C460:D460"/>
    <mergeCell ref="C461:D461"/>
    <mergeCell ref="C462:D462"/>
    <mergeCell ref="C455:D455"/>
    <mergeCell ref="C456:D456"/>
    <mergeCell ref="C457:D457"/>
    <mergeCell ref="C458:D458"/>
    <mergeCell ref="C451:D451"/>
    <mergeCell ref="C452:D452"/>
    <mergeCell ref="C453:D453"/>
    <mergeCell ref="C454:D454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8"/>
    <mergeCell ref="C439:D439"/>
    <mergeCell ref="C440:D440"/>
    <mergeCell ref="C441:D441"/>
    <mergeCell ref="C434:D434"/>
    <mergeCell ref="C435:D435"/>
    <mergeCell ref="C436:D436"/>
    <mergeCell ref="C437:D437"/>
    <mergeCell ref="C430:D430"/>
    <mergeCell ref="C431:D431"/>
    <mergeCell ref="C432:D432"/>
    <mergeCell ref="C433:D433"/>
    <mergeCell ref="C426:D426"/>
    <mergeCell ref="C427:D427"/>
    <mergeCell ref="C428:D428"/>
    <mergeCell ref="C429:D429"/>
    <mergeCell ref="C422:D422"/>
    <mergeCell ref="C423:D423"/>
    <mergeCell ref="C424:D424"/>
    <mergeCell ref="C425:D425"/>
    <mergeCell ref="C416:D416"/>
    <mergeCell ref="C418:D418"/>
    <mergeCell ref="C419:D419"/>
    <mergeCell ref="C421:D421"/>
    <mergeCell ref="C412:D412"/>
    <mergeCell ref="C413:D413"/>
    <mergeCell ref="C414:D414"/>
    <mergeCell ref="C415:D415"/>
    <mergeCell ref="C408:D408"/>
    <mergeCell ref="C409:D409"/>
    <mergeCell ref="C410:D410"/>
    <mergeCell ref="C411:D411"/>
    <mergeCell ref="C404:D404"/>
    <mergeCell ref="C405:D405"/>
    <mergeCell ref="C406:D406"/>
    <mergeCell ref="C407:D407"/>
    <mergeCell ref="C399:D399"/>
    <mergeCell ref="C400:D400"/>
    <mergeCell ref="C402:D402"/>
    <mergeCell ref="C403:D403"/>
    <mergeCell ref="C394:D394"/>
    <mergeCell ref="C395:D395"/>
    <mergeCell ref="C396:D396"/>
    <mergeCell ref="C398:D398"/>
    <mergeCell ref="C389:D389"/>
    <mergeCell ref="C390:D390"/>
    <mergeCell ref="C391:D391"/>
    <mergeCell ref="C393:D393"/>
    <mergeCell ref="C385:D385"/>
    <mergeCell ref="C386:D386"/>
    <mergeCell ref="C388:D388"/>
    <mergeCell ref="C378:D378"/>
    <mergeCell ref="C379:D379"/>
    <mergeCell ref="C380:D380"/>
    <mergeCell ref="C382:D382"/>
    <mergeCell ref="C371:D371"/>
    <mergeCell ref="C372:D372"/>
    <mergeCell ref="C374:D374"/>
    <mergeCell ref="C375:D375"/>
    <mergeCell ref="C376:D376"/>
    <mergeCell ref="C383:D383"/>
    <mergeCell ref="C354:D354"/>
    <mergeCell ref="C356:D356"/>
    <mergeCell ref="C358:D358"/>
    <mergeCell ref="C360:D360"/>
    <mergeCell ref="C362:D362"/>
    <mergeCell ref="C370:D370"/>
    <mergeCell ref="C363:D363"/>
    <mergeCell ref="C344:D344"/>
    <mergeCell ref="C346:D346"/>
    <mergeCell ref="C348:D348"/>
    <mergeCell ref="C335:D335"/>
    <mergeCell ref="C336:D336"/>
    <mergeCell ref="C338:D338"/>
    <mergeCell ref="C340:D340"/>
    <mergeCell ref="C350:D350"/>
    <mergeCell ref="C330:D330"/>
    <mergeCell ref="C331:D331"/>
    <mergeCell ref="C332:D332"/>
    <mergeCell ref="C334:D334"/>
    <mergeCell ref="C322:D322"/>
    <mergeCell ref="C324:D324"/>
    <mergeCell ref="C326:D326"/>
    <mergeCell ref="C328:D328"/>
    <mergeCell ref="C342:D342"/>
    <mergeCell ref="C318:D318"/>
    <mergeCell ref="C319:D319"/>
    <mergeCell ref="C320:D320"/>
    <mergeCell ref="C321:D321"/>
    <mergeCell ref="C311:D311"/>
    <mergeCell ref="C312:D312"/>
    <mergeCell ref="C313:D313"/>
    <mergeCell ref="C314:D314"/>
    <mergeCell ref="C316:D316"/>
    <mergeCell ref="C317:D317"/>
    <mergeCell ref="C298:D298"/>
    <mergeCell ref="C301:D301"/>
    <mergeCell ref="C303:D303"/>
    <mergeCell ref="C287:D287"/>
    <mergeCell ref="C288:D288"/>
    <mergeCell ref="C290:D290"/>
    <mergeCell ref="C293:D293"/>
    <mergeCell ref="C276:D276"/>
    <mergeCell ref="C280:D280"/>
    <mergeCell ref="C281:D281"/>
    <mergeCell ref="C282:D282"/>
    <mergeCell ref="C283:D283"/>
    <mergeCell ref="C295:D295"/>
    <mergeCell ref="C268:D268"/>
    <mergeCell ref="C285:D285"/>
    <mergeCell ref="C284:D284"/>
    <mergeCell ref="C270:D270"/>
    <mergeCell ref="C271:D271"/>
    <mergeCell ref="C286:D286"/>
    <mergeCell ref="C272:D272"/>
    <mergeCell ref="C273:D273"/>
    <mergeCell ref="C274:D274"/>
    <mergeCell ref="C275:D275"/>
    <mergeCell ref="C263:D263"/>
    <mergeCell ref="C264:D264"/>
    <mergeCell ref="C254:D254"/>
    <mergeCell ref="C255:D255"/>
    <mergeCell ref="C265:D265"/>
    <mergeCell ref="C266:D266"/>
    <mergeCell ref="C258:D258"/>
    <mergeCell ref="C262:D262"/>
    <mergeCell ref="C249:D249"/>
    <mergeCell ref="C253:D253"/>
    <mergeCell ref="C241:D241"/>
    <mergeCell ref="C242:D242"/>
    <mergeCell ref="C256:D256"/>
    <mergeCell ref="C257:D257"/>
    <mergeCell ref="C247:D247"/>
    <mergeCell ref="C248:D248"/>
    <mergeCell ref="C234:D234"/>
    <mergeCell ref="C235:D235"/>
    <mergeCell ref="C238:D238"/>
    <mergeCell ref="C239:D239"/>
    <mergeCell ref="C244:D244"/>
    <mergeCell ref="C245:D245"/>
    <mergeCell ref="C236:D236"/>
    <mergeCell ref="C237:D237"/>
    <mergeCell ref="C225:D225"/>
    <mergeCell ref="C226:D226"/>
    <mergeCell ref="C228:D228"/>
    <mergeCell ref="C229:D229"/>
    <mergeCell ref="C230:D230"/>
    <mergeCell ref="C231:D231"/>
    <mergeCell ref="C232:D232"/>
    <mergeCell ref="C233:D233"/>
    <mergeCell ref="C221:D221"/>
    <mergeCell ref="C222:D222"/>
    <mergeCell ref="C223:D223"/>
    <mergeCell ref="C224:D224"/>
    <mergeCell ref="C216:D216"/>
    <mergeCell ref="C218:D218"/>
    <mergeCell ref="C219:D219"/>
    <mergeCell ref="C220:D220"/>
    <mergeCell ref="C212:D212"/>
    <mergeCell ref="C213:D213"/>
    <mergeCell ref="C214:D214"/>
    <mergeCell ref="C215:D215"/>
    <mergeCell ref="C208:D208"/>
    <mergeCell ref="C209:D209"/>
    <mergeCell ref="C210:D210"/>
    <mergeCell ref="C211:D211"/>
    <mergeCell ref="C203:D203"/>
    <mergeCell ref="C204:D204"/>
    <mergeCell ref="C206:D206"/>
    <mergeCell ref="C207:D207"/>
    <mergeCell ref="C199:D199"/>
    <mergeCell ref="C200:D200"/>
    <mergeCell ref="C201:D201"/>
    <mergeCell ref="C202:D202"/>
    <mergeCell ref="C194:D194"/>
    <mergeCell ref="C196:D196"/>
    <mergeCell ref="C197:D197"/>
    <mergeCell ref="C198:D198"/>
    <mergeCell ref="C190:D190"/>
    <mergeCell ref="C191:D191"/>
    <mergeCell ref="C192:D192"/>
    <mergeCell ref="C193:D193"/>
    <mergeCell ref="C186:D186"/>
    <mergeCell ref="C187:D187"/>
    <mergeCell ref="C188:D188"/>
    <mergeCell ref="C189:D189"/>
    <mergeCell ref="C176:D176"/>
    <mergeCell ref="C178:D178"/>
    <mergeCell ref="C182:D182"/>
    <mergeCell ref="C184:D184"/>
    <mergeCell ref="C172:D172"/>
    <mergeCell ref="C173:D173"/>
    <mergeCell ref="C174:D174"/>
    <mergeCell ref="C175:D175"/>
    <mergeCell ref="C168:D168"/>
    <mergeCell ref="C169:D169"/>
    <mergeCell ref="C170:D170"/>
    <mergeCell ref="C171:D171"/>
    <mergeCell ref="C163:D163"/>
    <mergeCell ref="C164:D164"/>
    <mergeCell ref="C165:D165"/>
    <mergeCell ref="C167:D167"/>
    <mergeCell ref="C159:D159"/>
    <mergeCell ref="C160:D160"/>
    <mergeCell ref="C161:D161"/>
    <mergeCell ref="C162:D162"/>
    <mergeCell ref="C154:D154"/>
    <mergeCell ref="C156:D156"/>
    <mergeCell ref="C157:D157"/>
    <mergeCell ref="C158:D158"/>
    <mergeCell ref="C150:D150"/>
    <mergeCell ref="C151:D151"/>
    <mergeCell ref="C152:D152"/>
    <mergeCell ref="C153:D153"/>
    <mergeCell ref="C146:D146"/>
    <mergeCell ref="C147:D147"/>
    <mergeCell ref="C148:D148"/>
    <mergeCell ref="C149:D149"/>
    <mergeCell ref="C140:D140"/>
    <mergeCell ref="C141:D141"/>
    <mergeCell ref="C143:D143"/>
    <mergeCell ref="C145:D145"/>
    <mergeCell ref="C133:D133"/>
    <mergeCell ref="C134:D134"/>
    <mergeCell ref="C136:D136"/>
    <mergeCell ref="C138:D138"/>
    <mergeCell ref="C129:D129"/>
    <mergeCell ref="C130:D130"/>
    <mergeCell ref="C131:D131"/>
    <mergeCell ref="C132:D132"/>
    <mergeCell ref="C124:D124"/>
    <mergeCell ref="C125:D125"/>
    <mergeCell ref="C127:D127"/>
    <mergeCell ref="C128:D128"/>
    <mergeCell ref="C119:D119"/>
    <mergeCell ref="C120:D120"/>
    <mergeCell ref="C122:D122"/>
    <mergeCell ref="C123:D123"/>
    <mergeCell ref="C115:D115"/>
    <mergeCell ref="C116:D116"/>
    <mergeCell ref="C117:D117"/>
    <mergeCell ref="C118:D118"/>
    <mergeCell ref="C110:D110"/>
    <mergeCell ref="C111:D111"/>
    <mergeCell ref="C112:D112"/>
    <mergeCell ref="C113:D113"/>
    <mergeCell ref="C105:D105"/>
    <mergeCell ref="C106:D106"/>
    <mergeCell ref="C107:D107"/>
    <mergeCell ref="C109:D109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2:D92"/>
    <mergeCell ref="C93:D93"/>
    <mergeCell ref="C94:D94"/>
    <mergeCell ref="C95:D95"/>
    <mergeCell ref="C88:D88"/>
    <mergeCell ref="C89:D89"/>
    <mergeCell ref="C90:D90"/>
    <mergeCell ref="C91:D91"/>
    <mergeCell ref="C81:D81"/>
    <mergeCell ref="C83:D83"/>
    <mergeCell ref="C85:D85"/>
    <mergeCell ref="C87:D87"/>
    <mergeCell ref="C76:D76"/>
    <mergeCell ref="C77:D77"/>
    <mergeCell ref="C78:D78"/>
    <mergeCell ref="C80:D80"/>
    <mergeCell ref="C74:D74"/>
    <mergeCell ref="C75:D75"/>
    <mergeCell ref="C67:D67"/>
    <mergeCell ref="C68:D68"/>
    <mergeCell ref="C70:D70"/>
    <mergeCell ref="C71:D71"/>
    <mergeCell ref="C61:D61"/>
    <mergeCell ref="C62:D62"/>
    <mergeCell ref="C63:D63"/>
    <mergeCell ref="C64:D64"/>
    <mergeCell ref="C72:D72"/>
    <mergeCell ref="C73:D73"/>
    <mergeCell ref="C47:D47"/>
    <mergeCell ref="C48:D48"/>
    <mergeCell ref="C65:D65"/>
    <mergeCell ref="C66:D66"/>
    <mergeCell ref="C51:D51"/>
    <mergeCell ref="C52:D52"/>
    <mergeCell ref="C53:D53"/>
    <mergeCell ref="C55:D55"/>
    <mergeCell ref="C59:D59"/>
    <mergeCell ref="C60:D60"/>
    <mergeCell ref="C49:D49"/>
    <mergeCell ref="C50:D50"/>
    <mergeCell ref="C32:D32"/>
    <mergeCell ref="C33:D33"/>
    <mergeCell ref="C34:D34"/>
    <mergeCell ref="C35:D35"/>
    <mergeCell ref="C36:D36"/>
    <mergeCell ref="C38:D38"/>
    <mergeCell ref="C45:D45"/>
    <mergeCell ref="C46:D46"/>
    <mergeCell ref="C27:D27"/>
    <mergeCell ref="C29:D29"/>
    <mergeCell ref="C30:D30"/>
    <mergeCell ref="C31:D31"/>
    <mergeCell ref="C23:D23"/>
    <mergeCell ref="C24:D24"/>
    <mergeCell ref="C25:D25"/>
    <mergeCell ref="C26:D26"/>
    <mergeCell ref="C18:D18"/>
    <mergeCell ref="C20:D20"/>
    <mergeCell ref="C21:D21"/>
    <mergeCell ref="C22:D22"/>
    <mergeCell ref="C13:D13"/>
    <mergeCell ref="C14:D14"/>
    <mergeCell ref="C15:D15"/>
    <mergeCell ref="C16:D16"/>
    <mergeCell ref="C11:D11"/>
    <mergeCell ref="C12:D12"/>
    <mergeCell ref="A1:G1"/>
    <mergeCell ref="A3:B3"/>
    <mergeCell ref="A4:B4"/>
    <mergeCell ref="E4:G4"/>
    <mergeCell ref="C9:D9"/>
    <mergeCell ref="C10:D10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BE51"/>
  <sheetViews>
    <sheetView zoomScalePageLayoutView="0" workbookViewId="0" topLeftCell="A10">
      <selection activeCell="C27" sqref="C27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99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>
        <v>1</v>
      </c>
      <c r="D2" s="97" t="s">
        <v>997</v>
      </c>
      <c r="E2" s="96"/>
      <c r="F2" s="98" t="s">
        <v>33</v>
      </c>
      <c r="G2" s="99"/>
    </row>
    <row r="3" spans="1:7" ht="3" customHeight="1" hidden="1">
      <c r="A3" s="100"/>
      <c r="B3" s="101"/>
      <c r="C3" s="102"/>
      <c r="D3" s="102"/>
      <c r="E3" s="101"/>
      <c r="F3" s="103"/>
      <c r="G3" s="104"/>
    </row>
    <row r="4" spans="1:7" ht="12" customHeight="1">
      <c r="A4" s="105" t="s">
        <v>34</v>
      </c>
      <c r="B4" s="101"/>
      <c r="C4" s="102"/>
      <c r="D4" s="102"/>
      <c r="E4" s="101"/>
      <c r="F4" s="103" t="s">
        <v>35</v>
      </c>
      <c r="G4" s="106"/>
    </row>
    <row r="5" spans="1:7" ht="12.75" customHeight="1">
      <c r="A5" s="107" t="s">
        <v>994</v>
      </c>
      <c r="B5" s="108"/>
      <c r="C5" s="109" t="s">
        <v>995</v>
      </c>
      <c r="D5" s="110"/>
      <c r="E5" s="111"/>
      <c r="F5" s="103" t="s">
        <v>36</v>
      </c>
      <c r="G5" s="104"/>
    </row>
    <row r="6" spans="1:15" ht="12.75" customHeight="1">
      <c r="A6" s="105" t="s">
        <v>37</v>
      </c>
      <c r="B6" s="101"/>
      <c r="C6" s="102"/>
      <c r="D6" s="102"/>
      <c r="E6" s="101"/>
      <c r="F6" s="112" t="s">
        <v>38</v>
      </c>
      <c r="G6" s="113"/>
      <c r="O6" s="114"/>
    </row>
    <row r="7" spans="1:7" ht="12.75" customHeight="1">
      <c r="A7" s="115" t="s">
        <v>101</v>
      </c>
      <c r="B7" s="116"/>
      <c r="C7" s="117" t="s">
        <v>102</v>
      </c>
      <c r="D7" s="118"/>
      <c r="E7" s="118"/>
      <c r="F7" s="119" t="s">
        <v>39</v>
      </c>
      <c r="G7" s="113">
        <f>IF(G6=0,,ROUND((F30+F32)/G6,1))</f>
        <v>0</v>
      </c>
    </row>
    <row r="8" spans="1:9" ht="12.75">
      <c r="A8" s="120" t="s">
        <v>40</v>
      </c>
      <c r="B8" s="103"/>
      <c r="C8" s="307"/>
      <c r="D8" s="307"/>
      <c r="E8" s="308"/>
      <c r="F8" s="121" t="s">
        <v>41</v>
      </c>
      <c r="G8" s="122"/>
      <c r="H8" s="123"/>
      <c r="I8" s="124"/>
    </row>
    <row r="9" spans="1:8" ht="12.75">
      <c r="A9" s="120" t="s">
        <v>42</v>
      </c>
      <c r="B9" s="103"/>
      <c r="C9" s="307"/>
      <c r="D9" s="307"/>
      <c r="E9" s="308"/>
      <c r="F9" s="103"/>
      <c r="G9" s="125"/>
      <c r="H9" s="126"/>
    </row>
    <row r="10" spans="1:8" ht="12.75">
      <c r="A10" s="120" t="s">
        <v>43</v>
      </c>
      <c r="B10" s="103"/>
      <c r="C10" s="307"/>
      <c r="D10" s="307"/>
      <c r="E10" s="307"/>
      <c r="F10" s="127"/>
      <c r="G10" s="128"/>
      <c r="H10" s="129"/>
    </row>
    <row r="11" spans="1:57" ht="13.5" customHeight="1">
      <c r="A11" s="120" t="s">
        <v>44</v>
      </c>
      <c r="B11" s="103"/>
      <c r="C11" s="307"/>
      <c r="D11" s="307"/>
      <c r="E11" s="307"/>
      <c r="F11" s="130" t="s">
        <v>45</v>
      </c>
      <c r="G11" s="131"/>
      <c r="H11" s="126"/>
      <c r="BA11" s="132"/>
      <c r="BB11" s="132"/>
      <c r="BC11" s="132"/>
      <c r="BD11" s="132"/>
      <c r="BE11" s="132"/>
    </row>
    <row r="12" spans="1:8" ht="12.75" customHeight="1">
      <c r="A12" s="133" t="s">
        <v>46</v>
      </c>
      <c r="B12" s="101"/>
      <c r="C12" s="309"/>
      <c r="D12" s="309"/>
      <c r="E12" s="309"/>
      <c r="F12" s="134" t="s">
        <v>47</v>
      </c>
      <c r="G12" s="135"/>
      <c r="H12" s="126"/>
    </row>
    <row r="13" spans="1:8" ht="28.5" customHeight="1" thickBot="1">
      <c r="A13" s="136" t="s">
        <v>48</v>
      </c>
      <c r="B13" s="137"/>
      <c r="C13" s="137"/>
      <c r="D13" s="137"/>
      <c r="E13" s="138"/>
      <c r="F13" s="138"/>
      <c r="G13" s="139"/>
      <c r="H13" s="126"/>
    </row>
    <row r="14" spans="1:7" ht="17.25" customHeight="1" thickBot="1">
      <c r="A14" s="140" t="s">
        <v>49</v>
      </c>
      <c r="B14" s="141"/>
      <c r="C14" s="142"/>
      <c r="D14" s="143" t="s">
        <v>50</v>
      </c>
      <c r="E14" s="144"/>
      <c r="F14" s="144"/>
      <c r="G14" s="142"/>
    </row>
    <row r="15" spans="1:7" ht="15.75" customHeight="1">
      <c r="A15" s="145"/>
      <c r="B15" s="146" t="s">
        <v>51</v>
      </c>
      <c r="C15" s="147">
        <f>'SO 02 1 Rek'!E9</f>
        <v>161896</v>
      </c>
      <c r="D15" s="148" t="str">
        <f>'SO 02 1 Rek'!A14</f>
        <v>Ztížené výrobní podmínky</v>
      </c>
      <c r="E15" s="149"/>
      <c r="F15" s="150"/>
      <c r="G15" s="147">
        <f>'SO 02 1 Rek'!I14</f>
        <v>0</v>
      </c>
    </row>
    <row r="16" spans="1:7" ht="15.75" customHeight="1">
      <c r="A16" s="145" t="s">
        <v>52</v>
      </c>
      <c r="B16" s="146" t="s">
        <v>53</v>
      </c>
      <c r="C16" s="147">
        <f>'SO 02 1 Rek'!F9</f>
        <v>0</v>
      </c>
      <c r="D16" s="100" t="str">
        <f>'SO 02 1 Rek'!A15</f>
        <v>Oborová přirážka</v>
      </c>
      <c r="E16" s="151"/>
      <c r="F16" s="152"/>
      <c r="G16" s="147">
        <f>'SO 02 1 Rek'!I15</f>
        <v>0</v>
      </c>
    </row>
    <row r="17" spans="1:7" ht="15.75" customHeight="1">
      <c r="A17" s="145" t="s">
        <v>54</v>
      </c>
      <c r="B17" s="146" t="s">
        <v>55</v>
      </c>
      <c r="C17" s="147">
        <f>'SO 02 1 Rek'!H9</f>
        <v>0</v>
      </c>
      <c r="D17" s="100" t="str">
        <f>'SO 02 1 Rek'!A16</f>
        <v>Přesun stavebních kapacit</v>
      </c>
      <c r="E17" s="151"/>
      <c r="F17" s="152"/>
      <c r="G17" s="147">
        <f>'SO 02 1 Rek'!I16</f>
        <v>0</v>
      </c>
    </row>
    <row r="18" spans="1:7" ht="15.75" customHeight="1">
      <c r="A18" s="153" t="s">
        <v>56</v>
      </c>
      <c r="B18" s="154" t="s">
        <v>57</v>
      </c>
      <c r="C18" s="147">
        <f>'SO 02 1 Rek'!G9</f>
        <v>0</v>
      </c>
      <c r="D18" s="100" t="str">
        <f>'SO 02 1 Rek'!A17</f>
        <v>Mimostaveništní doprava</v>
      </c>
      <c r="E18" s="151"/>
      <c r="F18" s="152"/>
      <c r="G18" s="147">
        <f>'SO 02 1 Rek'!I17</f>
        <v>0</v>
      </c>
    </row>
    <row r="19" spans="1:7" ht="15.75" customHeight="1">
      <c r="A19" s="155" t="s">
        <v>58</v>
      </c>
      <c r="B19" s="146"/>
      <c r="C19" s="147">
        <f>SUM(C15:C18)</f>
        <v>161896</v>
      </c>
      <c r="D19" s="100" t="str">
        <f>'SO 02 1 Rek'!A18</f>
        <v>Zařízení staveniště</v>
      </c>
      <c r="E19" s="151"/>
      <c r="F19" s="152"/>
      <c r="G19" s="147">
        <f>'SO 02 1 Rek'!I18</f>
        <v>0</v>
      </c>
    </row>
    <row r="20" spans="1:7" ht="15.75" customHeight="1">
      <c r="A20" s="155"/>
      <c r="B20" s="146"/>
      <c r="C20" s="147"/>
      <c r="D20" s="100" t="str">
        <f>'SO 02 1 Rek'!A19</f>
        <v>Provoz investora</v>
      </c>
      <c r="E20" s="151"/>
      <c r="F20" s="152"/>
      <c r="G20" s="147">
        <f>'SO 02 1 Rek'!I19</f>
        <v>0</v>
      </c>
    </row>
    <row r="21" spans="1:7" ht="15.75" customHeight="1">
      <c r="A21" s="155" t="s">
        <v>29</v>
      </c>
      <c r="B21" s="146"/>
      <c r="C21" s="147">
        <f>'SO 02 1 Rek'!I9</f>
        <v>0</v>
      </c>
      <c r="D21" s="100" t="str">
        <f>'SO 02 1 Rek'!A20</f>
        <v>Kompletační činnost (IČD)</v>
      </c>
      <c r="E21" s="151"/>
      <c r="F21" s="152"/>
      <c r="G21" s="147">
        <f>'SO 02 1 Rek'!I20</f>
        <v>0</v>
      </c>
    </row>
    <row r="22" spans="1:7" ht="15.75" customHeight="1">
      <c r="A22" s="156" t="s">
        <v>59</v>
      </c>
      <c r="B22" s="126"/>
      <c r="C22" s="147">
        <f>C19+C21</f>
        <v>161896</v>
      </c>
      <c r="D22" s="100" t="s">
        <v>60</v>
      </c>
      <c r="E22" s="151"/>
      <c r="F22" s="152"/>
      <c r="G22" s="147">
        <f>G23-SUM(G15:G21)</f>
        <v>0</v>
      </c>
    </row>
    <row r="23" spans="1:7" ht="15.75" customHeight="1" thickBot="1">
      <c r="A23" s="310" t="s">
        <v>61</v>
      </c>
      <c r="B23" s="311"/>
      <c r="C23" s="157">
        <f>C22+G23</f>
        <v>161896</v>
      </c>
      <c r="D23" s="158" t="s">
        <v>62</v>
      </c>
      <c r="E23" s="159"/>
      <c r="F23" s="160"/>
      <c r="G23" s="147">
        <f>'SO 02 1 Rek'!H22</f>
        <v>0</v>
      </c>
    </row>
    <row r="24" spans="1:7" ht="12.75">
      <c r="A24" s="161" t="s">
        <v>63</v>
      </c>
      <c r="B24" s="162"/>
      <c r="C24" s="163"/>
      <c r="D24" s="162" t="s">
        <v>64</v>
      </c>
      <c r="E24" s="162"/>
      <c r="F24" s="164" t="s">
        <v>65</v>
      </c>
      <c r="G24" s="165"/>
    </row>
    <row r="25" spans="1:7" ht="12.75">
      <c r="A25" s="156" t="s">
        <v>66</v>
      </c>
      <c r="B25" s="126"/>
      <c r="C25" s="166" t="s">
        <v>1036</v>
      </c>
      <c r="D25" s="126" t="s">
        <v>66</v>
      </c>
      <c r="F25" s="167" t="s">
        <v>66</v>
      </c>
      <c r="G25" s="168"/>
    </row>
    <row r="26" spans="1:7" ht="37.5" customHeight="1">
      <c r="A26" s="156" t="s">
        <v>67</v>
      </c>
      <c r="B26" s="169"/>
      <c r="C26" s="295">
        <v>42237</v>
      </c>
      <c r="D26" s="126" t="s">
        <v>67</v>
      </c>
      <c r="E26" s="296"/>
      <c r="F26" s="167" t="s">
        <v>67</v>
      </c>
      <c r="G26" s="168"/>
    </row>
    <row r="27" spans="1:7" ht="12.75">
      <c r="A27" s="156"/>
      <c r="B27" s="170"/>
      <c r="C27" s="166"/>
      <c r="D27" s="126"/>
      <c r="F27" s="167"/>
      <c r="G27" s="168"/>
    </row>
    <row r="28" spans="1:7" ht="12.75">
      <c r="A28" s="156" t="s">
        <v>68</v>
      </c>
      <c r="B28" s="126"/>
      <c r="C28" s="166"/>
      <c r="D28" s="167" t="s">
        <v>69</v>
      </c>
      <c r="E28" s="166"/>
      <c r="F28" s="171" t="s">
        <v>69</v>
      </c>
      <c r="G28" s="168"/>
    </row>
    <row r="29" spans="1:7" ht="69" customHeight="1">
      <c r="A29" s="156"/>
      <c r="B29" s="126"/>
      <c r="C29" s="172"/>
      <c r="D29" s="173"/>
      <c r="E29" s="172"/>
      <c r="F29" s="126"/>
      <c r="G29" s="168"/>
    </row>
    <row r="30" spans="1:7" ht="12.75">
      <c r="A30" s="174" t="s">
        <v>11</v>
      </c>
      <c r="B30" s="175"/>
      <c r="C30" s="176">
        <v>21</v>
      </c>
      <c r="D30" s="175" t="s">
        <v>70</v>
      </c>
      <c r="E30" s="177"/>
      <c r="F30" s="305">
        <f>C23-F32</f>
        <v>161896</v>
      </c>
      <c r="G30" s="306"/>
    </row>
    <row r="31" spans="1:7" ht="12.75">
      <c r="A31" s="174" t="s">
        <v>71</v>
      </c>
      <c r="B31" s="175"/>
      <c r="C31" s="176">
        <f>C30</f>
        <v>21</v>
      </c>
      <c r="D31" s="175" t="s">
        <v>72</v>
      </c>
      <c r="E31" s="177"/>
      <c r="F31" s="305">
        <f>ROUND(PRODUCT(F30,C31/100),0)</f>
        <v>33998</v>
      </c>
      <c r="G31" s="306"/>
    </row>
    <row r="32" spans="1:7" ht="12.75">
      <c r="A32" s="174" t="s">
        <v>11</v>
      </c>
      <c r="B32" s="175"/>
      <c r="C32" s="176">
        <v>0</v>
      </c>
      <c r="D32" s="175" t="s">
        <v>72</v>
      </c>
      <c r="E32" s="177"/>
      <c r="F32" s="305">
        <v>0</v>
      </c>
      <c r="G32" s="306"/>
    </row>
    <row r="33" spans="1:7" ht="12.75">
      <c r="A33" s="174" t="s">
        <v>71</v>
      </c>
      <c r="B33" s="178"/>
      <c r="C33" s="179">
        <f>C32</f>
        <v>0</v>
      </c>
      <c r="D33" s="175" t="s">
        <v>72</v>
      </c>
      <c r="E33" s="152"/>
      <c r="F33" s="305">
        <f>ROUND(PRODUCT(F32,C33/100),0)</f>
        <v>0</v>
      </c>
      <c r="G33" s="306"/>
    </row>
    <row r="34" spans="1:7" s="183" customFormat="1" ht="19.5" customHeight="1" thickBot="1">
      <c r="A34" s="180" t="s">
        <v>73</v>
      </c>
      <c r="B34" s="181"/>
      <c r="C34" s="181"/>
      <c r="D34" s="181"/>
      <c r="E34" s="182"/>
      <c r="F34" s="313">
        <f>ROUND(SUM(F30:F33),0)</f>
        <v>195894</v>
      </c>
      <c r="G34" s="314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5"/>
      <c r="C37" s="315"/>
      <c r="D37" s="315"/>
      <c r="E37" s="315"/>
      <c r="F37" s="315"/>
      <c r="G37" s="315"/>
      <c r="H37" s="1" t="s">
        <v>1</v>
      </c>
    </row>
    <row r="38" spans="1:8" ht="12.75" customHeight="1">
      <c r="A38" s="184"/>
      <c r="B38" s="315"/>
      <c r="C38" s="315"/>
      <c r="D38" s="315"/>
      <c r="E38" s="315"/>
      <c r="F38" s="315"/>
      <c r="G38" s="315"/>
      <c r="H38" s="1" t="s">
        <v>1</v>
      </c>
    </row>
    <row r="39" spans="1:8" ht="12.75">
      <c r="A39" s="184"/>
      <c r="B39" s="315"/>
      <c r="C39" s="315"/>
      <c r="D39" s="315"/>
      <c r="E39" s="315"/>
      <c r="F39" s="315"/>
      <c r="G39" s="315"/>
      <c r="H39" s="1" t="s">
        <v>1</v>
      </c>
    </row>
    <row r="40" spans="1:8" ht="12.75">
      <c r="A40" s="184"/>
      <c r="B40" s="315"/>
      <c r="C40" s="315"/>
      <c r="D40" s="315"/>
      <c r="E40" s="315"/>
      <c r="F40" s="315"/>
      <c r="G40" s="315"/>
      <c r="H40" s="1" t="s">
        <v>1</v>
      </c>
    </row>
    <row r="41" spans="1:8" ht="12.75">
      <c r="A41" s="184"/>
      <c r="B41" s="315"/>
      <c r="C41" s="315"/>
      <c r="D41" s="315"/>
      <c r="E41" s="315"/>
      <c r="F41" s="315"/>
      <c r="G41" s="315"/>
      <c r="H41" s="1" t="s">
        <v>1</v>
      </c>
    </row>
    <row r="42" spans="1:8" ht="12.75">
      <c r="A42" s="184"/>
      <c r="B42" s="315"/>
      <c r="C42" s="315"/>
      <c r="D42" s="315"/>
      <c r="E42" s="315"/>
      <c r="F42" s="315"/>
      <c r="G42" s="315"/>
      <c r="H42" s="1" t="s">
        <v>1</v>
      </c>
    </row>
    <row r="43" spans="1:8" ht="12.75">
      <c r="A43" s="184"/>
      <c r="B43" s="315"/>
      <c r="C43" s="315"/>
      <c r="D43" s="315"/>
      <c r="E43" s="315"/>
      <c r="F43" s="315"/>
      <c r="G43" s="315"/>
      <c r="H43" s="1" t="s">
        <v>1</v>
      </c>
    </row>
    <row r="44" spans="1:8" ht="12.75" customHeight="1">
      <c r="A44" s="184"/>
      <c r="B44" s="315"/>
      <c r="C44" s="315"/>
      <c r="D44" s="315"/>
      <c r="E44" s="315"/>
      <c r="F44" s="315"/>
      <c r="G44" s="315"/>
      <c r="H44" s="1" t="s">
        <v>1</v>
      </c>
    </row>
    <row r="45" spans="1:8" ht="12.75" customHeight="1">
      <c r="A45" s="184"/>
      <c r="B45" s="315"/>
      <c r="C45" s="315"/>
      <c r="D45" s="315"/>
      <c r="E45" s="315"/>
      <c r="F45" s="315"/>
      <c r="G45" s="315"/>
      <c r="H45" s="1" t="s">
        <v>1</v>
      </c>
    </row>
    <row r="46" spans="2:7" ht="12.75">
      <c r="B46" s="312"/>
      <c r="C46" s="312"/>
      <c r="D46" s="312"/>
      <c r="E46" s="312"/>
      <c r="F46" s="312"/>
      <c r="G46" s="312"/>
    </row>
    <row r="47" spans="2:7" ht="12.75">
      <c r="B47" s="312"/>
      <c r="C47" s="312"/>
      <c r="D47" s="312"/>
      <c r="E47" s="312"/>
      <c r="F47" s="312"/>
      <c r="G47" s="312"/>
    </row>
    <row r="48" spans="2:7" ht="12.75">
      <c r="B48" s="312"/>
      <c r="C48" s="312"/>
      <c r="D48" s="312"/>
      <c r="E48" s="312"/>
      <c r="F48" s="312"/>
      <c r="G48" s="312"/>
    </row>
    <row r="49" spans="2:7" ht="12.75">
      <c r="B49" s="312"/>
      <c r="C49" s="312"/>
      <c r="D49" s="312"/>
      <c r="E49" s="312"/>
      <c r="F49" s="312"/>
      <c r="G49" s="312"/>
    </row>
    <row r="50" spans="2:7" ht="12.75">
      <c r="B50" s="312"/>
      <c r="C50" s="312"/>
      <c r="D50" s="312"/>
      <c r="E50" s="312"/>
      <c r="F50" s="312"/>
      <c r="G50" s="312"/>
    </row>
    <row r="51" spans="2:7" ht="12.75">
      <c r="B51" s="312"/>
      <c r="C51" s="312"/>
      <c r="D51" s="312"/>
      <c r="E51" s="312"/>
      <c r="F51" s="312"/>
      <c r="G51" s="312"/>
    </row>
  </sheetData>
  <sheetProtection/>
  <mergeCells count="18">
    <mergeCell ref="F33:G33"/>
    <mergeCell ref="B50:G50"/>
    <mergeCell ref="B51:G51"/>
    <mergeCell ref="B46:G46"/>
    <mergeCell ref="B47:G47"/>
    <mergeCell ref="B48:G48"/>
    <mergeCell ref="F34:G34"/>
    <mergeCell ref="B37:G45"/>
    <mergeCell ref="B49:G49"/>
    <mergeCell ref="F32:G32"/>
    <mergeCell ref="F30:G30"/>
    <mergeCell ref="C8:E8"/>
    <mergeCell ref="C10:E10"/>
    <mergeCell ref="C12:E12"/>
    <mergeCell ref="A23:B23"/>
    <mergeCell ref="C9:E9"/>
    <mergeCell ref="C11:E11"/>
    <mergeCell ref="F31:G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3"/>
  <sheetViews>
    <sheetView zoomScalePageLayoutView="0" workbookViewId="0" topLeftCell="A4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8" t="s">
        <v>2</v>
      </c>
      <c r="B1" s="319"/>
      <c r="C1" s="185" t="s">
        <v>103</v>
      </c>
      <c r="D1" s="186"/>
      <c r="E1" s="187"/>
      <c r="F1" s="186"/>
      <c r="G1" s="188" t="s">
        <v>75</v>
      </c>
      <c r="H1" s="189">
        <v>1</v>
      </c>
      <c r="I1" s="190"/>
    </row>
    <row r="2" spans="1:9" ht="13.5" thickBot="1">
      <c r="A2" s="320" t="s">
        <v>76</v>
      </c>
      <c r="B2" s="321"/>
      <c r="C2" s="191" t="s">
        <v>996</v>
      </c>
      <c r="D2" s="192"/>
      <c r="E2" s="193"/>
      <c r="F2" s="192"/>
      <c r="G2" s="322" t="s">
        <v>997</v>
      </c>
      <c r="H2" s="323"/>
      <c r="I2" s="324"/>
    </row>
    <row r="3" ht="13.5" thickTop="1">
      <c r="F3" s="126"/>
    </row>
    <row r="4" spans="1:9" ht="19.5" customHeight="1">
      <c r="A4" s="194" t="s">
        <v>77</v>
      </c>
      <c r="B4" s="195"/>
      <c r="C4" s="195"/>
      <c r="D4" s="195"/>
      <c r="E4" s="196"/>
      <c r="F4" s="195"/>
      <c r="G4" s="195"/>
      <c r="H4" s="195"/>
      <c r="I4" s="195"/>
    </row>
    <row r="5" ht="13.5" thickBot="1"/>
    <row r="6" spans="1:9" s="126" customFormat="1" ht="13.5" thickBot="1">
      <c r="A6" s="197"/>
      <c r="B6" s="198" t="s">
        <v>78</v>
      </c>
      <c r="C6" s="198"/>
      <c r="D6" s="199"/>
      <c r="E6" s="200" t="s">
        <v>25</v>
      </c>
      <c r="F6" s="201" t="s">
        <v>26</v>
      </c>
      <c r="G6" s="201" t="s">
        <v>27</v>
      </c>
      <c r="H6" s="201" t="s">
        <v>28</v>
      </c>
      <c r="I6" s="202" t="s">
        <v>29</v>
      </c>
    </row>
    <row r="7" spans="1:9" s="126" customFormat="1" ht="12.75">
      <c r="A7" s="290" t="str">
        <f>'SO 02 1 Pol'!B7</f>
        <v>130</v>
      </c>
      <c r="B7" s="62" t="str">
        <f>'SO 02 1 Pol'!C7</f>
        <v>Vedlejší rozpočtové náklady</v>
      </c>
      <c r="D7" s="203"/>
      <c r="E7" s="291">
        <f>'SO 02 1 Pol'!BA16</f>
        <v>800</v>
      </c>
      <c r="F7" s="292">
        <f>'SO 02 1 Pol'!BB16</f>
        <v>0</v>
      </c>
      <c r="G7" s="292">
        <f>'SO 02 1 Pol'!BC16</f>
        <v>0</v>
      </c>
      <c r="H7" s="292">
        <f>'SO 02 1 Pol'!BD16</f>
        <v>0</v>
      </c>
      <c r="I7" s="293">
        <f>'SO 02 1 Pol'!BE16</f>
        <v>0</v>
      </c>
    </row>
    <row r="8" spans="1:9" s="126" customFormat="1" ht="13.5" thickBot="1">
      <c r="A8" s="290" t="str">
        <f>'SO 02 1 Pol'!B17</f>
        <v>131</v>
      </c>
      <c r="B8" s="62" t="str">
        <f>'SO 02 1 Pol'!C17</f>
        <v>Ostatní náklady</v>
      </c>
      <c r="D8" s="203"/>
      <c r="E8" s="291">
        <f>'SO 02 1 Pol'!BA24</f>
        <v>161096</v>
      </c>
      <c r="F8" s="292">
        <f>'SO 02 1 Pol'!BB24</f>
        <v>0</v>
      </c>
      <c r="G8" s="292">
        <f>'SO 02 1 Pol'!BC24</f>
        <v>0</v>
      </c>
      <c r="H8" s="292">
        <f>'SO 02 1 Pol'!BD24</f>
        <v>0</v>
      </c>
      <c r="I8" s="293">
        <f>'SO 02 1 Pol'!BE24</f>
        <v>0</v>
      </c>
    </row>
    <row r="9" spans="1:9" s="14" customFormat="1" ht="13.5" thickBot="1">
      <c r="A9" s="204"/>
      <c r="B9" s="205" t="s">
        <v>79</v>
      </c>
      <c r="C9" s="205"/>
      <c r="D9" s="206"/>
      <c r="E9" s="207">
        <f>SUM(E7:E8)</f>
        <v>161896</v>
      </c>
      <c r="F9" s="208">
        <f>SUM(F7:F8)</f>
        <v>0</v>
      </c>
      <c r="G9" s="208">
        <f>SUM(G7:G8)</f>
        <v>0</v>
      </c>
      <c r="H9" s="208">
        <f>SUM(H7:H8)</f>
        <v>0</v>
      </c>
      <c r="I9" s="209">
        <f>SUM(I7:I8)</f>
        <v>0</v>
      </c>
    </row>
    <row r="10" spans="1:9" ht="12.75">
      <c r="A10" s="126"/>
      <c r="B10" s="126"/>
      <c r="C10" s="126"/>
      <c r="D10" s="126"/>
      <c r="E10" s="126"/>
      <c r="F10" s="126"/>
      <c r="G10" s="126"/>
      <c r="H10" s="126"/>
      <c r="I10" s="126"/>
    </row>
    <row r="11" spans="1:57" ht="19.5" customHeight="1">
      <c r="A11" s="195" t="s">
        <v>80</v>
      </c>
      <c r="B11" s="195"/>
      <c r="C11" s="195"/>
      <c r="D11" s="195"/>
      <c r="E11" s="195"/>
      <c r="F11" s="195"/>
      <c r="G11" s="210"/>
      <c r="H11" s="195"/>
      <c r="I11" s="195"/>
      <c r="BA11" s="132"/>
      <c r="BB11" s="132"/>
      <c r="BC11" s="132"/>
      <c r="BD11" s="132"/>
      <c r="BE11" s="132"/>
    </row>
    <row r="12" ht="13.5" thickBot="1"/>
    <row r="13" spans="1:9" ht="12.75">
      <c r="A13" s="161" t="s">
        <v>81</v>
      </c>
      <c r="B13" s="162"/>
      <c r="C13" s="162"/>
      <c r="D13" s="211"/>
      <c r="E13" s="212" t="s">
        <v>82</v>
      </c>
      <c r="F13" s="213" t="s">
        <v>12</v>
      </c>
      <c r="G13" s="214" t="s">
        <v>83</v>
      </c>
      <c r="H13" s="215"/>
      <c r="I13" s="216" t="s">
        <v>82</v>
      </c>
    </row>
    <row r="14" spans="1:53" ht="12.75">
      <c r="A14" s="155" t="s">
        <v>985</v>
      </c>
      <c r="B14" s="146"/>
      <c r="C14" s="146"/>
      <c r="D14" s="217"/>
      <c r="E14" s="218"/>
      <c r="F14" s="219"/>
      <c r="G14" s="220">
        <v>0</v>
      </c>
      <c r="H14" s="221"/>
      <c r="I14" s="222">
        <f aca="true" t="shared" si="0" ref="I14:I21">E14+F14*G14/100</f>
        <v>0</v>
      </c>
      <c r="BA14" s="1">
        <v>0</v>
      </c>
    </row>
    <row r="15" spans="1:53" ht="12.75">
      <c r="A15" s="155" t="s">
        <v>986</v>
      </c>
      <c r="B15" s="146"/>
      <c r="C15" s="146"/>
      <c r="D15" s="217"/>
      <c r="E15" s="218"/>
      <c r="F15" s="219"/>
      <c r="G15" s="220">
        <v>0</v>
      </c>
      <c r="H15" s="221"/>
      <c r="I15" s="222">
        <f t="shared" si="0"/>
        <v>0</v>
      </c>
      <c r="BA15" s="1">
        <v>0</v>
      </c>
    </row>
    <row r="16" spans="1:53" ht="12.75">
      <c r="A16" s="155" t="s">
        <v>987</v>
      </c>
      <c r="B16" s="146"/>
      <c r="C16" s="146"/>
      <c r="D16" s="217"/>
      <c r="E16" s="218"/>
      <c r="F16" s="219"/>
      <c r="G16" s="220">
        <v>0</v>
      </c>
      <c r="H16" s="221"/>
      <c r="I16" s="222">
        <f t="shared" si="0"/>
        <v>0</v>
      </c>
      <c r="BA16" s="1">
        <v>0</v>
      </c>
    </row>
    <row r="17" spans="1:53" ht="12.75">
      <c r="A17" s="155" t="s">
        <v>988</v>
      </c>
      <c r="B17" s="146"/>
      <c r="C17" s="146"/>
      <c r="D17" s="217"/>
      <c r="E17" s="218"/>
      <c r="F17" s="219"/>
      <c r="G17" s="220">
        <v>0</v>
      </c>
      <c r="H17" s="221"/>
      <c r="I17" s="222">
        <f t="shared" si="0"/>
        <v>0</v>
      </c>
      <c r="BA17" s="1">
        <v>0</v>
      </c>
    </row>
    <row r="18" spans="1:53" ht="12.75">
      <c r="A18" s="155" t="s">
        <v>989</v>
      </c>
      <c r="B18" s="146"/>
      <c r="C18" s="146"/>
      <c r="D18" s="217"/>
      <c r="E18" s="218"/>
      <c r="F18" s="219"/>
      <c r="G18" s="220">
        <v>0</v>
      </c>
      <c r="H18" s="221"/>
      <c r="I18" s="222">
        <f t="shared" si="0"/>
        <v>0</v>
      </c>
      <c r="BA18" s="1">
        <v>1</v>
      </c>
    </row>
    <row r="19" spans="1:53" ht="12.75">
      <c r="A19" s="155" t="s">
        <v>990</v>
      </c>
      <c r="B19" s="146"/>
      <c r="C19" s="146"/>
      <c r="D19" s="217"/>
      <c r="E19" s="218"/>
      <c r="F19" s="219"/>
      <c r="G19" s="220">
        <v>0</v>
      </c>
      <c r="H19" s="221"/>
      <c r="I19" s="222">
        <f t="shared" si="0"/>
        <v>0</v>
      </c>
      <c r="BA19" s="1">
        <v>1</v>
      </c>
    </row>
    <row r="20" spans="1:53" ht="12.75">
      <c r="A20" s="155" t="s">
        <v>991</v>
      </c>
      <c r="B20" s="146"/>
      <c r="C20" s="146"/>
      <c r="D20" s="217"/>
      <c r="E20" s="218"/>
      <c r="F20" s="219"/>
      <c r="G20" s="220">
        <v>0</v>
      </c>
      <c r="H20" s="221"/>
      <c r="I20" s="222">
        <f t="shared" si="0"/>
        <v>0</v>
      </c>
      <c r="BA20" s="1">
        <v>2</v>
      </c>
    </row>
    <row r="21" spans="1:53" ht="12.75">
      <c r="A21" s="155" t="s">
        <v>992</v>
      </c>
      <c r="B21" s="146"/>
      <c r="C21" s="146"/>
      <c r="D21" s="217"/>
      <c r="E21" s="218"/>
      <c r="F21" s="219"/>
      <c r="G21" s="220">
        <v>0</v>
      </c>
      <c r="H21" s="221"/>
      <c r="I21" s="222">
        <f t="shared" si="0"/>
        <v>0</v>
      </c>
      <c r="BA21" s="1">
        <v>2</v>
      </c>
    </row>
    <row r="22" spans="1:9" ht="13.5" thickBot="1">
      <c r="A22" s="223"/>
      <c r="B22" s="224" t="s">
        <v>84</v>
      </c>
      <c r="C22" s="225"/>
      <c r="D22" s="226"/>
      <c r="E22" s="227"/>
      <c r="F22" s="228"/>
      <c r="G22" s="228"/>
      <c r="H22" s="316">
        <f>SUM(I14:I21)</f>
        <v>0</v>
      </c>
      <c r="I22" s="317"/>
    </row>
    <row r="24" spans="2:9" ht="12.75">
      <c r="B24" s="14"/>
      <c r="F24" s="229"/>
      <c r="G24" s="230"/>
      <c r="H24" s="230"/>
      <c r="I24" s="46"/>
    </row>
    <row r="25" spans="6:9" ht="12.75">
      <c r="F25" s="229"/>
      <c r="G25" s="230"/>
      <c r="H25" s="230"/>
      <c r="I25" s="46"/>
    </row>
    <row r="26" spans="6:9" ht="12.75">
      <c r="F26" s="229"/>
      <c r="G26" s="230"/>
      <c r="H26" s="230"/>
      <c r="I26" s="46"/>
    </row>
    <row r="27" spans="6:9" ht="12.75">
      <c r="F27" s="229"/>
      <c r="G27" s="230"/>
      <c r="H27" s="230"/>
      <c r="I27" s="46"/>
    </row>
    <row r="28" spans="6:9" ht="12.75">
      <c r="F28" s="229"/>
      <c r="G28" s="230"/>
      <c r="H28" s="230"/>
      <c r="I28" s="46"/>
    </row>
    <row r="29" spans="6:9" ht="12.75">
      <c r="F29" s="229"/>
      <c r="G29" s="230"/>
      <c r="H29" s="230"/>
      <c r="I29" s="46"/>
    </row>
    <row r="30" spans="6:9" ht="12.75">
      <c r="F30" s="229"/>
      <c r="G30" s="230"/>
      <c r="H30" s="230"/>
      <c r="I30" s="46"/>
    </row>
    <row r="31" spans="6:9" ht="12.75">
      <c r="F31" s="229"/>
      <c r="G31" s="230"/>
      <c r="H31" s="230"/>
      <c r="I31" s="46"/>
    </row>
    <row r="32" spans="6:9" ht="12.75">
      <c r="F32" s="229"/>
      <c r="G32" s="230"/>
      <c r="H32" s="230"/>
      <c r="I32" s="46"/>
    </row>
    <row r="33" spans="6:9" ht="12.75">
      <c r="F33" s="229"/>
      <c r="G33" s="230"/>
      <c r="H33" s="230"/>
      <c r="I33" s="46"/>
    </row>
    <row r="34" spans="6:9" ht="12.75">
      <c r="F34" s="229"/>
      <c r="G34" s="230"/>
      <c r="H34" s="230"/>
      <c r="I34" s="46"/>
    </row>
    <row r="35" spans="6:9" ht="12.75">
      <c r="F35" s="229"/>
      <c r="G35" s="230"/>
      <c r="H35" s="230"/>
      <c r="I35" s="46"/>
    </row>
    <row r="36" spans="6:9" ht="12.75">
      <c r="F36" s="229"/>
      <c r="G36" s="230"/>
      <c r="H36" s="230"/>
      <c r="I36" s="46"/>
    </row>
    <row r="37" spans="6:9" ht="12.75">
      <c r="F37" s="229"/>
      <c r="G37" s="230"/>
      <c r="H37" s="230"/>
      <c r="I37" s="46"/>
    </row>
    <row r="38" spans="6:9" ht="12.75">
      <c r="F38" s="229"/>
      <c r="G38" s="230"/>
      <c r="H38" s="230"/>
      <c r="I38" s="46"/>
    </row>
    <row r="39" spans="6:9" ht="12.75">
      <c r="F39" s="229"/>
      <c r="G39" s="230"/>
      <c r="H39" s="230"/>
      <c r="I39" s="46"/>
    </row>
    <row r="40" spans="6:9" ht="12.75">
      <c r="F40" s="229"/>
      <c r="G40" s="230"/>
      <c r="H40" s="230"/>
      <c r="I40" s="46"/>
    </row>
    <row r="41" spans="6:9" ht="12.75">
      <c r="F41" s="229"/>
      <c r="G41" s="230"/>
      <c r="H41" s="230"/>
      <c r="I41" s="46"/>
    </row>
    <row r="42" spans="6:9" ht="12.75">
      <c r="F42" s="229"/>
      <c r="G42" s="230"/>
      <c r="H42" s="230"/>
      <c r="I42" s="46"/>
    </row>
    <row r="43" spans="6:9" ht="12.75">
      <c r="F43" s="229"/>
      <c r="G43" s="230"/>
      <c r="H43" s="230"/>
      <c r="I43" s="46"/>
    </row>
    <row r="44" spans="6:9" ht="12.75">
      <c r="F44" s="229"/>
      <c r="G44" s="230"/>
      <c r="H44" s="230"/>
      <c r="I44" s="46"/>
    </row>
    <row r="45" spans="6:9" ht="12.75">
      <c r="F45" s="229"/>
      <c r="G45" s="230"/>
      <c r="H45" s="230"/>
      <c r="I45" s="46"/>
    </row>
    <row r="46" spans="6:9" ht="12.75">
      <c r="F46" s="229"/>
      <c r="G46" s="230"/>
      <c r="H46" s="230"/>
      <c r="I46" s="46"/>
    </row>
    <row r="47" spans="6:9" ht="12.75">
      <c r="F47" s="229"/>
      <c r="G47" s="230"/>
      <c r="H47" s="230"/>
      <c r="I47" s="46"/>
    </row>
    <row r="48" spans="6:9" ht="12.75">
      <c r="F48" s="229"/>
      <c r="G48" s="230"/>
      <c r="H48" s="230"/>
      <c r="I48" s="46"/>
    </row>
    <row r="49" spans="6:9" ht="12.75">
      <c r="F49" s="229"/>
      <c r="G49" s="230"/>
      <c r="H49" s="230"/>
      <c r="I49" s="46"/>
    </row>
    <row r="50" spans="6:9" ht="12.75">
      <c r="F50" s="229"/>
      <c r="G50" s="230"/>
      <c r="H50" s="230"/>
      <c r="I50" s="46"/>
    </row>
    <row r="51" spans="6:9" ht="12.75"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  <row r="67" spans="6:9" ht="12.75">
      <c r="F67" s="229"/>
      <c r="G67" s="230"/>
      <c r="H67" s="230"/>
      <c r="I67" s="46"/>
    </row>
    <row r="68" spans="6:9" ht="12.75">
      <c r="F68" s="229"/>
      <c r="G68" s="230"/>
      <c r="H68" s="230"/>
      <c r="I68" s="46"/>
    </row>
    <row r="69" spans="6:9" ht="12.75">
      <c r="F69" s="229"/>
      <c r="G69" s="230"/>
      <c r="H69" s="230"/>
      <c r="I69" s="46"/>
    </row>
    <row r="70" spans="6:9" ht="12.75">
      <c r="F70" s="229"/>
      <c r="G70" s="230"/>
      <c r="H70" s="230"/>
      <c r="I70" s="46"/>
    </row>
    <row r="71" spans="6:9" ht="12.75">
      <c r="F71" s="229"/>
      <c r="G71" s="230"/>
      <c r="H71" s="230"/>
      <c r="I71" s="46"/>
    </row>
    <row r="72" spans="6:9" ht="12.75">
      <c r="F72" s="229"/>
      <c r="G72" s="230"/>
      <c r="H72" s="230"/>
      <c r="I72" s="46"/>
    </row>
    <row r="73" spans="6:9" ht="12.75">
      <c r="F73" s="229"/>
      <c r="G73" s="230"/>
      <c r="H73" s="230"/>
      <c r="I73" s="46"/>
    </row>
  </sheetData>
  <sheetProtection/>
  <mergeCells count="4">
    <mergeCell ref="H22:I22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97"/>
  <sheetViews>
    <sheetView showGridLines="0" showZeros="0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39" customWidth="1"/>
    <col min="6" max="6" width="9.875" style="231" customWidth="1"/>
    <col min="7" max="7" width="13.875" style="231" customWidth="1"/>
    <col min="8" max="8" width="11.75390625" style="231" hidden="1" customWidth="1"/>
    <col min="9" max="9" width="11.625" style="231" hidden="1" customWidth="1"/>
    <col min="10" max="10" width="11.00390625" style="231" hidden="1" customWidth="1"/>
    <col min="11" max="11" width="10.375" style="231" hidden="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325" t="s">
        <v>100</v>
      </c>
      <c r="B1" s="325"/>
      <c r="C1" s="325"/>
      <c r="D1" s="325"/>
      <c r="E1" s="325"/>
      <c r="F1" s="325"/>
      <c r="G1" s="325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318" t="s">
        <v>2</v>
      </c>
      <c r="B3" s="319"/>
      <c r="C3" s="185" t="s">
        <v>103</v>
      </c>
      <c r="D3" s="186"/>
      <c r="E3" s="235" t="s">
        <v>85</v>
      </c>
      <c r="F3" s="236">
        <f>'SO 02 1 Rek'!H1</f>
        <v>1</v>
      </c>
      <c r="G3" s="237"/>
    </row>
    <row r="4" spans="1:7" ht="13.5" thickBot="1">
      <c r="A4" s="326" t="s">
        <v>76</v>
      </c>
      <c r="B4" s="321"/>
      <c r="C4" s="191" t="s">
        <v>996</v>
      </c>
      <c r="D4" s="192"/>
      <c r="E4" s="327" t="str">
        <f>'SO 02 1 Rek'!G2</f>
        <v>VaON</v>
      </c>
      <c r="F4" s="328"/>
      <c r="G4" s="329"/>
    </row>
    <row r="5" spans="1:7" ht="13.5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998</v>
      </c>
      <c r="C7" s="248" t="s">
        <v>999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1001</v>
      </c>
      <c r="C8" s="259" t="s">
        <v>1002</v>
      </c>
      <c r="D8" s="260" t="s">
        <v>796</v>
      </c>
      <c r="E8" s="261">
        <v>1</v>
      </c>
      <c r="F8" s="261">
        <v>100</v>
      </c>
      <c r="G8" s="262">
        <f aca="true" t="shared" si="0" ref="G8:G15">E8*F8</f>
        <v>100</v>
      </c>
      <c r="H8" s="263">
        <v>0</v>
      </c>
      <c r="I8" s="264">
        <f aca="true" t="shared" si="1" ref="I8:I15">E8*H8</f>
        <v>0</v>
      </c>
      <c r="J8" s="263"/>
      <c r="K8" s="264">
        <f aca="true" t="shared" si="2" ref="K8:K15">E8*J8</f>
        <v>0</v>
      </c>
      <c r="O8" s="256">
        <v>2</v>
      </c>
      <c r="AA8" s="231">
        <v>12</v>
      </c>
      <c r="AB8" s="231">
        <v>0</v>
      </c>
      <c r="AC8" s="231">
        <v>6</v>
      </c>
      <c r="AZ8" s="231">
        <v>1</v>
      </c>
      <c r="BA8" s="231">
        <f aca="true" t="shared" si="3" ref="BA8:BA15">IF(AZ8=1,G8,0)</f>
        <v>100</v>
      </c>
      <c r="BB8" s="231">
        <f aca="true" t="shared" si="4" ref="BB8:BB15">IF(AZ8=2,G8,0)</f>
        <v>0</v>
      </c>
      <c r="BC8" s="231">
        <f aca="true" t="shared" si="5" ref="BC8:BC15">IF(AZ8=3,G8,0)</f>
        <v>0</v>
      </c>
      <c r="BD8" s="231">
        <f aca="true" t="shared" si="6" ref="BD8:BD15">IF(AZ8=4,G8,0)</f>
        <v>0</v>
      </c>
      <c r="BE8" s="231">
        <f aca="true" t="shared" si="7" ref="BE8:BE15">IF(AZ8=5,G8,0)</f>
        <v>0</v>
      </c>
      <c r="CA8" s="256">
        <v>12</v>
      </c>
      <c r="CB8" s="256">
        <v>0</v>
      </c>
    </row>
    <row r="9" spans="1:80" ht="12.75">
      <c r="A9" s="257">
        <v>2</v>
      </c>
      <c r="B9" s="258" t="s">
        <v>1003</v>
      </c>
      <c r="C9" s="259" t="s">
        <v>1004</v>
      </c>
      <c r="D9" s="260" t="s">
        <v>796</v>
      </c>
      <c r="E9" s="261">
        <v>1</v>
      </c>
      <c r="F9" s="261">
        <v>100</v>
      </c>
      <c r="G9" s="262">
        <f t="shared" si="0"/>
        <v>100</v>
      </c>
      <c r="H9" s="263">
        <v>0</v>
      </c>
      <c r="I9" s="264">
        <f t="shared" si="1"/>
        <v>0</v>
      </c>
      <c r="J9" s="263"/>
      <c r="K9" s="264">
        <f t="shared" si="2"/>
        <v>0</v>
      </c>
      <c r="O9" s="256">
        <v>2</v>
      </c>
      <c r="AA9" s="231">
        <v>12</v>
      </c>
      <c r="AB9" s="231">
        <v>0</v>
      </c>
      <c r="AC9" s="231">
        <v>7</v>
      </c>
      <c r="AZ9" s="231">
        <v>1</v>
      </c>
      <c r="BA9" s="231">
        <f t="shared" si="3"/>
        <v>100</v>
      </c>
      <c r="BB9" s="231">
        <f t="shared" si="4"/>
        <v>0</v>
      </c>
      <c r="BC9" s="231">
        <f t="shared" si="5"/>
        <v>0</v>
      </c>
      <c r="BD9" s="231">
        <f t="shared" si="6"/>
        <v>0</v>
      </c>
      <c r="BE9" s="231">
        <f t="shared" si="7"/>
        <v>0</v>
      </c>
      <c r="CA9" s="256">
        <v>12</v>
      </c>
      <c r="CB9" s="256">
        <v>0</v>
      </c>
    </row>
    <row r="10" spans="1:80" ht="12.75">
      <c r="A10" s="257">
        <v>3</v>
      </c>
      <c r="B10" s="258" t="s">
        <v>1005</v>
      </c>
      <c r="C10" s="259" t="s">
        <v>1006</v>
      </c>
      <c r="D10" s="260" t="s">
        <v>796</v>
      </c>
      <c r="E10" s="261">
        <v>1</v>
      </c>
      <c r="F10" s="261">
        <v>100</v>
      </c>
      <c r="G10" s="262">
        <f t="shared" si="0"/>
        <v>100</v>
      </c>
      <c r="H10" s="263">
        <v>0</v>
      </c>
      <c r="I10" s="264">
        <f t="shared" si="1"/>
        <v>0</v>
      </c>
      <c r="J10" s="263"/>
      <c r="K10" s="264">
        <f t="shared" si="2"/>
        <v>0</v>
      </c>
      <c r="O10" s="256">
        <v>2</v>
      </c>
      <c r="AA10" s="231">
        <v>12</v>
      </c>
      <c r="AB10" s="231">
        <v>0</v>
      </c>
      <c r="AC10" s="231">
        <v>8</v>
      </c>
      <c r="AZ10" s="231">
        <v>1</v>
      </c>
      <c r="BA10" s="231">
        <f t="shared" si="3"/>
        <v>100</v>
      </c>
      <c r="BB10" s="231">
        <f t="shared" si="4"/>
        <v>0</v>
      </c>
      <c r="BC10" s="231">
        <f t="shared" si="5"/>
        <v>0</v>
      </c>
      <c r="BD10" s="231">
        <f t="shared" si="6"/>
        <v>0</v>
      </c>
      <c r="BE10" s="231">
        <f t="shared" si="7"/>
        <v>0</v>
      </c>
      <c r="CA10" s="256">
        <v>12</v>
      </c>
      <c r="CB10" s="256">
        <v>0</v>
      </c>
    </row>
    <row r="11" spans="1:80" ht="12.75">
      <c r="A11" s="257">
        <v>4</v>
      </c>
      <c r="B11" s="258" t="s">
        <v>1007</v>
      </c>
      <c r="C11" s="259" t="s">
        <v>1008</v>
      </c>
      <c r="D11" s="260" t="s">
        <v>796</v>
      </c>
      <c r="E11" s="261">
        <v>1</v>
      </c>
      <c r="F11" s="261">
        <v>100</v>
      </c>
      <c r="G11" s="262">
        <f t="shared" si="0"/>
        <v>100</v>
      </c>
      <c r="H11" s="263">
        <v>0</v>
      </c>
      <c r="I11" s="264">
        <f t="shared" si="1"/>
        <v>0</v>
      </c>
      <c r="J11" s="263"/>
      <c r="K11" s="264">
        <f t="shared" si="2"/>
        <v>0</v>
      </c>
      <c r="O11" s="256">
        <v>2</v>
      </c>
      <c r="AA11" s="231">
        <v>12</v>
      </c>
      <c r="AB11" s="231">
        <v>0</v>
      </c>
      <c r="AC11" s="231">
        <v>9</v>
      </c>
      <c r="AZ11" s="231">
        <v>1</v>
      </c>
      <c r="BA11" s="231">
        <f t="shared" si="3"/>
        <v>100</v>
      </c>
      <c r="BB11" s="231">
        <f t="shared" si="4"/>
        <v>0</v>
      </c>
      <c r="BC11" s="231">
        <f t="shared" si="5"/>
        <v>0</v>
      </c>
      <c r="BD11" s="231">
        <f t="shared" si="6"/>
        <v>0</v>
      </c>
      <c r="BE11" s="231">
        <f t="shared" si="7"/>
        <v>0</v>
      </c>
      <c r="CA11" s="256">
        <v>12</v>
      </c>
      <c r="CB11" s="256">
        <v>0</v>
      </c>
    </row>
    <row r="12" spans="1:80" ht="12.75">
      <c r="A12" s="257">
        <v>5</v>
      </c>
      <c r="B12" s="258" t="s">
        <v>1009</v>
      </c>
      <c r="C12" s="259" t="s">
        <v>1010</v>
      </c>
      <c r="D12" s="260" t="s">
        <v>796</v>
      </c>
      <c r="E12" s="261">
        <v>1</v>
      </c>
      <c r="F12" s="261">
        <v>100</v>
      </c>
      <c r="G12" s="262">
        <f t="shared" si="0"/>
        <v>100</v>
      </c>
      <c r="H12" s="263">
        <v>0</v>
      </c>
      <c r="I12" s="264">
        <f t="shared" si="1"/>
        <v>0</v>
      </c>
      <c r="J12" s="263"/>
      <c r="K12" s="264">
        <f t="shared" si="2"/>
        <v>0</v>
      </c>
      <c r="O12" s="256">
        <v>2</v>
      </c>
      <c r="AA12" s="231">
        <v>12</v>
      </c>
      <c r="AB12" s="231">
        <v>0</v>
      </c>
      <c r="AC12" s="231">
        <v>10</v>
      </c>
      <c r="AZ12" s="231">
        <v>1</v>
      </c>
      <c r="BA12" s="231">
        <f t="shared" si="3"/>
        <v>100</v>
      </c>
      <c r="BB12" s="231">
        <f t="shared" si="4"/>
        <v>0</v>
      </c>
      <c r="BC12" s="231">
        <f t="shared" si="5"/>
        <v>0</v>
      </c>
      <c r="BD12" s="231">
        <f t="shared" si="6"/>
        <v>0</v>
      </c>
      <c r="BE12" s="231">
        <f t="shared" si="7"/>
        <v>0</v>
      </c>
      <c r="CA12" s="256">
        <v>12</v>
      </c>
      <c r="CB12" s="256">
        <v>0</v>
      </c>
    </row>
    <row r="13" spans="1:80" ht="12.75">
      <c r="A13" s="257">
        <v>6</v>
      </c>
      <c r="B13" s="258" t="s">
        <v>1011</v>
      </c>
      <c r="C13" s="259" t="s">
        <v>1012</v>
      </c>
      <c r="D13" s="260" t="s">
        <v>796</v>
      </c>
      <c r="E13" s="261">
        <v>1</v>
      </c>
      <c r="F13" s="261">
        <v>100</v>
      </c>
      <c r="G13" s="262">
        <f t="shared" si="0"/>
        <v>100</v>
      </c>
      <c r="H13" s="263">
        <v>0</v>
      </c>
      <c r="I13" s="264">
        <f t="shared" si="1"/>
        <v>0</v>
      </c>
      <c r="J13" s="263"/>
      <c r="K13" s="264">
        <f t="shared" si="2"/>
        <v>0</v>
      </c>
      <c r="O13" s="256">
        <v>2</v>
      </c>
      <c r="AA13" s="231">
        <v>12</v>
      </c>
      <c r="AB13" s="231">
        <v>0</v>
      </c>
      <c r="AC13" s="231">
        <v>11</v>
      </c>
      <c r="AZ13" s="231">
        <v>1</v>
      </c>
      <c r="BA13" s="231">
        <f t="shared" si="3"/>
        <v>100</v>
      </c>
      <c r="BB13" s="231">
        <f t="shared" si="4"/>
        <v>0</v>
      </c>
      <c r="BC13" s="231">
        <f t="shared" si="5"/>
        <v>0</v>
      </c>
      <c r="BD13" s="231">
        <f t="shared" si="6"/>
        <v>0</v>
      </c>
      <c r="BE13" s="231">
        <f t="shared" si="7"/>
        <v>0</v>
      </c>
      <c r="CA13" s="256">
        <v>12</v>
      </c>
      <c r="CB13" s="256">
        <v>0</v>
      </c>
    </row>
    <row r="14" spans="1:80" ht="12.75">
      <c r="A14" s="257">
        <v>7</v>
      </c>
      <c r="B14" s="258" t="s">
        <v>1013</v>
      </c>
      <c r="C14" s="259" t="s">
        <v>1014</v>
      </c>
      <c r="D14" s="260" t="s">
        <v>796</v>
      </c>
      <c r="E14" s="261">
        <v>1</v>
      </c>
      <c r="F14" s="261">
        <v>100</v>
      </c>
      <c r="G14" s="262">
        <f t="shared" si="0"/>
        <v>100</v>
      </c>
      <c r="H14" s="263">
        <v>0</v>
      </c>
      <c r="I14" s="264">
        <f t="shared" si="1"/>
        <v>0</v>
      </c>
      <c r="J14" s="263"/>
      <c r="K14" s="264">
        <f t="shared" si="2"/>
        <v>0</v>
      </c>
      <c r="O14" s="256">
        <v>2</v>
      </c>
      <c r="AA14" s="231">
        <v>12</v>
      </c>
      <c r="AB14" s="231">
        <v>0</v>
      </c>
      <c r="AC14" s="231">
        <v>12</v>
      </c>
      <c r="AZ14" s="231">
        <v>1</v>
      </c>
      <c r="BA14" s="231">
        <f t="shared" si="3"/>
        <v>100</v>
      </c>
      <c r="BB14" s="231">
        <f t="shared" si="4"/>
        <v>0</v>
      </c>
      <c r="BC14" s="231">
        <f t="shared" si="5"/>
        <v>0</v>
      </c>
      <c r="BD14" s="231">
        <f t="shared" si="6"/>
        <v>0</v>
      </c>
      <c r="BE14" s="231">
        <f t="shared" si="7"/>
        <v>0</v>
      </c>
      <c r="CA14" s="256">
        <v>12</v>
      </c>
      <c r="CB14" s="256">
        <v>0</v>
      </c>
    </row>
    <row r="15" spans="1:80" ht="12.75">
      <c r="A15" s="257">
        <v>8</v>
      </c>
      <c r="B15" s="258" t="s">
        <v>1015</v>
      </c>
      <c r="C15" s="259" t="s">
        <v>1016</v>
      </c>
      <c r="D15" s="260" t="s">
        <v>796</v>
      </c>
      <c r="E15" s="261">
        <v>1</v>
      </c>
      <c r="F15" s="261">
        <v>100</v>
      </c>
      <c r="G15" s="262">
        <f t="shared" si="0"/>
        <v>100</v>
      </c>
      <c r="H15" s="263">
        <v>0</v>
      </c>
      <c r="I15" s="264">
        <f t="shared" si="1"/>
        <v>0</v>
      </c>
      <c r="J15" s="263"/>
      <c r="K15" s="264">
        <f t="shared" si="2"/>
        <v>0</v>
      </c>
      <c r="O15" s="256">
        <v>2</v>
      </c>
      <c r="AA15" s="231">
        <v>12</v>
      </c>
      <c r="AB15" s="231">
        <v>0</v>
      </c>
      <c r="AC15" s="231">
        <v>3</v>
      </c>
      <c r="AZ15" s="231">
        <v>1</v>
      </c>
      <c r="BA15" s="231">
        <f t="shared" si="3"/>
        <v>100</v>
      </c>
      <c r="BB15" s="231">
        <f t="shared" si="4"/>
        <v>0</v>
      </c>
      <c r="BC15" s="231">
        <f t="shared" si="5"/>
        <v>0</v>
      </c>
      <c r="BD15" s="231">
        <f t="shared" si="6"/>
        <v>0</v>
      </c>
      <c r="BE15" s="231">
        <f t="shared" si="7"/>
        <v>0</v>
      </c>
      <c r="CA15" s="256">
        <v>12</v>
      </c>
      <c r="CB15" s="256">
        <v>0</v>
      </c>
    </row>
    <row r="16" spans="1:57" ht="12.75">
      <c r="A16" s="274"/>
      <c r="B16" s="275" t="s">
        <v>98</v>
      </c>
      <c r="C16" s="276" t="s">
        <v>1000</v>
      </c>
      <c r="D16" s="277"/>
      <c r="E16" s="278"/>
      <c r="F16" s="279"/>
      <c r="G16" s="280">
        <f>SUM(G7:G15)</f>
        <v>800</v>
      </c>
      <c r="H16" s="281"/>
      <c r="I16" s="282">
        <f>SUM(I7:I15)</f>
        <v>0</v>
      </c>
      <c r="J16" s="281"/>
      <c r="K16" s="282">
        <f>SUM(K7:K15)</f>
        <v>0</v>
      </c>
      <c r="O16" s="256">
        <v>4</v>
      </c>
      <c r="BA16" s="283">
        <f>SUM(BA7:BA15)</f>
        <v>800</v>
      </c>
      <c r="BB16" s="283">
        <f>SUM(BB7:BB15)</f>
        <v>0</v>
      </c>
      <c r="BC16" s="283">
        <f>SUM(BC7:BC15)</f>
        <v>0</v>
      </c>
      <c r="BD16" s="283">
        <f>SUM(BD7:BD15)</f>
        <v>0</v>
      </c>
      <c r="BE16" s="283">
        <f>SUM(BE7:BE15)</f>
        <v>0</v>
      </c>
    </row>
    <row r="17" spans="1:15" ht="12.75">
      <c r="A17" s="246" t="s">
        <v>97</v>
      </c>
      <c r="B17" s="247" t="s">
        <v>1017</v>
      </c>
      <c r="C17" s="248" t="s">
        <v>1018</v>
      </c>
      <c r="D17" s="249"/>
      <c r="E17" s="250"/>
      <c r="F17" s="250"/>
      <c r="G17" s="251"/>
      <c r="H17" s="252"/>
      <c r="I17" s="253"/>
      <c r="J17" s="254"/>
      <c r="K17" s="255"/>
      <c r="O17" s="256">
        <v>1</v>
      </c>
    </row>
    <row r="18" spans="1:80" ht="12.75">
      <c r="A18" s="257">
        <v>9</v>
      </c>
      <c r="B18" s="258"/>
      <c r="C18" s="259" t="s">
        <v>1020</v>
      </c>
      <c r="D18" s="260" t="s">
        <v>796</v>
      </c>
      <c r="E18" s="261">
        <v>1</v>
      </c>
      <c r="F18" s="261">
        <v>160596</v>
      </c>
      <c r="G18" s="262">
        <f aca="true" t="shared" si="8" ref="G18:G23">E18*F18</f>
        <v>160596</v>
      </c>
      <c r="H18" s="263">
        <v>0</v>
      </c>
      <c r="I18" s="264">
        <f aca="true" t="shared" si="9" ref="I18:I23">E18*H18</f>
        <v>0</v>
      </c>
      <c r="J18" s="263"/>
      <c r="K18" s="264">
        <f aca="true" t="shared" si="10" ref="K18:K23">E18*J18</f>
        <v>0</v>
      </c>
      <c r="O18" s="256">
        <v>2</v>
      </c>
      <c r="AA18" s="231">
        <v>12</v>
      </c>
      <c r="AB18" s="231">
        <v>0</v>
      </c>
      <c r="AC18" s="231">
        <v>15</v>
      </c>
      <c r="AZ18" s="231">
        <v>1</v>
      </c>
      <c r="BA18" s="231">
        <f aca="true" t="shared" si="11" ref="BA18:BA23">IF(AZ18=1,G18,0)</f>
        <v>160596</v>
      </c>
      <c r="BB18" s="231">
        <f aca="true" t="shared" si="12" ref="BB18:BB23">IF(AZ18=2,G18,0)</f>
        <v>0</v>
      </c>
      <c r="BC18" s="231">
        <f aca="true" t="shared" si="13" ref="BC18:BC23">IF(AZ18=3,G18,0)</f>
        <v>0</v>
      </c>
      <c r="BD18" s="231">
        <f aca="true" t="shared" si="14" ref="BD18:BD23">IF(AZ18=4,G18,0)</f>
        <v>0</v>
      </c>
      <c r="BE18" s="231">
        <f aca="true" t="shared" si="15" ref="BE18:BE23">IF(AZ18=5,G18,0)</f>
        <v>0</v>
      </c>
      <c r="CA18" s="256">
        <v>12</v>
      </c>
      <c r="CB18" s="256">
        <v>0</v>
      </c>
    </row>
    <row r="19" spans="1:80" ht="12.75">
      <c r="A19" s="257">
        <v>10</v>
      </c>
      <c r="B19" s="258" t="s">
        <v>1021</v>
      </c>
      <c r="C19" s="259" t="s">
        <v>1022</v>
      </c>
      <c r="D19" s="260" t="s">
        <v>796</v>
      </c>
      <c r="E19" s="261">
        <v>1</v>
      </c>
      <c r="F19" s="261">
        <v>100</v>
      </c>
      <c r="G19" s="262">
        <f t="shared" si="8"/>
        <v>100</v>
      </c>
      <c r="H19" s="263">
        <v>0</v>
      </c>
      <c r="I19" s="264">
        <f t="shared" si="9"/>
        <v>0</v>
      </c>
      <c r="J19" s="263"/>
      <c r="K19" s="264">
        <f t="shared" si="10"/>
        <v>0</v>
      </c>
      <c r="O19" s="256">
        <v>2</v>
      </c>
      <c r="AA19" s="231">
        <v>12</v>
      </c>
      <c r="AB19" s="231">
        <v>0</v>
      </c>
      <c r="AC19" s="231">
        <v>2</v>
      </c>
      <c r="AZ19" s="231">
        <v>1</v>
      </c>
      <c r="BA19" s="231">
        <f t="shared" si="11"/>
        <v>100</v>
      </c>
      <c r="BB19" s="231">
        <f t="shared" si="12"/>
        <v>0</v>
      </c>
      <c r="BC19" s="231">
        <f t="shared" si="13"/>
        <v>0</v>
      </c>
      <c r="BD19" s="231">
        <f t="shared" si="14"/>
        <v>0</v>
      </c>
      <c r="BE19" s="231">
        <f t="shared" si="15"/>
        <v>0</v>
      </c>
      <c r="CA19" s="256">
        <v>12</v>
      </c>
      <c r="CB19" s="256">
        <v>0</v>
      </c>
    </row>
    <row r="20" spans="1:80" ht="12.75">
      <c r="A20" s="257">
        <v>11</v>
      </c>
      <c r="B20" s="258" t="s">
        <v>1023</v>
      </c>
      <c r="C20" s="259" t="s">
        <v>1024</v>
      </c>
      <c r="D20" s="260" t="s">
        <v>796</v>
      </c>
      <c r="E20" s="261">
        <v>1</v>
      </c>
      <c r="F20" s="261">
        <v>100</v>
      </c>
      <c r="G20" s="262">
        <f t="shared" si="8"/>
        <v>100</v>
      </c>
      <c r="H20" s="263">
        <v>0</v>
      </c>
      <c r="I20" s="264">
        <f t="shared" si="9"/>
        <v>0</v>
      </c>
      <c r="J20" s="263"/>
      <c r="K20" s="264">
        <f t="shared" si="10"/>
        <v>0</v>
      </c>
      <c r="O20" s="256">
        <v>2</v>
      </c>
      <c r="AA20" s="231">
        <v>12</v>
      </c>
      <c r="AB20" s="231">
        <v>0</v>
      </c>
      <c r="AC20" s="231">
        <v>4</v>
      </c>
      <c r="AZ20" s="231">
        <v>1</v>
      </c>
      <c r="BA20" s="231">
        <f t="shared" si="11"/>
        <v>100</v>
      </c>
      <c r="BB20" s="231">
        <f t="shared" si="12"/>
        <v>0</v>
      </c>
      <c r="BC20" s="231">
        <f t="shared" si="13"/>
        <v>0</v>
      </c>
      <c r="BD20" s="231">
        <f t="shared" si="14"/>
        <v>0</v>
      </c>
      <c r="BE20" s="231">
        <f t="shared" si="15"/>
        <v>0</v>
      </c>
      <c r="CA20" s="256">
        <v>12</v>
      </c>
      <c r="CB20" s="256">
        <v>0</v>
      </c>
    </row>
    <row r="21" spans="1:80" ht="12.75">
      <c r="A21" s="257">
        <v>12</v>
      </c>
      <c r="B21" s="258" t="s">
        <v>1025</v>
      </c>
      <c r="C21" s="259" t="s">
        <v>1026</v>
      </c>
      <c r="D21" s="260" t="s">
        <v>796</v>
      </c>
      <c r="E21" s="261">
        <v>1</v>
      </c>
      <c r="F21" s="261">
        <v>100</v>
      </c>
      <c r="G21" s="262">
        <f t="shared" si="8"/>
        <v>100</v>
      </c>
      <c r="H21" s="263">
        <v>0</v>
      </c>
      <c r="I21" s="264">
        <f t="shared" si="9"/>
        <v>0</v>
      </c>
      <c r="J21" s="263"/>
      <c r="K21" s="264">
        <f t="shared" si="10"/>
        <v>0</v>
      </c>
      <c r="O21" s="256">
        <v>2</v>
      </c>
      <c r="AA21" s="231">
        <v>12</v>
      </c>
      <c r="AB21" s="231">
        <v>0</v>
      </c>
      <c r="AC21" s="231">
        <v>13</v>
      </c>
      <c r="AZ21" s="231">
        <v>1</v>
      </c>
      <c r="BA21" s="231">
        <f t="shared" si="11"/>
        <v>100</v>
      </c>
      <c r="BB21" s="231">
        <f t="shared" si="12"/>
        <v>0</v>
      </c>
      <c r="BC21" s="231">
        <f t="shared" si="13"/>
        <v>0</v>
      </c>
      <c r="BD21" s="231">
        <f t="shared" si="14"/>
        <v>0</v>
      </c>
      <c r="BE21" s="231">
        <f t="shared" si="15"/>
        <v>0</v>
      </c>
      <c r="CA21" s="256">
        <v>12</v>
      </c>
      <c r="CB21" s="256">
        <v>0</v>
      </c>
    </row>
    <row r="22" spans="1:80" ht="22.5">
      <c r="A22" s="257">
        <v>13</v>
      </c>
      <c r="B22" s="258" t="s">
        <v>1027</v>
      </c>
      <c r="C22" s="259" t="s">
        <v>1028</v>
      </c>
      <c r="D22" s="260" t="s">
        <v>796</v>
      </c>
      <c r="E22" s="261">
        <v>1</v>
      </c>
      <c r="F22" s="261">
        <v>100</v>
      </c>
      <c r="G22" s="262">
        <f t="shared" si="8"/>
        <v>100</v>
      </c>
      <c r="H22" s="263">
        <v>0</v>
      </c>
      <c r="I22" s="264">
        <f t="shared" si="9"/>
        <v>0</v>
      </c>
      <c r="J22" s="263"/>
      <c r="K22" s="264">
        <f t="shared" si="10"/>
        <v>0</v>
      </c>
      <c r="O22" s="256">
        <v>2</v>
      </c>
      <c r="AA22" s="231">
        <v>12</v>
      </c>
      <c r="AB22" s="231">
        <v>0</v>
      </c>
      <c r="AC22" s="231">
        <v>14</v>
      </c>
      <c r="AZ22" s="231">
        <v>1</v>
      </c>
      <c r="BA22" s="231">
        <f t="shared" si="11"/>
        <v>100</v>
      </c>
      <c r="BB22" s="231">
        <f t="shared" si="12"/>
        <v>0</v>
      </c>
      <c r="BC22" s="231">
        <f t="shared" si="13"/>
        <v>0</v>
      </c>
      <c r="BD22" s="231">
        <f t="shared" si="14"/>
        <v>0</v>
      </c>
      <c r="BE22" s="231">
        <f t="shared" si="15"/>
        <v>0</v>
      </c>
      <c r="CA22" s="256">
        <v>12</v>
      </c>
      <c r="CB22" s="256">
        <v>0</v>
      </c>
    </row>
    <row r="23" spans="1:80" ht="22.5">
      <c r="A23" s="257">
        <v>14</v>
      </c>
      <c r="B23" s="258" t="s">
        <v>1029</v>
      </c>
      <c r="C23" s="259" t="s">
        <v>1030</v>
      </c>
      <c r="D23" s="260" t="s">
        <v>796</v>
      </c>
      <c r="E23" s="261">
        <v>1</v>
      </c>
      <c r="F23" s="261">
        <v>100</v>
      </c>
      <c r="G23" s="262">
        <f t="shared" si="8"/>
        <v>100</v>
      </c>
      <c r="H23" s="263">
        <v>0</v>
      </c>
      <c r="I23" s="264">
        <f t="shared" si="9"/>
        <v>0</v>
      </c>
      <c r="J23" s="263"/>
      <c r="K23" s="264">
        <f t="shared" si="10"/>
        <v>0</v>
      </c>
      <c r="O23" s="256">
        <v>2</v>
      </c>
      <c r="AA23" s="231">
        <v>12</v>
      </c>
      <c r="AB23" s="231">
        <v>0</v>
      </c>
      <c r="AC23" s="231">
        <v>5</v>
      </c>
      <c r="AZ23" s="231">
        <v>1</v>
      </c>
      <c r="BA23" s="231">
        <f t="shared" si="11"/>
        <v>100</v>
      </c>
      <c r="BB23" s="231">
        <f t="shared" si="12"/>
        <v>0</v>
      </c>
      <c r="BC23" s="231">
        <f t="shared" si="13"/>
        <v>0</v>
      </c>
      <c r="BD23" s="231">
        <f t="shared" si="14"/>
        <v>0</v>
      </c>
      <c r="BE23" s="231">
        <f t="shared" si="15"/>
        <v>0</v>
      </c>
      <c r="CA23" s="256">
        <v>12</v>
      </c>
      <c r="CB23" s="256">
        <v>0</v>
      </c>
    </row>
    <row r="24" spans="1:57" ht="12.75">
      <c r="A24" s="274"/>
      <c r="B24" s="275" t="s">
        <v>98</v>
      </c>
      <c r="C24" s="276" t="s">
        <v>1019</v>
      </c>
      <c r="D24" s="277"/>
      <c r="E24" s="278"/>
      <c r="F24" s="279"/>
      <c r="G24" s="280">
        <f>SUM(G17:G23)</f>
        <v>161096</v>
      </c>
      <c r="H24" s="281"/>
      <c r="I24" s="282">
        <f>SUM(I17:I23)</f>
        <v>0</v>
      </c>
      <c r="J24" s="281"/>
      <c r="K24" s="282">
        <f>SUM(K17:K23)</f>
        <v>0</v>
      </c>
      <c r="O24" s="256">
        <v>4</v>
      </c>
      <c r="BA24" s="283">
        <f>SUM(BA17:BA23)</f>
        <v>161096</v>
      </c>
      <c r="BB24" s="283">
        <f>SUM(BB17:BB23)</f>
        <v>0</v>
      </c>
      <c r="BC24" s="283">
        <f>SUM(BC17:BC23)</f>
        <v>0</v>
      </c>
      <c r="BD24" s="283">
        <f>SUM(BD17:BD23)</f>
        <v>0</v>
      </c>
      <c r="BE24" s="283">
        <f>SUM(BE17:BE23)</f>
        <v>0</v>
      </c>
    </row>
    <row r="25" ht="12.75">
      <c r="E25" s="231"/>
    </row>
    <row r="26" ht="12.75">
      <c r="E26" s="231"/>
    </row>
    <row r="27" ht="12.75">
      <c r="E27" s="231"/>
    </row>
    <row r="28" ht="12.75">
      <c r="E28" s="231"/>
    </row>
    <row r="29" ht="12.75">
      <c r="E29" s="231"/>
    </row>
    <row r="30" ht="12.75">
      <c r="E30" s="231"/>
    </row>
    <row r="31" ht="12.75">
      <c r="E31" s="231"/>
    </row>
    <row r="32" ht="12.75">
      <c r="E32" s="231"/>
    </row>
    <row r="33" ht="12.75">
      <c r="E33" s="231"/>
    </row>
    <row r="34" ht="12.75">
      <c r="E34" s="231"/>
    </row>
    <row r="35" ht="12.75">
      <c r="E35" s="231"/>
    </row>
    <row r="36" ht="12.75">
      <c r="E36" s="231"/>
    </row>
    <row r="37" ht="12.75">
      <c r="E37" s="231"/>
    </row>
    <row r="38" ht="12.75">
      <c r="E38" s="231"/>
    </row>
    <row r="39" ht="12.75">
      <c r="E39" s="231"/>
    </row>
    <row r="40" ht="12.75">
      <c r="E40" s="231"/>
    </row>
    <row r="41" ht="12.75">
      <c r="E41" s="231"/>
    </row>
    <row r="42" ht="12.75">
      <c r="E42" s="231"/>
    </row>
    <row r="43" ht="12.75">
      <c r="E43" s="231"/>
    </row>
    <row r="44" ht="12.75">
      <c r="E44" s="231"/>
    </row>
    <row r="45" ht="12.75">
      <c r="E45" s="231"/>
    </row>
    <row r="46" ht="12.75">
      <c r="E46" s="231"/>
    </row>
    <row r="47" ht="12.75">
      <c r="E47" s="231"/>
    </row>
    <row r="48" spans="1:7" ht="12.75">
      <c r="A48" s="273"/>
      <c r="B48" s="273"/>
      <c r="C48" s="273"/>
      <c r="D48" s="273"/>
      <c r="E48" s="273"/>
      <c r="F48" s="273"/>
      <c r="G48" s="273"/>
    </row>
    <row r="49" spans="1:7" ht="12.75">
      <c r="A49" s="273"/>
      <c r="B49" s="273"/>
      <c r="C49" s="273"/>
      <c r="D49" s="273"/>
      <c r="E49" s="273"/>
      <c r="F49" s="273"/>
      <c r="G49" s="273"/>
    </row>
    <row r="50" spans="1:7" ht="12.75">
      <c r="A50" s="273"/>
      <c r="B50" s="273"/>
      <c r="C50" s="273"/>
      <c r="D50" s="273"/>
      <c r="E50" s="273"/>
      <c r="F50" s="273"/>
      <c r="G50" s="273"/>
    </row>
    <row r="51" spans="1:7" ht="12.75">
      <c r="A51" s="273"/>
      <c r="B51" s="273"/>
      <c r="C51" s="273"/>
      <c r="D51" s="273"/>
      <c r="E51" s="273"/>
      <c r="F51" s="273"/>
      <c r="G51" s="273"/>
    </row>
    <row r="52" ht="12.75">
      <c r="E52" s="231"/>
    </row>
    <row r="53" ht="12.75">
      <c r="E53" s="231"/>
    </row>
    <row r="54" ht="12.75">
      <c r="E54" s="231"/>
    </row>
    <row r="55" ht="12.75">
      <c r="E55" s="231"/>
    </row>
    <row r="56" ht="12.75">
      <c r="E56" s="231"/>
    </row>
    <row r="57" ht="12.75">
      <c r="E57" s="231"/>
    </row>
    <row r="58" ht="12.75">
      <c r="E58" s="231"/>
    </row>
    <row r="59" ht="12.75">
      <c r="E59" s="231"/>
    </row>
    <row r="60" ht="12.75">
      <c r="E60" s="231"/>
    </row>
    <row r="61" ht="12.75">
      <c r="E61" s="231"/>
    </row>
    <row r="62" ht="12.75">
      <c r="E62" s="231"/>
    </row>
    <row r="63" ht="12.75">
      <c r="E63" s="231"/>
    </row>
    <row r="64" ht="12.75">
      <c r="E64" s="231"/>
    </row>
    <row r="65" ht="12.75">
      <c r="E65" s="231"/>
    </row>
    <row r="66" ht="12.75">
      <c r="E66" s="231"/>
    </row>
    <row r="67" ht="12.75">
      <c r="E67" s="231"/>
    </row>
    <row r="68" ht="12.75">
      <c r="E68" s="231"/>
    </row>
    <row r="69" ht="12.75">
      <c r="E69" s="231"/>
    </row>
    <row r="70" ht="12.75">
      <c r="E70" s="231"/>
    </row>
    <row r="71" ht="12.75">
      <c r="E71" s="231"/>
    </row>
    <row r="72" ht="12.75">
      <c r="E72" s="231"/>
    </row>
    <row r="73" ht="12.75">
      <c r="E73" s="231"/>
    </row>
    <row r="74" ht="12.75">
      <c r="E74" s="231"/>
    </row>
    <row r="75" ht="12.75">
      <c r="E75" s="231"/>
    </row>
    <row r="76" ht="12.75">
      <c r="E76" s="231"/>
    </row>
    <row r="77" ht="12.75">
      <c r="E77" s="231"/>
    </row>
    <row r="78" ht="12.75">
      <c r="E78" s="231"/>
    </row>
    <row r="79" ht="12.75">
      <c r="E79" s="231"/>
    </row>
    <row r="80" ht="12.75">
      <c r="E80" s="231"/>
    </row>
    <row r="81" ht="12.75">
      <c r="E81" s="231"/>
    </row>
    <row r="82" ht="12.75">
      <c r="E82" s="231"/>
    </row>
    <row r="83" spans="1:2" ht="12.75">
      <c r="A83" s="284"/>
      <c r="B83" s="284"/>
    </row>
    <row r="84" spans="1:7" ht="12.75">
      <c r="A84" s="273"/>
      <c r="B84" s="273"/>
      <c r="C84" s="285"/>
      <c r="D84" s="285"/>
      <c r="E84" s="286"/>
      <c r="F84" s="285"/>
      <c r="G84" s="287"/>
    </row>
    <row r="85" spans="1:7" ht="12.75">
      <c r="A85" s="288"/>
      <c r="B85" s="288"/>
      <c r="C85" s="273"/>
      <c r="D85" s="273"/>
      <c r="E85" s="289"/>
      <c r="F85" s="273"/>
      <c r="G85" s="273"/>
    </row>
    <row r="86" spans="1:7" ht="12.75">
      <c r="A86" s="273"/>
      <c r="B86" s="273"/>
      <c r="C86" s="273"/>
      <c r="D86" s="273"/>
      <c r="E86" s="289"/>
      <c r="F86" s="273"/>
      <c r="G86" s="273"/>
    </row>
    <row r="87" spans="1:7" ht="12.75">
      <c r="A87" s="273"/>
      <c r="B87" s="273"/>
      <c r="C87" s="273"/>
      <c r="D87" s="273"/>
      <c r="E87" s="289"/>
      <c r="F87" s="273"/>
      <c r="G87" s="273"/>
    </row>
    <row r="88" spans="1:7" ht="12.75">
      <c r="A88" s="273"/>
      <c r="B88" s="273"/>
      <c r="C88" s="273"/>
      <c r="D88" s="273"/>
      <c r="E88" s="289"/>
      <c r="F88" s="273"/>
      <c r="G88" s="273"/>
    </row>
    <row r="89" spans="1:7" ht="12.75">
      <c r="A89" s="273"/>
      <c r="B89" s="273"/>
      <c r="C89" s="273"/>
      <c r="D89" s="273"/>
      <c r="E89" s="289"/>
      <c r="F89" s="273"/>
      <c r="G89" s="273"/>
    </row>
    <row r="90" spans="1:7" ht="12.75">
      <c r="A90" s="273"/>
      <c r="B90" s="273"/>
      <c r="C90" s="273"/>
      <c r="D90" s="273"/>
      <c r="E90" s="289"/>
      <c r="F90" s="273"/>
      <c r="G90" s="273"/>
    </row>
    <row r="91" spans="1:7" ht="12.75">
      <c r="A91" s="273"/>
      <c r="B91" s="273"/>
      <c r="C91" s="273"/>
      <c r="D91" s="273"/>
      <c r="E91" s="289"/>
      <c r="F91" s="273"/>
      <c r="G91" s="273"/>
    </row>
    <row r="92" spans="1:7" ht="12.75">
      <c r="A92" s="273"/>
      <c r="B92" s="273"/>
      <c r="C92" s="273"/>
      <c r="D92" s="273"/>
      <c r="E92" s="289"/>
      <c r="F92" s="273"/>
      <c r="G92" s="273"/>
    </row>
    <row r="93" spans="1:7" ht="12.75">
      <c r="A93" s="273"/>
      <c r="B93" s="273"/>
      <c r="C93" s="273"/>
      <c r="D93" s="273"/>
      <c r="E93" s="289"/>
      <c r="F93" s="273"/>
      <c r="G93" s="273"/>
    </row>
    <row r="94" spans="1:7" ht="12.75">
      <c r="A94" s="273"/>
      <c r="B94" s="273"/>
      <c r="C94" s="273"/>
      <c r="D94" s="273"/>
      <c r="E94" s="289"/>
      <c r="F94" s="273"/>
      <c r="G94" s="273"/>
    </row>
    <row r="95" spans="1:7" ht="12.75">
      <c r="A95" s="273"/>
      <c r="B95" s="273"/>
      <c r="C95" s="273"/>
      <c r="D95" s="273"/>
      <c r="E95" s="289"/>
      <c r="F95" s="273"/>
      <c r="G95" s="273"/>
    </row>
    <row r="96" spans="1:7" ht="12.75">
      <c r="A96" s="273"/>
      <c r="B96" s="273"/>
      <c r="C96" s="273"/>
      <c r="D96" s="273"/>
      <c r="E96" s="289"/>
      <c r="F96" s="273"/>
      <c r="G96" s="273"/>
    </row>
    <row r="97" spans="1:7" ht="12.75">
      <c r="A97" s="273"/>
      <c r="B97" s="273"/>
      <c r="C97" s="273"/>
      <c r="D97" s="273"/>
      <c r="E97" s="289"/>
      <c r="F97" s="273"/>
      <c r="G97" s="27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Šišák</dc:creator>
  <cp:keywords/>
  <dc:description/>
  <cp:lastModifiedBy>Uzivatel</cp:lastModifiedBy>
  <cp:lastPrinted>2015-08-26T09:19:43Z</cp:lastPrinted>
  <dcterms:created xsi:type="dcterms:W3CDTF">2015-08-12T04:01:08Z</dcterms:created>
  <dcterms:modified xsi:type="dcterms:W3CDTF">2015-09-03T14:00:56Z</dcterms:modified>
  <cp:category/>
  <cp:version/>
  <cp:contentType/>
  <cp:contentStatus/>
</cp:coreProperties>
</file>