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Tntsvr2\tntdata2\MMR\Podpora obnovy a rozvoje venkova 2019\Podpora do 3 tis\117d8210A Podpora obnovy místních komunikací\Obec Běštín\VŘ\"/>
    </mc:Choice>
  </mc:AlternateContent>
  <bookViews>
    <workbookView xWindow="0" yWindow="0" windowWidth="19200" windowHeight="11595" activeTab="1"/>
  </bookViews>
  <sheets>
    <sheet name="Rekapitulace stavby" sheetId="1" r:id="rId1"/>
    <sheet name="SO_01 - MK 1C" sheetId="2" r:id="rId2"/>
  </sheets>
  <definedNames>
    <definedName name="_xlnm._FilterDatabase" localSheetId="1" hidden="1">'SO_01 - MK 1C'!$C$131:$K$151</definedName>
    <definedName name="_xlnm.Print_Titles" localSheetId="0">'Rekapitulace stavby'!$92:$92</definedName>
    <definedName name="_xlnm.Print_Titles" localSheetId="1">'SO_01 - MK 1C'!$131:$131</definedName>
    <definedName name="_xlnm.Print_Area" localSheetId="0">'Rekapitulace stavby'!$D$4:$AO$76,'Rekapitulace stavby'!$C$82:$AQ$103</definedName>
    <definedName name="_xlnm.Print_Area" localSheetId="1">'SO_01 - MK 1C'!$C$4:$J$76,'SO_01 - MK 1C'!$C$82:$J$113,'SO_01 - MK 1C'!$C$119:$K$151</definedName>
  </definedNames>
  <calcPr calcId="152511"/>
</workbook>
</file>

<file path=xl/calcChain.xml><?xml version="1.0" encoding="utf-8"?>
<calcChain xmlns="http://schemas.openxmlformats.org/spreadsheetml/2006/main">
  <c r="J39" i="2" l="1"/>
  <c r="J38" i="2"/>
  <c r="AY95" i="1" s="1"/>
  <c r="J37" i="2"/>
  <c r="AX95" i="1" s="1"/>
  <c r="BI151" i="2"/>
  <c r="BH151" i="2"/>
  <c r="BG151" i="2"/>
  <c r="BF151" i="2"/>
  <c r="T151" i="2"/>
  <c r="R151" i="2"/>
  <c r="P151" i="2"/>
  <c r="BK151" i="2"/>
  <c r="J151" i="2"/>
  <c r="BE151" i="2" s="1"/>
  <c r="BI150" i="2"/>
  <c r="BH150" i="2"/>
  <c r="BG150" i="2"/>
  <c r="BF150" i="2"/>
  <c r="T150" i="2"/>
  <c r="R150" i="2"/>
  <c r="P150" i="2"/>
  <c r="BK150" i="2"/>
  <c r="J150" i="2"/>
  <c r="BE150" i="2" s="1"/>
  <c r="BI149" i="2"/>
  <c r="BH149" i="2"/>
  <c r="BG149" i="2"/>
  <c r="BF149" i="2"/>
  <c r="T149" i="2"/>
  <c r="T148" i="2" s="1"/>
  <c r="R149" i="2"/>
  <c r="R148" i="2" s="1"/>
  <c r="P149" i="2"/>
  <c r="P148" i="2" s="1"/>
  <c r="BK149" i="2"/>
  <c r="BK148" i="2" s="1"/>
  <c r="J148" i="2" s="1"/>
  <c r="J102" i="2" s="1"/>
  <c r="J149" i="2"/>
  <c r="BE149" i="2"/>
  <c r="BI147" i="2"/>
  <c r="BH147" i="2"/>
  <c r="BG147" i="2"/>
  <c r="BF147" i="2"/>
  <c r="T147" i="2"/>
  <c r="R147" i="2"/>
  <c r="P147" i="2"/>
  <c r="BK147" i="2"/>
  <c r="J147" i="2"/>
  <c r="BE147" i="2" s="1"/>
  <c r="BI146" i="2"/>
  <c r="BH146" i="2"/>
  <c r="BG146" i="2"/>
  <c r="BF146" i="2"/>
  <c r="T146" i="2"/>
  <c r="R146" i="2"/>
  <c r="P146" i="2"/>
  <c r="BK146" i="2"/>
  <c r="J146" i="2"/>
  <c r="BE146" i="2" s="1"/>
  <c r="BI145" i="2"/>
  <c r="BH145" i="2"/>
  <c r="BG145" i="2"/>
  <c r="BF145" i="2"/>
  <c r="T145" i="2"/>
  <c r="T144" i="2" s="1"/>
  <c r="R145" i="2"/>
  <c r="R144" i="2" s="1"/>
  <c r="P145" i="2"/>
  <c r="P144" i="2" s="1"/>
  <c r="BK145" i="2"/>
  <c r="BK144" i="2" s="1"/>
  <c r="J144" i="2" s="1"/>
  <c r="J101" i="2" s="1"/>
  <c r="J145" i="2"/>
  <c r="BE145" i="2"/>
  <c r="BI143" i="2"/>
  <c r="BH143" i="2"/>
  <c r="BG143" i="2"/>
  <c r="BF143" i="2"/>
  <c r="T143" i="2"/>
  <c r="T142" i="2" s="1"/>
  <c r="R143" i="2"/>
  <c r="R142" i="2" s="1"/>
  <c r="P143" i="2"/>
  <c r="P142" i="2" s="1"/>
  <c r="BK143" i="2"/>
  <c r="BK142" i="2" s="1"/>
  <c r="J142" i="2" s="1"/>
  <c r="J100" i="2" s="1"/>
  <c r="J143" i="2"/>
  <c r="BE143" i="2"/>
  <c r="BI141" i="2"/>
  <c r="BH141" i="2"/>
  <c r="BG141" i="2"/>
  <c r="BF141" i="2"/>
  <c r="T141" i="2"/>
  <c r="R141" i="2"/>
  <c r="P141" i="2"/>
  <c r="BK141" i="2"/>
  <c r="J141" i="2"/>
  <c r="BE141" i="2" s="1"/>
  <c r="BI140" i="2"/>
  <c r="BH140" i="2"/>
  <c r="BG140" i="2"/>
  <c r="BF140" i="2"/>
  <c r="T140" i="2"/>
  <c r="R140" i="2"/>
  <c r="P140" i="2"/>
  <c r="BK140" i="2"/>
  <c r="J140" i="2"/>
  <c r="BE140" i="2" s="1"/>
  <c r="BI139" i="2"/>
  <c r="BH139" i="2"/>
  <c r="BG139" i="2"/>
  <c r="BF139" i="2"/>
  <c r="T139" i="2"/>
  <c r="R139" i="2"/>
  <c r="P139" i="2"/>
  <c r="BK139" i="2"/>
  <c r="J139" i="2"/>
  <c r="BE139" i="2" s="1"/>
  <c r="BI138" i="2"/>
  <c r="BH138" i="2"/>
  <c r="BG138" i="2"/>
  <c r="BF138" i="2"/>
  <c r="T138" i="2"/>
  <c r="T137" i="2" s="1"/>
  <c r="R138" i="2"/>
  <c r="R137" i="2" s="1"/>
  <c r="P138" i="2"/>
  <c r="P137" i="2" s="1"/>
  <c r="BK138" i="2"/>
  <c r="BK137" i="2" s="1"/>
  <c r="J137" i="2" s="1"/>
  <c r="J99" i="2" s="1"/>
  <c r="J138" i="2"/>
  <c r="BE138" i="2"/>
  <c r="BI136" i="2"/>
  <c r="BH136" i="2"/>
  <c r="BG136" i="2"/>
  <c r="BF136" i="2"/>
  <c r="T136" i="2"/>
  <c r="R136" i="2"/>
  <c r="P136" i="2"/>
  <c r="BK136" i="2"/>
  <c r="J136" i="2"/>
  <c r="BE136" i="2" s="1"/>
  <c r="BI135" i="2"/>
  <c r="BH135" i="2"/>
  <c r="BG135" i="2"/>
  <c r="BF135" i="2"/>
  <c r="T135" i="2"/>
  <c r="T134" i="2" s="1"/>
  <c r="T133" i="2" s="1"/>
  <c r="T132" i="2" s="1"/>
  <c r="R135" i="2"/>
  <c r="R134" i="2" s="1"/>
  <c r="P135" i="2"/>
  <c r="P134" i="2" s="1"/>
  <c r="P133" i="2" s="1"/>
  <c r="P132" i="2" s="1"/>
  <c r="AU95" i="1" s="1"/>
  <c r="AU94" i="1" s="1"/>
  <c r="BK135" i="2"/>
  <c r="BK134" i="2"/>
  <c r="J134" i="2" s="1"/>
  <c r="J98" i="2" s="1"/>
  <c r="J135" i="2"/>
  <c r="BE135" i="2"/>
  <c r="J129" i="2"/>
  <c r="F126" i="2"/>
  <c r="E124" i="2"/>
  <c r="BI111" i="2"/>
  <c r="BH111" i="2"/>
  <c r="BG111" i="2"/>
  <c r="BF111" i="2"/>
  <c r="BI110" i="2"/>
  <c r="BH110" i="2"/>
  <c r="BG110" i="2"/>
  <c r="BF110" i="2"/>
  <c r="BE110" i="2"/>
  <c r="BI109" i="2"/>
  <c r="BH109" i="2"/>
  <c r="BG109" i="2"/>
  <c r="BF109" i="2"/>
  <c r="BE109" i="2"/>
  <c r="BI108" i="2"/>
  <c r="BH108" i="2"/>
  <c r="BG108" i="2"/>
  <c r="BF108" i="2"/>
  <c r="BE108" i="2"/>
  <c r="BI107" i="2"/>
  <c r="BH107" i="2"/>
  <c r="F38" i="2" s="1"/>
  <c r="BC95" i="1" s="1"/>
  <c r="BC94" i="1" s="1"/>
  <c r="BG107" i="2"/>
  <c r="BF107" i="2"/>
  <c r="J36" i="2" s="1"/>
  <c r="AW95" i="1" s="1"/>
  <c r="BE107" i="2"/>
  <c r="BI106" i="2"/>
  <c r="F39" i="2" s="1"/>
  <c r="BD95" i="1" s="1"/>
  <c r="BD94" i="1" s="1"/>
  <c r="W36" i="1" s="1"/>
  <c r="BH106" i="2"/>
  <c r="BG106" i="2"/>
  <c r="F37" i="2" s="1"/>
  <c r="BB95" i="1" s="1"/>
  <c r="BB94" i="1" s="1"/>
  <c r="BF106" i="2"/>
  <c r="F36" i="2"/>
  <c r="BA95" i="1" s="1"/>
  <c r="BA94" i="1" s="1"/>
  <c r="BE106" i="2"/>
  <c r="J92" i="2"/>
  <c r="F89" i="2"/>
  <c r="E87" i="2"/>
  <c r="J21" i="2"/>
  <c r="E21" i="2"/>
  <c r="J128" i="2" s="1"/>
  <c r="J91" i="2"/>
  <c r="J20" i="2"/>
  <c r="J18" i="2"/>
  <c r="E18" i="2"/>
  <c r="F129" i="2"/>
  <c r="F92" i="2"/>
  <c r="J17" i="2"/>
  <c r="J15" i="2"/>
  <c r="E15" i="2"/>
  <c r="F128" i="2" s="1"/>
  <c r="J14" i="2"/>
  <c r="J12" i="2"/>
  <c r="J126" i="2" s="1"/>
  <c r="J89" i="2"/>
  <c r="E7" i="2"/>
  <c r="E122" i="2"/>
  <c r="E85" i="2"/>
  <c r="CK101" i="1"/>
  <c r="CJ101" i="1"/>
  <c r="CI101" i="1"/>
  <c r="CH101" i="1"/>
  <c r="CG101" i="1"/>
  <c r="CF101" i="1"/>
  <c r="BZ101" i="1"/>
  <c r="CE101" i="1"/>
  <c r="CK100" i="1"/>
  <c r="CJ100" i="1"/>
  <c r="CI100" i="1"/>
  <c r="CH100" i="1"/>
  <c r="CG100" i="1"/>
  <c r="CF100" i="1"/>
  <c r="BZ100" i="1"/>
  <c r="CE100" i="1"/>
  <c r="CK99" i="1"/>
  <c r="CJ99" i="1"/>
  <c r="CI99" i="1"/>
  <c r="CH99" i="1"/>
  <c r="CG99" i="1"/>
  <c r="CF99" i="1"/>
  <c r="BZ99" i="1"/>
  <c r="CE99" i="1"/>
  <c r="CK98" i="1"/>
  <c r="CJ98" i="1"/>
  <c r="CI98" i="1"/>
  <c r="CH98" i="1"/>
  <c r="CG98" i="1"/>
  <c r="CF98" i="1"/>
  <c r="BZ98" i="1"/>
  <c r="CE98" i="1"/>
  <c r="AS94" i="1"/>
  <c r="L90" i="1"/>
  <c r="AM90" i="1"/>
  <c r="AM89" i="1"/>
  <c r="L89" i="1"/>
  <c r="AM87" i="1"/>
  <c r="L87" i="1"/>
  <c r="L85" i="1"/>
  <c r="L84" i="1"/>
  <c r="W33" i="1" l="1"/>
  <c r="AW94" i="1"/>
  <c r="AK33" i="1" s="1"/>
  <c r="W34" i="1"/>
  <c r="AX94" i="1"/>
  <c r="W35" i="1"/>
  <c r="AY94" i="1"/>
  <c r="F91" i="2"/>
  <c r="BK133" i="2"/>
  <c r="R133" i="2"/>
  <c r="R132" i="2" s="1"/>
  <c r="J133" i="2" l="1"/>
  <c r="J97" i="2" s="1"/>
  <c r="BK132" i="2"/>
  <c r="J132" i="2" s="1"/>
  <c r="J96" i="2" s="1"/>
  <c r="J30" i="2" l="1"/>
  <c r="J111" i="2" l="1"/>
  <c r="J105" i="2" l="1"/>
  <c r="BE111" i="2"/>
  <c r="F35" i="2" l="1"/>
  <c r="AZ95" i="1" s="1"/>
  <c r="AZ94" i="1" s="1"/>
  <c r="J35" i="2"/>
  <c r="AV95" i="1" s="1"/>
  <c r="AT95" i="1" s="1"/>
  <c r="J31" i="2"/>
  <c r="J32" i="2" s="1"/>
  <c r="J113" i="2"/>
  <c r="AG95" i="1" l="1"/>
  <c r="J41" i="2"/>
  <c r="AV94" i="1"/>
  <c r="AT94" i="1" l="1"/>
  <c r="AG94" i="1"/>
  <c r="AN95" i="1"/>
  <c r="AG101" i="1" l="1"/>
  <c r="AG99" i="1"/>
  <c r="AK26" i="1"/>
  <c r="AG98" i="1"/>
  <c r="AG100" i="1"/>
  <c r="AN94" i="1"/>
  <c r="CD100" i="1" l="1"/>
  <c r="AV100" i="1"/>
  <c r="BY100" i="1" s="1"/>
  <c r="AG97" i="1"/>
  <c r="CD98" i="1"/>
  <c r="AV98" i="1"/>
  <c r="BY98" i="1" s="1"/>
  <c r="AV99" i="1"/>
  <c r="BY99" i="1" s="1"/>
  <c r="CD99" i="1"/>
  <c r="AV101" i="1"/>
  <c r="BY101" i="1" s="1"/>
  <c r="AN101" i="1"/>
  <c r="CD101" i="1"/>
  <c r="AK32" i="1" l="1"/>
  <c r="AK27" i="1"/>
  <c r="AK29" i="1" s="1"/>
  <c r="AK38" i="1" s="1"/>
  <c r="AG103" i="1"/>
  <c r="AN99" i="1"/>
  <c r="AN98" i="1"/>
  <c r="W32" i="1"/>
  <c r="AN100" i="1"/>
  <c r="AN97" i="1" l="1"/>
  <c r="AN103" i="1" s="1"/>
</calcChain>
</file>

<file path=xl/sharedStrings.xml><?xml version="1.0" encoding="utf-8"?>
<sst xmlns="http://schemas.openxmlformats.org/spreadsheetml/2006/main" count="535" uniqueCount="204">
  <si>
    <t>Export Komplet</t>
  </si>
  <si>
    <t/>
  </si>
  <si>
    <t>2.0</t>
  </si>
  <si>
    <t>ZAMOK</t>
  </si>
  <si>
    <t>False</t>
  </si>
  <si>
    <t>{1ca20cb0-9fa6-452e-a1de-b6ab68fed4dd}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</si>
  <si>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</si>
  <si>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</si>
  <si>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</si>
  <si>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</si>
  <si>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</si>
  <si>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</si>
  <si>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</si>
  <si>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</si>
  <si>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2019/001</t>
  </si>
  <si>
    <t>Měnit lze pouze buňky se žlutým podbarvením!_x000D_
_x000D_
1) na prvním listu Rekapitulace stavby vyplňte v sestavě_x000D_
_x000D_
    a) Souhrnný list_x000D_
       - údaje o Uchazeči_x000D_
         (přenesou se do ostatních sestav i v jiných listech)_x000D_
_x000D_
    b) Rekapitulace objektů_x000D_
       - potřebné Ostatní náklady_x000D_
_x000D_
2) na vybraných listech vyplňte v sestavě_x000D_
_x000D_
    a) Krycí list_x000D_
       - údaje o Uchazeči, pokud se liší od údajů o Uchazeči na Souhrnném listu_x000D_
         (údaje se přenesou do ostatních sestav v daném listu)_x000D_
_x000D_
    b) Rekapitulace rozpočtu_x000D_
       - potřebné Ostatní náklady_x000D_
_x000D_
    c) Celkové náklady za stavbu_x000D_
       - ceny u položek_x000D_
       - množství, pokud má žluté podbarvení_x000D_
       - a v případě potřeby poznámku (ta je ve skrytém sloupci)</t>
  </si>
  <si>
    <t>Stavba:</t>
  </si>
  <si>
    <t>Oprava komunikace - Běštín - MK1C</t>
  </si>
  <si>
    <t>0,1</t>
  </si>
  <si>
    <t>KSO:</t>
  </si>
  <si>
    <t>CC-CZ:</t>
  </si>
  <si>
    <t>1</t>
  </si>
  <si>
    <t>Místo:</t>
  </si>
  <si>
    <t>Běštín</t>
  </si>
  <si>
    <t>Datum:</t>
  </si>
  <si>
    <t>10</t>
  </si>
  <si>
    <t>100</t>
  </si>
  <si>
    <t>Zadavatel:</t>
  </si>
  <si>
    <t>IČ:</t>
  </si>
  <si>
    <t xml:space="preserve"> </t>
  </si>
  <si>
    <t>DIČ:</t>
  </si>
  <si>
    <t>Uchazeč:</t>
  </si>
  <si>
    <t>Vyplň údaj</t>
  </si>
  <si>
    <t>Projektant:</t>
  </si>
  <si>
    <t>True</t>
  </si>
  <si>
    <t>Zpracovatel:</t>
  </si>
  <si>
    <t>Kadeřábek</t>
  </si>
  <si>
    <t>Poznámka:</t>
  </si>
  <si>
    <t>Náklady z rozpočtů</t>
  </si>
  <si>
    <t>Ostatní náklady ze souhrnného listu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</si>
  <si>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</si>
  <si>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</si>
  <si>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</si>
  <si>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</si>
  <si>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</si>
  <si>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</si>
  <si>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</si>
  <si>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</si>
  <si>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</si>
  <si>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</si>
  <si>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</si>
  <si>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</si>
  <si>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</si>
  <si>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Projektant</t>
  </si>
  <si>
    <t>Zpracovatel</t>
  </si>
  <si>
    <t>Datum a podpis:</t>
  </si>
  <si>
    <t>Razítko</t>
  </si>
  <si>
    <t>Objednavatel</t>
  </si>
  <si>
    <t>Uchazeč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</si>
  <si>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</si>
  <si>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</si>
  <si>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</si>
  <si>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</si>
  <si>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</si>
  <si>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</si>
  <si>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</si>
  <si>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Ostat._x000D_
náklady [CZK]</t>
  </si>
  <si>
    <t>DPH [CZK]</t>
  </si>
  <si>
    <t>Normohodiny [h]</t>
  </si>
  <si>
    <t>DPH základní [CZK]</t>
  </si>
  <si>
    <t>DPH snížená [CZK]</t>
  </si>
  <si>
    <t>DPH základní přenesená_x000D_
[CZK]</t>
  </si>
  <si>
    <t>DPH snížená přenesená_x000D_
[CZK]</t>
  </si>
  <si>
    <t>Základna_x000D_
DPH základní</t>
  </si>
  <si>
    <t>Základna_x000D_
DPH snížená</t>
  </si>
  <si>
    <t>Základna_x000D_
DPH zákl. přenesená</t>
  </si>
  <si>
    <t>Základna_x000D_
DPH sníž. přenesená</t>
  </si>
  <si>
    <t>Základna_x000D_
DPH nulová</t>
  </si>
  <si>
    <t>1) Náklady z rozpočtů</t>
  </si>
  <si>
    <t>D</t>
  </si>
  <si>
    <t>0</t>
  </si>
  <si>
    <t>###NOIMPORT###</t>
  </si>
  <si>
    <t>IMPORT</t>
  </si>
  <si>
    <t>{00000000-0000-0000-0000-000000000000}</t>
  </si>
  <si>
    <t>/</t>
  </si>
  <si>
    <t>SO_01</t>
  </si>
  <si>
    <t>MK 1C</t>
  </si>
  <si>
    <t>STA</t>
  </si>
  <si>
    <t>{72927ff0-8d2e-42f8-b191-3fc0871dcb54}</t>
  </si>
  <si>
    <t>2</t>
  </si>
  <si>
    <t>2) Ostatní náklady ze souhrnného listu</t>
  </si>
  <si>
    <t>Procent. zadání_x000D_
[% nákladů rozpočtu]</t>
  </si>
  <si>
    <t>Zařazení nákladů</t>
  </si>
  <si>
    <t>Ostatní náklady</t>
  </si>
  <si>
    <t>stavební čast</t>
  </si>
  <si>
    <t>OSTATNENAKLADY</t>
  </si>
  <si>
    <t>Vyplň vlastní</t>
  </si>
  <si>
    <t>OSTATNENAKLADYVLASTNE</t>
  </si>
  <si>
    <t>Celkové náklady za stavbu 1) + 2)</t>
  </si>
  <si>
    <t>KRYCÍ LIST SOUPISU PRACÍ</t>
  </si>
  <si>
    <t>Objekt:</t>
  </si>
  <si>
    <t>SO_01 - MK 1C</t>
  </si>
  <si>
    <t>Náklady z rozpočtu</t>
  </si>
  <si>
    <t>REKAPITULACE ČLENĚNÍ SOUPISU PRACÍ</t>
  </si>
  <si>
    <t>Kód dílu - Popis</t>
  </si>
  <si>
    <t>Cena celkem [CZK]</t>
  </si>
  <si>
    <t>1) Náklady ze soupisu prací</t>
  </si>
  <si>
    <t>-1</t>
  </si>
  <si>
    <t>HSV - Práce a dodávky HSV</t>
  </si>
  <si>
    <t xml:space="preserve">    1 - Zemní práce</t>
  </si>
  <si>
    <t xml:space="preserve">    5 - Komunikace pozemní</t>
  </si>
  <si>
    <t xml:space="preserve">    8 - Trubní vedení</t>
  </si>
  <si>
    <t xml:space="preserve">    9 - Ostatní konstrukce a práce, bourání</t>
  </si>
  <si>
    <t xml:space="preserve">    997 - Přesun sutě</t>
  </si>
  <si>
    <t>2) Ostatní náklady</t>
  </si>
  <si>
    <t>Zařízení staveniště</t>
  </si>
  <si>
    <t>VRN</t>
  </si>
  <si>
    <t>Projektové práce</t>
  </si>
  <si>
    <t>Územní vlivy</t>
  </si>
  <si>
    <t>Provozní vlivy</t>
  </si>
  <si>
    <t>Jiné VRN</t>
  </si>
  <si>
    <t>Kompletační činnost</t>
  </si>
  <si>
    <t>KOMPLETACNA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</si>
  <si>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</si>
  <si>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</si>
  <si>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</si>
  <si>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</si>
  <si>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</si>
  <si>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</si>
  <si>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</si>
  <si>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</si>
  <si>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</si>
  <si>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</si>
  <si>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</si>
  <si>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</si>
  <si>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</si>
  <si>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HSV</t>
  </si>
  <si>
    <t>Práce a dodávky HSV</t>
  </si>
  <si>
    <t>ROZPOCET</t>
  </si>
  <si>
    <t>Zemní práce</t>
  </si>
  <si>
    <t>K</t>
  </si>
  <si>
    <t>113154222</t>
  </si>
  <si>
    <t>Frézování živičného krytu tl 40 mm pruh š 1 m pl do 1000 m2 bez překážek v trase</t>
  </si>
  <si>
    <t>m2</t>
  </si>
  <si>
    <t>CS ÚRS 2015 01</t>
  </si>
  <si>
    <t>4</t>
  </si>
  <si>
    <t>-210345978</t>
  </si>
  <si>
    <t>132201101</t>
  </si>
  <si>
    <t>Hloubení rýh š do 600 mm v hornině tř. 3 objemu do 100 m3</t>
  </si>
  <si>
    <t>m3</t>
  </si>
  <si>
    <t>CS ÚRS 2019 01</t>
  </si>
  <si>
    <t>886724899</t>
  </si>
  <si>
    <t>5</t>
  </si>
  <si>
    <t>Komunikace pozemní</t>
  </si>
  <si>
    <t>3</t>
  </si>
  <si>
    <t>564752111</t>
  </si>
  <si>
    <t>Podklad z vibrovaného štěrku VŠ tl 150 mm - doplnění - 10% plochy</t>
  </si>
  <si>
    <t>-1846260136</t>
  </si>
  <si>
    <t>573111112</t>
  </si>
  <si>
    <t>Postřik živičný infiltrační s posypem z asfaltu množství 1 kg/m2</t>
  </si>
  <si>
    <t>2048377992</t>
  </si>
  <si>
    <t>577134111</t>
  </si>
  <si>
    <t>Asfaltový beton vrstva obrusná ACO 11 (ABS) tř. I tl 40 mm š do 3 m z nemodifikovaného asfaltu - vyrovnání, spádování, doplnění - 10% plochy</t>
  </si>
  <si>
    <t>CS ÚRS 2018 02</t>
  </si>
  <si>
    <t>1631675392</t>
  </si>
  <si>
    <t>6</t>
  </si>
  <si>
    <t>577134121</t>
  </si>
  <si>
    <t>Asfaltový beton vrstva obrusná ACO 11 (ABS) tř. I tl 40 mm š přes 3 m z nemodifikovaného asfaltu</t>
  </si>
  <si>
    <t>-2121166642</t>
  </si>
  <si>
    <t>8</t>
  </si>
  <si>
    <t>Trubní vedení</t>
  </si>
  <si>
    <t>7</t>
  </si>
  <si>
    <t>899231111</t>
  </si>
  <si>
    <t>Výšková úprava uličního vstupu nebo vpusti do 200 mm zvýšením mříže</t>
  </si>
  <si>
    <t>kus</t>
  </si>
  <si>
    <t>2137132211</t>
  </si>
  <si>
    <t>9</t>
  </si>
  <si>
    <t>Ostatní konstrukce a práce, bourání</t>
  </si>
  <si>
    <t>916131213</t>
  </si>
  <si>
    <t>Osazení silničního obrubníku betonového stojatého s boční opěrou do lože z betonu prostého</t>
  </si>
  <si>
    <t>m</t>
  </si>
  <si>
    <t>944213172</t>
  </si>
  <si>
    <t>M</t>
  </si>
  <si>
    <t>59217031</t>
  </si>
  <si>
    <t>obrubník betonový silniční 100 x 15 x 25 cm</t>
  </si>
  <si>
    <t>1201281071</t>
  </si>
  <si>
    <t>938908411</t>
  </si>
  <si>
    <t>Čištění vozovek splachováním vodou</t>
  </si>
  <si>
    <t>1275565008</t>
  </si>
  <si>
    <t>997</t>
  </si>
  <si>
    <t>Přesun sutě</t>
  </si>
  <si>
    <t>11</t>
  </si>
  <si>
    <t>997002611</t>
  </si>
  <si>
    <t>Nakládání suti a vybouraných hmot</t>
  </si>
  <si>
    <t>t</t>
  </si>
  <si>
    <t>-639113532</t>
  </si>
  <si>
    <t>12</t>
  </si>
  <si>
    <t>997013501</t>
  </si>
  <si>
    <t>Odvoz suti a vybouraných hmot na skládku nebo meziskládku do 1 km se složením</t>
  </si>
  <si>
    <t>1423756206</t>
  </si>
  <si>
    <t>13</t>
  </si>
  <si>
    <t>997013509</t>
  </si>
  <si>
    <t>Příplatek k odvozu suti a vybouraných hmot na skládku ZKD 1 km přes 1 km</t>
  </si>
  <si>
    <t>-287784331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</si>
</sst>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0%"/>
    <numFmt numFmtId="165" formatCode="dd\.mm\.yyyy"/>
    <numFmt numFmtId="166" formatCode="#,##0.00000"/>
    <numFmt numFmtId="167" formatCode="#,##0.000"/>
  </numFmts>
  <fonts count="35">
    <font>
      <sz val="8"/>
      <name val="Arial CE"/>
      <family val="2"/>
    </font>
    <font>
      <sz val="10"/>
      <color rgb="FF969696"/>
      <name val="Arial CE"/>
    </font>
    <font>
      <sz val="10"/>
      <name val="Arial CE"/>
    </font>
    <font>
      <b/>
      <sz val="11"/>
      <name val="Arial CE"/>
    </font>
    <font>
      <b/>
      <sz val="12"/>
      <name val="Arial CE"/>
    </font>
    <font>
      <sz val="11"/>
      <name val="Arial CE"/>
    </font>
    <font>
      <sz val="12"/>
      <color rgb="FF003366"/>
      <name val="Arial CE"/>
    </font>
    <font>
      <sz val="10"/>
      <color rgb="FF003366"/>
      <name val="Arial CE"/>
    </font>
    <font>
      <sz val="8"/>
      <color rgb="FF003366"/>
      <name val="Arial CE"/>
    </font>
    <font>
      <sz val="8"/>
      <color rgb="FFFFFFFF"/>
      <name val="Arial CE"/>
    </font>
    <font>
      <b/>
      <sz val="14"/>
      <name val="Arial CE"/>
    </font>
    <font>
      <sz val="8"/>
      <color rgb="FF3366FF"/>
      <name val="Arial CE"/>
    </font>
    <font>
      <b/>
      <sz val="12"/>
      <color rgb="FF969696"/>
      <name val="Arial CE"/>
    </font>
    <font>
      <b/>
      <sz val="8"/>
      <color rgb="FF969696"/>
      <name val="Arial CE"/>
    </font>
    <font>
      <sz val="10"/>
      <color rgb="FF464646"/>
      <name val="Arial CE"/>
    </font>
    <font>
      <b/>
      <sz val="10"/>
      <name val="Arial CE"/>
    </font>
    <font>
      <b/>
      <sz val="10"/>
      <color rgb="FF969696"/>
      <name val="Arial CE"/>
    </font>
    <font>
      <b/>
      <sz val="10"/>
      <color rgb="FF464646"/>
      <name val="Arial CE"/>
    </font>
    <font>
      <sz val="12"/>
      <color rgb="FF969696"/>
      <name val="Arial CE"/>
    </font>
    <font>
      <sz val="8"/>
      <color rgb="FF969696"/>
      <name val="Arial CE"/>
    </font>
    <font>
      <sz val="9"/>
      <name val="Arial CE"/>
    </font>
    <font>
      <sz val="9"/>
      <color rgb="FF969696"/>
      <name val="Arial CE"/>
    </font>
    <font>
      <b/>
      <sz val="12"/>
      <color rgb="FF960000"/>
      <name val="Arial CE"/>
    </font>
    <font>
      <sz val="12"/>
      <name val="Arial CE"/>
    </font>
    <font>
      <sz val="18"/>
      <color theme="10"/>
      <name val="Wingdings 2"/>
    </font>
    <font>
      <b/>
      <sz val="11"/>
      <color rgb="FF003366"/>
      <name val="Arial CE"/>
    </font>
    <font>
      <sz val="11"/>
      <color rgb="FF003366"/>
      <name val="Arial CE"/>
    </font>
    <font>
      <sz val="11"/>
      <color rgb="FF969696"/>
      <name val="Arial CE"/>
    </font>
    <font>
      <sz val="10"/>
      <color rgb="FF3366FF"/>
      <name val="Arial CE"/>
    </font>
    <font>
      <b/>
      <sz val="12"/>
      <color rgb="FF800000"/>
      <name val="Arial CE"/>
    </font>
    <font>
      <sz val="8"/>
      <color rgb="FF960000"/>
      <name val="Arial CE"/>
    </font>
    <font>
      <b/>
      <sz val="8"/>
      <name val="Arial CE"/>
    </font>
    <font>
      <i/>
      <sz val="9"/>
      <color rgb="FF0000FF"/>
      <name val="Arial CE"/>
    </font>
    <font>
      <i/>
      <sz val="8"/>
      <color rgb="FF0000FF"/>
      <name val="Arial CE"/>
    </font>
    <font>
      <u/>
      <sz val="11"/>
      <color theme="10"/>
      <name val="Calibri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rgb="FFBEBEBE"/>
      </patternFill>
    </fill>
    <fill>
      <patternFill patternType="solid">
        <fgColor rgb="FFD2D2D2"/>
      </patternFill>
    </fill>
  </fills>
  <borders count="24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/>
      <top style="hair">
        <color rgb="FF000000"/>
      </top>
      <bottom/>
      <diagonal/>
    </border>
    <border>
      <left/>
      <right/>
      <top/>
      <bottom style="hair">
        <color rgb="FF000000"/>
      </bottom>
      <diagonal/>
    </border>
    <border>
      <left style="hair">
        <color rgb="FF000000"/>
      </left>
      <right/>
      <top style="hair">
        <color rgb="FF000000"/>
      </top>
      <bottom style="hair">
        <color rgb="FF000000"/>
      </bottom>
      <diagonal/>
    </border>
    <border>
      <left/>
      <right/>
      <top style="hair">
        <color rgb="FF000000"/>
      </top>
      <bottom style="hair">
        <color rgb="FF000000"/>
      </bottom>
      <diagonal/>
    </border>
    <border>
      <left/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hair">
        <color rgb="FF969696"/>
      </left>
      <right/>
      <top style="hair">
        <color rgb="FF969696"/>
      </top>
      <bottom/>
      <diagonal/>
    </border>
    <border>
      <left/>
      <right/>
      <top style="hair">
        <color rgb="FF969696"/>
      </top>
      <bottom/>
      <diagonal/>
    </border>
    <border>
      <left/>
      <right style="hair">
        <color rgb="FF969696"/>
      </right>
      <top style="hair">
        <color rgb="FF969696"/>
      </top>
      <bottom/>
      <diagonal/>
    </border>
    <border>
      <left style="hair">
        <color rgb="FF969696"/>
      </left>
      <right/>
      <top/>
      <bottom/>
      <diagonal/>
    </border>
    <border>
      <left/>
      <right style="hair">
        <color rgb="FF969696"/>
      </right>
      <top/>
      <bottom/>
      <diagonal/>
    </border>
    <border>
      <left style="hair">
        <color rgb="FF969696"/>
      </left>
      <right/>
      <top style="hair">
        <color rgb="FF969696"/>
      </top>
      <bottom style="hair">
        <color rgb="FF969696"/>
      </bottom>
      <diagonal/>
    </border>
    <border>
      <left/>
      <right/>
      <top style="hair">
        <color rgb="FF969696"/>
      </top>
      <bottom style="hair">
        <color rgb="FF969696"/>
      </bottom>
      <diagonal/>
    </border>
    <border>
      <left/>
      <right style="hair">
        <color rgb="FF969696"/>
      </right>
      <top style="hair">
        <color rgb="FF969696"/>
      </top>
      <bottom style="hair">
        <color rgb="FF969696"/>
      </bottom>
      <diagonal/>
    </border>
    <border>
      <left style="hair">
        <color rgb="FF969696"/>
      </left>
      <right/>
      <top/>
      <bottom style="hair">
        <color rgb="FF969696"/>
      </bottom>
      <diagonal/>
    </border>
    <border>
      <left/>
      <right/>
      <top/>
      <bottom style="hair">
        <color rgb="FF969696"/>
      </bottom>
      <diagonal/>
    </border>
    <border>
      <left/>
      <right style="hair">
        <color rgb="FF969696"/>
      </right>
      <top/>
      <bottom style="hair">
        <color rgb="FF969696"/>
      </bottom>
      <diagonal/>
    </border>
    <border>
      <left/>
      <right style="thin">
        <color rgb="FF000000"/>
      </right>
      <top/>
      <bottom/>
      <diagonal/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  <diagonal/>
    </border>
  </borders>
  <cellStyleXfs count="2">
    <xf numFmtId="0" fontId="0" fillId="0" borderId="0"/>
    <xf numFmtId="0" fontId="34" fillId="0" borderId="0" applyNumberFormat="0" applyFill="0" applyBorder="0" applyAlignment="0" applyProtection="0"/>
  </cellStyleXfs>
  <cellXfs count="289">
    <xf numFmtId="0" fontId="0" fillId="0" borderId="0" xfId="0"/>
    <xf numFmtId="0" fontId="0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0" fillId="0" borderId="0" xfId="0" applyFont="1" applyAlignment="1">
      <alignment vertical="center" wrapText="1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8" fillId="0" borderId="0" xfId="0" applyFont="1" applyAlignment="1"/>
    <xf numFmtId="0" fontId="9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 applyProtection="1"/>
    <xf numFmtId="0" fontId="0" fillId="0" borderId="2" xfId="0" applyBorder="1" applyProtection="1"/>
    <xf numFmtId="0" fontId="0" fillId="0" borderId="3" xfId="0" applyBorder="1"/>
    <xf numFmtId="0" fontId="0" fillId="0" borderId="3" xfId="0" applyBorder="1" applyProtection="1"/>
    <xf numFmtId="0" fontId="0" fillId="0" borderId="0" xfId="0" applyProtection="1"/>
    <xf numFmtId="0" fontId="10" fillId="0" borderId="0" xfId="0" applyFont="1" applyAlignment="1" applyProtection="1">
      <alignment horizontal="left" vertical="center"/>
    </xf>
    <xf numFmtId="0" fontId="11" fillId="0" borderId="0" xfId="0" applyFont="1" applyAlignment="1">
      <alignment horizontal="left" vertical="center"/>
    </xf>
    <xf numFmtId="0" fontId="12" fillId="0" borderId="0" xfId="0" applyFont="1" applyAlignment="1">
      <alignment horizontal="left" vertical="center"/>
    </xf>
    <xf numFmtId="0" fontId="1" fillId="0" borderId="0" xfId="0" applyFont="1" applyAlignment="1" applyProtection="1">
      <alignment horizontal="left" vertical="top"/>
    </xf>
    <xf numFmtId="0" fontId="2" fillId="0" borderId="0" xfId="0" applyFont="1" applyAlignment="1" applyProtection="1">
      <alignment horizontal="left" vertical="center"/>
    </xf>
    <xf numFmtId="0" fontId="3" fillId="0" borderId="0" xfId="0" applyFont="1" applyAlignment="1" applyProtection="1">
      <alignment horizontal="left" vertical="top"/>
    </xf>
    <xf numFmtId="0" fontId="1" fillId="0" borderId="0" xfId="0" applyFont="1" applyAlignment="1" applyProtection="1">
      <alignment horizontal="left" vertical="center"/>
    </xf>
    <xf numFmtId="0" fontId="2" fillId="2" borderId="0" xfId="0" applyFont="1" applyFill="1" applyAlignment="1" applyProtection="1">
      <alignment horizontal="left" vertical="center"/>
      <protection locked="0"/>
    </xf>
    <xf numFmtId="49" fontId="2" fillId="2" borderId="0" xfId="0" applyNumberFormat="1" applyFont="1" applyFill="1" applyAlignment="1" applyProtection="1">
      <alignment horizontal="left" vertical="center"/>
      <protection locked="0"/>
    </xf>
    <xf numFmtId="0" fontId="2" fillId="0" borderId="0" xfId="0" applyFont="1" applyAlignment="1" applyProtection="1">
      <alignment horizontal="left" vertical="center" wrapText="1"/>
    </xf>
    <xf numFmtId="0" fontId="0" fillId="0" borderId="4" xfId="0" applyBorder="1" applyProtection="1"/>
    <xf numFmtId="0" fontId="14" fillId="0" borderId="0" xfId="0" applyFont="1" applyAlignment="1" applyProtection="1">
      <alignment horizontal="left" vertical="center"/>
    </xf>
    <xf numFmtId="0" fontId="0" fillId="0" borderId="3" xfId="0" applyFont="1" applyBorder="1" applyAlignment="1" applyProtection="1">
      <alignment vertical="center"/>
    </xf>
    <xf numFmtId="0" fontId="0" fillId="0" borderId="0" xfId="0" applyFont="1" applyAlignment="1" applyProtection="1">
      <alignment vertical="center"/>
    </xf>
    <xf numFmtId="0" fontId="0" fillId="0" borderId="3" xfId="0" applyFont="1" applyBorder="1" applyAlignment="1">
      <alignment vertical="center"/>
    </xf>
    <xf numFmtId="0" fontId="15" fillId="0" borderId="5" xfId="0" applyFont="1" applyBorder="1" applyAlignment="1" applyProtection="1">
      <alignment horizontal="left" vertical="center"/>
    </xf>
    <xf numFmtId="0" fontId="0" fillId="0" borderId="5" xfId="0" applyFont="1" applyBorder="1" applyAlignment="1" applyProtection="1">
      <alignment vertical="center"/>
    </xf>
    <xf numFmtId="0" fontId="1" fillId="0" borderId="3" xfId="0" applyFont="1" applyBorder="1" applyAlignment="1" applyProtection="1">
      <alignment vertical="center"/>
    </xf>
    <xf numFmtId="0" fontId="1" fillId="0" borderId="0" xfId="0" applyFont="1" applyAlignment="1" applyProtection="1">
      <alignment vertical="center"/>
    </xf>
    <xf numFmtId="0" fontId="1" fillId="0" borderId="3" xfId="0" applyFont="1" applyBorder="1" applyAlignment="1">
      <alignment vertical="center"/>
    </xf>
    <xf numFmtId="0" fontId="0" fillId="3" borderId="0" xfId="0" applyFont="1" applyFill="1" applyAlignment="1" applyProtection="1">
      <alignment vertical="center"/>
    </xf>
    <xf numFmtId="0" fontId="4" fillId="3" borderId="6" xfId="0" applyFont="1" applyFill="1" applyBorder="1" applyAlignment="1" applyProtection="1">
      <alignment horizontal="left" vertical="center"/>
    </xf>
    <xf numFmtId="0" fontId="0" fillId="3" borderId="7" xfId="0" applyFont="1" applyFill="1" applyBorder="1" applyAlignment="1" applyProtection="1">
      <alignment vertical="center"/>
    </xf>
    <xf numFmtId="0" fontId="4" fillId="3" borderId="7" xfId="0" applyFont="1" applyFill="1" applyBorder="1" applyAlignment="1" applyProtection="1">
      <alignment horizontal="center" vertical="center"/>
    </xf>
    <xf numFmtId="0" fontId="17" fillId="0" borderId="4" xfId="0" applyFont="1" applyBorder="1" applyAlignment="1" applyProtection="1">
      <alignment horizontal="left" vertical="center"/>
    </xf>
    <xf numFmtId="0" fontId="0" fillId="0" borderId="4" xfId="0" applyFont="1" applyBorder="1" applyAlignment="1" applyProtection="1">
      <alignment vertical="center"/>
    </xf>
    <xf numFmtId="0" fontId="1" fillId="0" borderId="5" xfId="0" applyFont="1" applyBorder="1" applyAlignment="1" applyProtection="1">
      <alignment horizontal="left" vertical="center"/>
    </xf>
    <xf numFmtId="0" fontId="0" fillId="0" borderId="9" xfId="0" applyFont="1" applyBorder="1" applyAlignment="1" applyProtection="1">
      <alignment vertical="center"/>
    </xf>
    <xf numFmtId="0" fontId="0" fillId="0" borderId="10" xfId="0" applyFont="1" applyBorder="1" applyAlignment="1" applyProtection="1">
      <alignment vertical="center"/>
    </xf>
    <xf numFmtId="0" fontId="0" fillId="0" borderId="1" xfId="0" applyFont="1" applyBorder="1" applyAlignment="1" applyProtection="1">
      <alignment vertical="center"/>
    </xf>
    <xf numFmtId="0" fontId="0" fillId="0" borderId="2" xfId="0" applyFont="1" applyBorder="1" applyAlignment="1" applyProtection="1">
      <alignment vertical="center"/>
    </xf>
    <xf numFmtId="0" fontId="2" fillId="0" borderId="3" xfId="0" applyFont="1" applyBorder="1" applyAlignment="1" applyProtection="1">
      <alignment vertical="center"/>
    </xf>
    <xf numFmtId="0" fontId="2" fillId="0" borderId="0" xfId="0" applyFont="1" applyAlignment="1" applyProtection="1">
      <alignment vertical="center"/>
    </xf>
    <xf numFmtId="0" fontId="2" fillId="0" borderId="3" xfId="0" applyFont="1" applyBorder="1" applyAlignment="1">
      <alignment vertical="center"/>
    </xf>
    <xf numFmtId="0" fontId="3" fillId="0" borderId="3" xfId="0" applyFont="1" applyBorder="1" applyAlignment="1" applyProtection="1">
      <alignment vertical="center"/>
    </xf>
    <xf numFmtId="0" fontId="3" fillId="0" borderId="0" xfId="0" applyFont="1" applyAlignment="1" applyProtection="1">
      <alignment horizontal="left" vertical="center"/>
    </xf>
    <xf numFmtId="0" fontId="3" fillId="0" borderId="0" xfId="0" applyFont="1" applyAlignment="1" applyProtection="1">
      <alignment vertical="center"/>
    </xf>
    <xf numFmtId="0" fontId="3" fillId="0" borderId="3" xfId="0" applyFont="1" applyBorder="1" applyAlignment="1">
      <alignment vertical="center"/>
    </xf>
    <xf numFmtId="0" fontId="15" fillId="0" borderId="0" xfId="0" applyFont="1" applyAlignment="1" applyProtection="1">
      <alignment vertical="center"/>
    </xf>
    <xf numFmtId="165" fontId="2" fillId="0" borderId="0" xfId="0" applyNumberFormat="1" applyFont="1" applyAlignment="1" applyProtection="1">
      <alignment horizontal="left" vertical="center"/>
    </xf>
    <xf numFmtId="0" fontId="0" fillId="0" borderId="12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0" fillId="0" borderId="0" xfId="0" applyFont="1" applyBorder="1" applyAlignment="1" applyProtection="1">
      <alignment vertical="center"/>
    </xf>
    <xf numFmtId="0" fontId="0" fillId="0" borderId="15" xfId="0" applyFont="1" applyBorder="1" applyAlignment="1" applyProtection="1">
      <alignment vertical="center"/>
    </xf>
    <xf numFmtId="0" fontId="0" fillId="4" borderId="7" xfId="0" applyFont="1" applyFill="1" applyBorder="1" applyAlignment="1" applyProtection="1">
      <alignment vertical="center"/>
    </xf>
    <xf numFmtId="0" fontId="20" fillId="4" borderId="0" xfId="0" applyFont="1" applyFill="1" applyAlignment="1" applyProtection="1">
      <alignment horizontal="center" vertical="center"/>
    </xf>
    <xf numFmtId="0" fontId="21" fillId="0" borderId="16" xfId="0" applyFont="1" applyBorder="1" applyAlignment="1" applyProtection="1">
      <alignment horizontal="center" vertical="center" wrapText="1"/>
    </xf>
    <xf numFmtId="0" fontId="21" fillId="0" borderId="17" xfId="0" applyFont="1" applyBorder="1" applyAlignment="1" applyProtection="1">
      <alignment horizontal="center" vertical="center" wrapText="1"/>
    </xf>
    <xf numFmtId="0" fontId="21" fillId="0" borderId="18" xfId="0" applyFont="1" applyBorder="1" applyAlignment="1" applyProtection="1">
      <alignment horizontal="center" vertical="center" wrapText="1"/>
    </xf>
    <xf numFmtId="0" fontId="0" fillId="0" borderId="11" xfId="0" applyFont="1" applyBorder="1" applyAlignment="1" applyProtection="1">
      <alignment vertical="center"/>
    </xf>
    <xf numFmtId="0" fontId="0" fillId="0" borderId="12" xfId="0" applyFont="1" applyBorder="1" applyAlignment="1" applyProtection="1">
      <alignment vertical="center"/>
    </xf>
    <xf numFmtId="0" fontId="0" fillId="0" borderId="13" xfId="0" applyFont="1" applyBorder="1" applyAlignment="1" applyProtection="1">
      <alignment vertical="center"/>
    </xf>
    <xf numFmtId="0" fontId="4" fillId="0" borderId="3" xfId="0" applyFont="1" applyBorder="1" applyAlignment="1" applyProtection="1">
      <alignment vertical="center"/>
    </xf>
    <xf numFmtId="0" fontId="22" fillId="0" borderId="0" xfId="0" applyFont="1" applyAlignment="1" applyProtection="1">
      <alignment horizontal="left" vertical="center"/>
    </xf>
    <xf numFmtId="0" fontId="22" fillId="0" borderId="0" xfId="0" applyFont="1" applyAlignment="1" applyProtection="1">
      <alignment vertical="center"/>
    </xf>
    <xf numFmtId="4" fontId="22" fillId="0" borderId="0" xfId="0" applyNumberFormat="1" applyFont="1" applyAlignment="1" applyProtection="1">
      <alignment vertical="center"/>
    </xf>
    <xf numFmtId="0" fontId="4" fillId="0" borderId="0" xfId="0" applyFont="1" applyAlignment="1" applyProtection="1">
      <alignment horizontal="center" vertical="center"/>
    </xf>
    <xf numFmtId="0" fontId="4" fillId="0" borderId="3" xfId="0" applyFont="1" applyBorder="1" applyAlignment="1">
      <alignment vertical="center"/>
    </xf>
    <xf numFmtId="4" fontId="18" fillId="0" borderId="14" xfId="0" applyNumberFormat="1" applyFont="1" applyBorder="1" applyAlignment="1" applyProtection="1">
      <alignment vertical="center"/>
    </xf>
    <xf numFmtId="4" fontId="18" fillId="0" borderId="0" xfId="0" applyNumberFormat="1" applyFont="1" applyBorder="1" applyAlignment="1" applyProtection="1">
      <alignment vertical="center"/>
    </xf>
    <xf numFmtId="166" fontId="18" fillId="0" borderId="0" xfId="0" applyNumberFormat="1" applyFont="1" applyBorder="1" applyAlignment="1" applyProtection="1">
      <alignment vertical="center"/>
    </xf>
    <xf numFmtId="4" fontId="18" fillId="0" borderId="15" xfId="0" applyNumberFormat="1" applyFont="1" applyBorder="1" applyAlignment="1" applyProtection="1">
      <alignment vertical="center"/>
    </xf>
    <xf numFmtId="0" fontId="4" fillId="0" borderId="0" xfId="0" applyFont="1" applyAlignment="1">
      <alignment horizontal="left" vertical="center"/>
    </xf>
    <xf numFmtId="0" fontId="23" fillId="0" borderId="0" xfId="0" applyFont="1" applyAlignment="1">
      <alignment horizontal="left" vertical="center"/>
    </xf>
    <xf numFmtId="0" fontId="24" fillId="0" borderId="0" xfId="1" applyFont="1" applyAlignment="1">
      <alignment horizontal="center" vertical="center"/>
    </xf>
    <xf numFmtId="0" fontId="5" fillId="0" borderId="3" xfId="0" applyFont="1" applyBorder="1" applyAlignment="1" applyProtection="1">
      <alignment vertical="center"/>
    </xf>
    <xf numFmtId="0" fontId="25" fillId="0" borderId="0" xfId="0" applyFont="1" applyAlignment="1" applyProtection="1">
      <alignment vertical="center"/>
    </xf>
    <xf numFmtId="0" fontId="26" fillId="0" borderId="0" xfId="0" applyFont="1" applyAlignment="1" applyProtection="1">
      <alignment vertical="center"/>
    </xf>
    <xf numFmtId="0" fontId="3" fillId="0" borderId="0" xfId="0" applyFont="1" applyAlignment="1" applyProtection="1">
      <alignment horizontal="center" vertical="center"/>
    </xf>
    <xf numFmtId="0" fontId="5" fillId="0" borderId="3" xfId="0" applyFont="1" applyBorder="1" applyAlignment="1">
      <alignment vertical="center"/>
    </xf>
    <xf numFmtId="4" fontId="27" fillId="0" borderId="19" xfId="0" applyNumberFormat="1" applyFont="1" applyBorder="1" applyAlignment="1" applyProtection="1">
      <alignment vertical="center"/>
    </xf>
    <xf numFmtId="4" fontId="27" fillId="0" borderId="20" xfId="0" applyNumberFormat="1" applyFont="1" applyBorder="1" applyAlignment="1" applyProtection="1">
      <alignment vertical="center"/>
    </xf>
    <xf numFmtId="166" fontId="27" fillId="0" borderId="20" xfId="0" applyNumberFormat="1" applyFont="1" applyBorder="1" applyAlignment="1" applyProtection="1">
      <alignment vertical="center"/>
    </xf>
    <xf numFmtId="4" fontId="27" fillId="0" borderId="21" xfId="0" applyNumberFormat="1" applyFont="1" applyBorder="1" applyAlignment="1" applyProtection="1">
      <alignment vertical="center"/>
    </xf>
    <xf numFmtId="0" fontId="5" fillId="0" borderId="0" xfId="0" applyFont="1" applyAlignment="1">
      <alignment horizontal="left" vertical="center"/>
    </xf>
    <xf numFmtId="0" fontId="0" fillId="0" borderId="22" xfId="0" applyFont="1" applyBorder="1" applyAlignment="1" applyProtection="1">
      <alignment vertical="center"/>
    </xf>
    <xf numFmtId="0" fontId="7" fillId="0" borderId="0" xfId="0" applyFont="1" applyAlignment="1" applyProtection="1">
      <alignment horizontal="left" vertical="center"/>
    </xf>
    <xf numFmtId="4" fontId="7" fillId="2" borderId="0" xfId="0" applyNumberFormat="1" applyFont="1" applyFill="1" applyAlignment="1" applyProtection="1">
      <alignment vertical="center"/>
      <protection locked="0"/>
    </xf>
    <xf numFmtId="164" fontId="1" fillId="2" borderId="14" xfId="0" applyNumberFormat="1" applyFont="1" applyFill="1" applyBorder="1" applyAlignment="1" applyProtection="1">
      <alignment horizontal="center" vertical="center"/>
      <protection locked="0"/>
    </xf>
    <xf numFmtId="0" fontId="1" fillId="2" borderId="0" xfId="0" applyFont="1" applyFill="1" applyBorder="1" applyAlignment="1" applyProtection="1">
      <alignment horizontal="center" vertical="center"/>
      <protection locked="0"/>
    </xf>
    <xf numFmtId="4" fontId="1" fillId="0" borderId="15" xfId="0" applyNumberFormat="1" applyFont="1" applyBorder="1" applyAlignment="1" applyProtection="1">
      <alignment vertical="center"/>
    </xf>
    <xf numFmtId="4" fontId="0" fillId="0" borderId="0" xfId="0" applyNumberFormat="1" applyFont="1" applyAlignment="1">
      <alignment vertical="center"/>
    </xf>
    <xf numFmtId="164" fontId="1" fillId="2" borderId="19" xfId="0" applyNumberFormat="1" applyFont="1" applyFill="1" applyBorder="1" applyAlignment="1" applyProtection="1">
      <alignment horizontal="center" vertical="center"/>
      <protection locked="0"/>
    </xf>
    <xf numFmtId="0" fontId="1" fillId="2" borderId="20" xfId="0" applyFont="1" applyFill="1" applyBorder="1" applyAlignment="1" applyProtection="1">
      <alignment horizontal="center" vertical="center"/>
      <protection locked="0"/>
    </xf>
    <xf numFmtId="4" fontId="1" fillId="0" borderId="21" xfId="0" applyNumberFormat="1" applyFont="1" applyBorder="1" applyAlignment="1" applyProtection="1">
      <alignment vertical="center"/>
    </xf>
    <xf numFmtId="0" fontId="22" fillId="4" borderId="0" xfId="0" applyFont="1" applyFill="1" applyAlignment="1" applyProtection="1">
      <alignment horizontal="left" vertical="center"/>
    </xf>
    <xf numFmtId="0" fontId="0" fillId="4" borderId="0" xfId="0" applyFont="1" applyFill="1" applyAlignment="1" applyProtection="1">
      <alignment vertical="center"/>
    </xf>
    <xf numFmtId="4" fontId="22" fillId="4" borderId="0" xfId="0" applyNumberFormat="1" applyFont="1" applyFill="1" applyAlignment="1" applyProtection="1">
      <alignment vertical="center"/>
    </xf>
    <xf numFmtId="0" fontId="0" fillId="0" borderId="0" xfId="0" applyProtection="1">
      <protection locked="0"/>
    </xf>
    <xf numFmtId="0" fontId="0" fillId="0" borderId="1" xfId="0" applyBorder="1"/>
    <xf numFmtId="0" fontId="0" fillId="0" borderId="2" xfId="0" applyBorder="1"/>
    <xf numFmtId="0" fontId="0" fillId="0" borderId="2" xfId="0" applyBorder="1" applyProtection="1">
      <protection locked="0"/>
    </xf>
    <xf numFmtId="0" fontId="10" fillId="0" borderId="0" xfId="0" applyFont="1" applyAlignment="1">
      <alignment horizontal="left" vertical="center"/>
    </xf>
    <xf numFmtId="0" fontId="28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0" fillId="0" borderId="0" xfId="0" applyFont="1" applyAlignment="1" applyProtection="1">
      <alignment vertical="center"/>
      <protection locked="0"/>
    </xf>
    <xf numFmtId="0" fontId="2" fillId="0" borderId="0" xfId="0" applyFont="1" applyAlignment="1">
      <alignment horizontal="left" vertical="center"/>
    </xf>
    <xf numFmtId="0" fontId="1" fillId="0" borderId="0" xfId="0" applyFont="1" applyAlignment="1" applyProtection="1">
      <alignment horizontal="left" vertical="center"/>
      <protection locked="0"/>
    </xf>
    <xf numFmtId="165" fontId="2" fillId="0" borderId="0" xfId="0" applyNumberFormat="1" applyFont="1" applyAlignment="1">
      <alignment horizontal="left" vertical="center"/>
    </xf>
    <xf numFmtId="0" fontId="0" fillId="0" borderId="3" xfId="0" applyFont="1" applyBorder="1" applyAlignment="1">
      <alignment vertical="center" wrapText="1"/>
    </xf>
    <xf numFmtId="0" fontId="0" fillId="0" borderId="0" xfId="0" applyFont="1" applyAlignment="1" applyProtection="1">
      <alignment vertical="center" wrapText="1"/>
      <protection locked="0"/>
    </xf>
    <xf numFmtId="0" fontId="0" fillId="0" borderId="12" xfId="0" applyFont="1" applyBorder="1" applyAlignment="1" applyProtection="1">
      <alignment vertical="center"/>
      <protection locked="0"/>
    </xf>
    <xf numFmtId="4" fontId="2" fillId="0" borderId="0" xfId="0" applyNumberFormat="1" applyFont="1" applyAlignment="1">
      <alignment vertical="center"/>
    </xf>
    <xf numFmtId="0" fontId="14" fillId="0" borderId="0" xfId="0" applyFont="1" applyAlignment="1">
      <alignment horizontal="left" vertical="center"/>
    </xf>
    <xf numFmtId="0" fontId="15" fillId="0" borderId="0" xfId="0" applyFont="1" applyAlignment="1">
      <alignment horizontal="left" vertical="center"/>
    </xf>
    <xf numFmtId="4" fontId="22" fillId="0" borderId="0" xfId="0" applyNumberFormat="1" applyFont="1" applyAlignment="1">
      <alignment vertical="center"/>
    </xf>
    <xf numFmtId="0" fontId="1" fillId="0" borderId="0" xfId="0" applyFont="1" applyAlignment="1">
      <alignment horizontal="right" vertical="center"/>
    </xf>
    <xf numFmtId="0" fontId="1" fillId="0" borderId="0" xfId="0" applyFont="1" applyAlignment="1" applyProtection="1">
      <alignment horizontal="right" vertical="center"/>
      <protection locked="0"/>
    </xf>
    <xf numFmtId="0" fontId="19" fillId="0" borderId="0" xfId="0" applyFont="1" applyAlignment="1">
      <alignment horizontal="left" vertical="center"/>
    </xf>
    <xf numFmtId="4" fontId="1" fillId="0" borderId="0" xfId="0" applyNumberFormat="1" applyFont="1" applyAlignment="1">
      <alignment vertical="center"/>
    </xf>
    <xf numFmtId="164" fontId="1" fillId="0" borderId="0" xfId="0" applyNumberFormat="1" applyFont="1" applyAlignment="1" applyProtection="1">
      <alignment horizontal="right" vertical="center"/>
      <protection locked="0"/>
    </xf>
    <xf numFmtId="0" fontId="0" fillId="4" borderId="0" xfId="0" applyFont="1" applyFill="1" applyAlignment="1">
      <alignment vertical="center"/>
    </xf>
    <xf numFmtId="0" fontId="4" fillId="4" borderId="6" xfId="0" applyFont="1" applyFill="1" applyBorder="1" applyAlignment="1">
      <alignment horizontal="left" vertical="center"/>
    </xf>
    <xf numFmtId="0" fontId="0" fillId="4" borderId="7" xfId="0" applyFont="1" applyFill="1" applyBorder="1" applyAlignment="1">
      <alignment vertical="center"/>
    </xf>
    <xf numFmtId="0" fontId="4" fillId="4" borderId="7" xfId="0" applyFont="1" applyFill="1" applyBorder="1" applyAlignment="1">
      <alignment horizontal="right" vertical="center"/>
    </xf>
    <xf numFmtId="0" fontId="4" fillId="4" borderId="7" xfId="0" applyFont="1" applyFill="1" applyBorder="1" applyAlignment="1">
      <alignment horizontal="center" vertical="center"/>
    </xf>
    <xf numFmtId="0" fontId="0" fillId="4" borderId="7" xfId="0" applyFont="1" applyFill="1" applyBorder="1" applyAlignment="1" applyProtection="1">
      <alignment vertical="center"/>
      <protection locked="0"/>
    </xf>
    <xf numFmtId="4" fontId="4" fillId="4" borderId="7" xfId="0" applyNumberFormat="1" applyFont="1" applyFill="1" applyBorder="1" applyAlignment="1">
      <alignment vertical="center"/>
    </xf>
    <xf numFmtId="0" fontId="0" fillId="4" borderId="8" xfId="0" applyFont="1" applyFill="1" applyBorder="1" applyAlignment="1">
      <alignment vertical="center"/>
    </xf>
    <xf numFmtId="0" fontId="17" fillId="0" borderId="4" xfId="0" applyFont="1" applyBorder="1" applyAlignment="1">
      <alignment horizontal="left" vertical="center"/>
    </xf>
    <xf numFmtId="0" fontId="0" fillId="0" borderId="4" xfId="0" applyFont="1" applyBorder="1" applyAlignment="1">
      <alignment vertical="center"/>
    </xf>
    <xf numFmtId="0" fontId="0" fillId="0" borderId="4" xfId="0" applyFont="1" applyBorder="1" applyAlignment="1" applyProtection="1">
      <alignment vertical="center"/>
      <protection locked="0"/>
    </xf>
    <xf numFmtId="0" fontId="1" fillId="0" borderId="5" xfId="0" applyFont="1" applyBorder="1" applyAlignment="1">
      <alignment horizontal="left" vertical="center"/>
    </xf>
    <xf numFmtId="0" fontId="0" fillId="0" borderId="5" xfId="0" applyFont="1" applyBorder="1" applyAlignment="1">
      <alignment vertical="center"/>
    </xf>
    <xf numFmtId="0" fontId="1" fillId="0" borderId="5" xfId="0" applyFont="1" applyBorder="1" applyAlignment="1">
      <alignment horizontal="center" vertical="center"/>
    </xf>
    <xf numFmtId="0" fontId="0" fillId="0" borderId="5" xfId="0" applyFont="1" applyBorder="1" applyAlignment="1" applyProtection="1">
      <alignment vertical="center"/>
      <protection locked="0"/>
    </xf>
    <xf numFmtId="0" fontId="1" fillId="0" borderId="5" xfId="0" applyFont="1" applyBorder="1" applyAlignment="1">
      <alignment horizontal="right" vertical="center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0" xfId="0" applyFont="1" applyBorder="1" applyAlignment="1" applyProtection="1">
      <alignment vertical="center"/>
      <protection locked="0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0" fillId="0" borderId="2" xfId="0" applyFont="1" applyBorder="1" applyAlignment="1" applyProtection="1">
      <alignment vertical="center"/>
      <protection locked="0"/>
    </xf>
    <xf numFmtId="0" fontId="20" fillId="4" borderId="0" xfId="0" applyFont="1" applyFill="1" applyAlignment="1" applyProtection="1">
      <alignment horizontal="left" vertical="center"/>
    </xf>
    <xf numFmtId="0" fontId="0" fillId="4" borderId="0" xfId="0" applyFont="1" applyFill="1" applyAlignment="1" applyProtection="1">
      <alignment vertical="center"/>
      <protection locked="0"/>
    </xf>
    <xf numFmtId="0" fontId="20" fillId="4" borderId="0" xfId="0" applyFont="1" applyFill="1" applyAlignment="1" applyProtection="1">
      <alignment horizontal="right" vertical="center"/>
    </xf>
    <xf numFmtId="0" fontId="29" fillId="0" borderId="0" xfId="0" applyFont="1" applyAlignment="1" applyProtection="1">
      <alignment horizontal="left" vertical="center"/>
    </xf>
    <xf numFmtId="0" fontId="6" fillId="0" borderId="3" xfId="0" applyFont="1" applyBorder="1" applyAlignment="1" applyProtection="1">
      <alignment vertical="center"/>
    </xf>
    <xf numFmtId="0" fontId="6" fillId="0" borderId="0" xfId="0" applyFont="1" applyAlignment="1" applyProtection="1">
      <alignment vertical="center"/>
    </xf>
    <xf numFmtId="0" fontId="6" fillId="0" borderId="20" xfId="0" applyFont="1" applyBorder="1" applyAlignment="1" applyProtection="1">
      <alignment horizontal="left" vertical="center"/>
    </xf>
    <xf numFmtId="0" fontId="6" fillId="0" borderId="20" xfId="0" applyFont="1" applyBorder="1" applyAlignment="1" applyProtection="1">
      <alignment vertical="center"/>
    </xf>
    <xf numFmtId="0" fontId="6" fillId="0" borderId="20" xfId="0" applyFont="1" applyBorder="1" applyAlignment="1" applyProtection="1">
      <alignment vertical="center"/>
      <protection locked="0"/>
    </xf>
    <xf numFmtId="4" fontId="6" fillId="0" borderId="20" xfId="0" applyNumberFormat="1" applyFont="1" applyBorder="1" applyAlignment="1" applyProtection="1">
      <alignment vertical="center"/>
    </xf>
    <xf numFmtId="0" fontId="6" fillId="0" borderId="3" xfId="0" applyFont="1" applyBorder="1" applyAlignment="1">
      <alignment vertical="center"/>
    </xf>
    <xf numFmtId="0" fontId="7" fillId="0" borderId="3" xfId="0" applyFont="1" applyBorder="1" applyAlignment="1" applyProtection="1">
      <alignment vertical="center"/>
    </xf>
    <xf numFmtId="0" fontId="7" fillId="0" borderId="0" xfId="0" applyFont="1" applyAlignment="1" applyProtection="1">
      <alignment vertical="center"/>
    </xf>
    <xf numFmtId="0" fontId="7" fillId="0" borderId="20" xfId="0" applyFont="1" applyBorder="1" applyAlignment="1" applyProtection="1">
      <alignment horizontal="left" vertical="center"/>
    </xf>
    <xf numFmtId="0" fontId="7" fillId="0" borderId="20" xfId="0" applyFont="1" applyBorder="1" applyAlignment="1" applyProtection="1">
      <alignment vertical="center"/>
    </xf>
    <xf numFmtId="0" fontId="7" fillId="0" borderId="20" xfId="0" applyFont="1" applyBorder="1" applyAlignment="1" applyProtection="1">
      <alignment vertical="center"/>
      <protection locked="0"/>
    </xf>
    <xf numFmtId="4" fontId="7" fillId="0" borderId="20" xfId="0" applyNumberFormat="1" applyFont="1" applyBorder="1" applyAlignment="1" applyProtection="1">
      <alignment vertical="center"/>
    </xf>
    <xf numFmtId="0" fontId="7" fillId="0" borderId="3" xfId="0" applyFont="1" applyBorder="1" applyAlignment="1">
      <alignment vertical="center"/>
    </xf>
    <xf numFmtId="4" fontId="29" fillId="0" borderId="0" xfId="0" applyNumberFormat="1" applyFont="1" applyAlignment="1" applyProtection="1">
      <alignment vertical="center"/>
    </xf>
    <xf numFmtId="0" fontId="21" fillId="0" borderId="0" xfId="0" applyFont="1" applyAlignment="1">
      <alignment horizontal="center" vertical="center"/>
    </xf>
    <xf numFmtId="0" fontId="0" fillId="0" borderId="3" xfId="0" applyFont="1" applyBorder="1" applyAlignment="1" applyProtection="1">
      <alignment vertical="center"/>
      <protection locked="0"/>
    </xf>
    <xf numFmtId="0" fontId="1" fillId="0" borderId="0" xfId="0" applyFont="1" applyAlignment="1" applyProtection="1">
      <alignment horizontal="center" vertical="center"/>
      <protection locked="0"/>
    </xf>
    <xf numFmtId="0" fontId="0" fillId="0" borderId="0" xfId="0" applyFont="1" applyAlignment="1" applyProtection="1">
      <alignment horizontal="left" vertical="center"/>
      <protection locked="0"/>
    </xf>
    <xf numFmtId="4" fontId="0" fillId="0" borderId="0" xfId="0" applyNumberFormat="1" applyFont="1" applyAlignment="1" applyProtection="1">
      <alignment vertical="center"/>
      <protection locked="0"/>
    </xf>
    <xf numFmtId="0" fontId="0" fillId="0" borderId="3" xfId="0" applyFont="1" applyBorder="1" applyAlignment="1" applyProtection="1">
      <alignment horizontal="center" vertical="center" wrapText="1"/>
    </xf>
    <xf numFmtId="0" fontId="20" fillId="4" borderId="16" xfId="0" applyFont="1" applyFill="1" applyBorder="1" applyAlignment="1" applyProtection="1">
      <alignment horizontal="center" vertical="center" wrapText="1"/>
    </xf>
    <xf numFmtId="0" fontId="20" fillId="4" borderId="17" xfId="0" applyFont="1" applyFill="1" applyBorder="1" applyAlignment="1" applyProtection="1">
      <alignment horizontal="center" vertical="center" wrapText="1"/>
    </xf>
    <xf numFmtId="0" fontId="20" fillId="4" borderId="17" xfId="0" applyFont="1" applyFill="1" applyBorder="1" applyAlignment="1" applyProtection="1">
      <alignment horizontal="center" vertical="center" wrapText="1"/>
      <protection locked="0"/>
    </xf>
    <xf numFmtId="0" fontId="20" fillId="4" borderId="18" xfId="0" applyFont="1" applyFill="1" applyBorder="1" applyAlignment="1" applyProtection="1">
      <alignment horizontal="center" vertical="center" wrapText="1"/>
    </xf>
    <xf numFmtId="0" fontId="20" fillId="4" borderId="0" xfId="0" applyFont="1" applyFill="1" applyAlignment="1" applyProtection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4" fontId="22" fillId="0" borderId="0" xfId="0" applyNumberFormat="1" applyFont="1" applyAlignment="1" applyProtection="1"/>
    <xf numFmtId="166" fontId="30" fillId="0" borderId="12" xfId="0" applyNumberFormat="1" applyFont="1" applyBorder="1" applyAlignment="1" applyProtection="1"/>
    <xf numFmtId="166" fontId="30" fillId="0" borderId="13" xfId="0" applyNumberFormat="1" applyFont="1" applyBorder="1" applyAlignment="1" applyProtection="1"/>
    <xf numFmtId="4" fontId="31" fillId="0" borderId="0" xfId="0" applyNumberFormat="1" applyFont="1" applyAlignment="1">
      <alignment vertical="center"/>
    </xf>
    <xf numFmtId="0" fontId="8" fillId="0" borderId="3" xfId="0" applyFont="1" applyBorder="1" applyAlignment="1" applyProtection="1"/>
    <xf numFmtId="0" fontId="8" fillId="0" borderId="0" xfId="0" applyFont="1" applyAlignment="1" applyProtection="1"/>
    <xf numFmtId="0" fontId="8" fillId="0" borderId="0" xfId="0" applyFont="1" applyAlignment="1" applyProtection="1">
      <alignment horizontal="left"/>
    </xf>
    <xf numFmtId="0" fontId="6" fillId="0" borderId="0" xfId="0" applyFont="1" applyAlignment="1" applyProtection="1">
      <alignment horizontal="left"/>
    </xf>
    <xf numFmtId="0" fontId="8" fillId="0" borderId="0" xfId="0" applyFont="1" applyAlignment="1" applyProtection="1">
      <protection locked="0"/>
    </xf>
    <xf numFmtId="4" fontId="6" fillId="0" borderId="0" xfId="0" applyNumberFormat="1" applyFont="1" applyAlignment="1" applyProtection="1"/>
    <xf numFmtId="0" fontId="8" fillId="0" borderId="3" xfId="0" applyFont="1" applyBorder="1" applyAlignment="1"/>
    <xf numFmtId="0" fontId="8" fillId="0" borderId="14" xfId="0" applyFont="1" applyBorder="1" applyAlignment="1" applyProtection="1"/>
    <xf numFmtId="0" fontId="8" fillId="0" borderId="0" xfId="0" applyFont="1" applyBorder="1" applyAlignment="1" applyProtection="1"/>
    <xf numFmtId="166" fontId="8" fillId="0" borderId="0" xfId="0" applyNumberFormat="1" applyFont="1" applyBorder="1" applyAlignment="1" applyProtection="1"/>
    <xf numFmtId="166" fontId="8" fillId="0" borderId="15" xfId="0" applyNumberFormat="1" applyFont="1" applyBorder="1" applyAlignment="1" applyProtection="1"/>
    <xf numFmtId="0" fontId="8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4" fontId="8" fillId="0" borderId="0" xfId="0" applyNumberFormat="1" applyFont="1" applyAlignment="1">
      <alignment vertical="center"/>
    </xf>
    <xf numFmtId="0" fontId="7" fillId="0" borderId="0" xfId="0" applyFont="1" applyAlignment="1" applyProtection="1">
      <alignment horizontal="left"/>
    </xf>
    <xf numFmtId="4" fontId="7" fillId="0" borderId="0" xfId="0" applyNumberFormat="1" applyFont="1" applyAlignment="1" applyProtection="1"/>
    <xf numFmtId="0" fontId="20" fillId="0" borderId="23" xfId="0" applyFont="1" applyBorder="1" applyAlignment="1" applyProtection="1">
      <alignment horizontal="center" vertical="center"/>
    </xf>
    <xf numFmtId="49" fontId="20" fillId="0" borderId="23" xfId="0" applyNumberFormat="1" applyFont="1" applyBorder="1" applyAlignment="1" applyProtection="1">
      <alignment horizontal="left" vertical="center" wrapText="1"/>
    </xf>
    <xf numFmtId="0" fontId="20" fillId="0" borderId="23" xfId="0" applyFont="1" applyBorder="1" applyAlignment="1" applyProtection="1">
      <alignment horizontal="left" vertical="center" wrapText="1"/>
    </xf>
    <xf numFmtId="0" fontId="20" fillId="0" borderId="23" xfId="0" applyFont="1" applyBorder="1" applyAlignment="1" applyProtection="1">
      <alignment horizontal="center" vertical="center" wrapText="1"/>
    </xf>
    <xf numFmtId="167" fontId="20" fillId="0" borderId="23" xfId="0" applyNumberFormat="1" applyFont="1" applyBorder="1" applyAlignment="1" applyProtection="1">
      <alignment vertical="center"/>
    </xf>
    <xf numFmtId="4" fontId="20" fillId="2" borderId="23" xfId="0" applyNumberFormat="1" applyFont="1" applyFill="1" applyBorder="1" applyAlignment="1" applyProtection="1">
      <alignment vertical="center"/>
      <protection locked="0"/>
    </xf>
    <xf numFmtId="4" fontId="20" fillId="0" borderId="23" xfId="0" applyNumberFormat="1" applyFont="1" applyBorder="1" applyAlignment="1" applyProtection="1">
      <alignment vertical="center"/>
    </xf>
    <xf numFmtId="0" fontId="21" fillId="2" borderId="14" xfId="0" applyFont="1" applyFill="1" applyBorder="1" applyAlignment="1" applyProtection="1">
      <alignment horizontal="left" vertical="center"/>
      <protection locked="0"/>
    </xf>
    <xf numFmtId="0" fontId="21" fillId="0" borderId="0" xfId="0" applyFont="1" applyBorder="1" applyAlignment="1" applyProtection="1">
      <alignment horizontal="center" vertical="center"/>
    </xf>
    <xf numFmtId="166" fontId="21" fillId="0" borderId="0" xfId="0" applyNumberFormat="1" applyFont="1" applyBorder="1" applyAlignment="1" applyProtection="1">
      <alignment vertical="center"/>
    </xf>
    <xf numFmtId="166" fontId="21" fillId="0" borderId="15" xfId="0" applyNumberFormat="1" applyFont="1" applyBorder="1" applyAlignment="1" applyProtection="1">
      <alignment vertical="center"/>
    </xf>
    <xf numFmtId="0" fontId="20" fillId="0" borderId="0" xfId="0" applyFont="1" applyAlignment="1">
      <alignment horizontal="left" vertical="center"/>
    </xf>
    <xf numFmtId="0" fontId="32" fillId="0" borderId="23" xfId="0" applyFont="1" applyBorder="1" applyAlignment="1" applyProtection="1">
      <alignment horizontal="center" vertical="center"/>
    </xf>
    <xf numFmtId="49" fontId="32" fillId="0" borderId="23" xfId="0" applyNumberFormat="1" applyFont="1" applyBorder="1" applyAlignment="1" applyProtection="1">
      <alignment horizontal="left" vertical="center" wrapText="1"/>
    </xf>
    <xf numFmtId="0" fontId="32" fillId="0" borderId="23" xfId="0" applyFont="1" applyBorder="1" applyAlignment="1" applyProtection="1">
      <alignment horizontal="left" vertical="center" wrapText="1"/>
    </xf>
    <xf numFmtId="0" fontId="32" fillId="0" borderId="23" xfId="0" applyFont="1" applyBorder="1" applyAlignment="1" applyProtection="1">
      <alignment horizontal="center" vertical="center" wrapText="1"/>
    </xf>
    <xf numFmtId="167" fontId="32" fillId="0" borderId="23" xfId="0" applyNumberFormat="1" applyFont="1" applyBorder="1" applyAlignment="1" applyProtection="1">
      <alignment vertical="center"/>
    </xf>
    <xf numFmtId="4" fontId="32" fillId="2" borderId="23" xfId="0" applyNumberFormat="1" applyFont="1" applyFill="1" applyBorder="1" applyAlignment="1" applyProtection="1">
      <alignment vertical="center"/>
      <protection locked="0"/>
    </xf>
    <xf numFmtId="4" fontId="32" fillId="0" borderId="23" xfId="0" applyNumberFormat="1" applyFont="1" applyBorder="1" applyAlignment="1" applyProtection="1">
      <alignment vertical="center"/>
    </xf>
    <xf numFmtId="0" fontId="33" fillId="0" borderId="3" xfId="0" applyFont="1" applyBorder="1" applyAlignment="1">
      <alignment vertical="center"/>
    </xf>
    <xf numFmtId="0" fontId="32" fillId="2" borderId="14" xfId="0" applyFont="1" applyFill="1" applyBorder="1" applyAlignment="1" applyProtection="1">
      <alignment horizontal="left" vertical="center"/>
      <protection locked="0"/>
    </xf>
    <xf numFmtId="0" fontId="32" fillId="0" borderId="0" xfId="0" applyFont="1" applyBorder="1" applyAlignment="1" applyProtection="1">
      <alignment horizontal="center" vertical="center"/>
    </xf>
    <xf numFmtId="0" fontId="21" fillId="2" borderId="19" xfId="0" applyFont="1" applyFill="1" applyBorder="1" applyAlignment="1" applyProtection="1">
      <alignment horizontal="left" vertical="center"/>
      <protection locked="0"/>
    </xf>
    <xf numFmtId="0" fontId="21" fillId="0" borderId="20" xfId="0" applyFont="1" applyBorder="1" applyAlignment="1" applyProtection="1">
      <alignment horizontal="center" vertical="center"/>
    </xf>
    <xf numFmtId="0" fontId="0" fillId="0" borderId="20" xfId="0" applyFont="1" applyBorder="1" applyAlignment="1" applyProtection="1">
      <alignment vertical="center"/>
    </xf>
    <xf numFmtId="166" fontId="21" fillId="0" borderId="20" xfId="0" applyNumberFormat="1" applyFont="1" applyBorder="1" applyAlignment="1" applyProtection="1">
      <alignment vertical="center"/>
    </xf>
    <xf numFmtId="166" fontId="21" fillId="0" borderId="21" xfId="0" applyNumberFormat="1" applyFont="1" applyBorder="1" applyAlignment="1" applyProtection="1">
      <alignment vertical="center"/>
    </xf>
    <xf numFmtId="0" fontId="4" fillId="3" borderId="7" xfId="0" applyFont="1" applyFill="1" applyBorder="1" applyAlignment="1" applyProtection="1">
      <alignment horizontal="left" vertical="center"/>
    </xf>
    <xf numFmtId="0" fontId="0" fillId="3" borderId="7" xfId="0" applyFont="1" applyFill="1" applyBorder="1" applyAlignment="1" applyProtection="1">
      <alignment vertical="center"/>
    </xf>
    <xf numFmtId="4" fontId="16" fillId="0" borderId="0" xfId="0" applyNumberFormat="1" applyFont="1" applyAlignment="1" applyProtection="1">
      <alignment vertical="center"/>
    </xf>
    <xf numFmtId="0" fontId="1" fillId="0" borderId="0" xfId="0" applyFont="1" applyAlignment="1" applyProtection="1">
      <alignment vertical="center"/>
    </xf>
    <xf numFmtId="4" fontId="2" fillId="0" borderId="0" xfId="0" applyNumberFormat="1" applyFont="1" applyAlignment="1" applyProtection="1">
      <alignment vertical="center"/>
    </xf>
    <xf numFmtId="0" fontId="0" fillId="0" borderId="0" xfId="0" applyProtection="1"/>
    <xf numFmtId="4" fontId="15" fillId="0" borderId="5" xfId="0" applyNumberFormat="1" applyFont="1" applyBorder="1" applyAlignment="1" applyProtection="1">
      <alignment vertical="center"/>
    </xf>
    <xf numFmtId="0" fontId="0" fillId="0" borderId="5" xfId="0" applyFont="1" applyBorder="1" applyAlignment="1" applyProtection="1">
      <alignment vertical="center"/>
    </xf>
    <xf numFmtId="4" fontId="4" fillId="3" borderId="7" xfId="0" applyNumberFormat="1" applyFont="1" applyFill="1" applyBorder="1" applyAlignment="1" applyProtection="1">
      <alignment vertical="center"/>
    </xf>
    <xf numFmtId="0" fontId="0" fillId="3" borderId="8" xfId="0" applyFont="1" applyFill="1" applyBorder="1" applyAlignment="1" applyProtection="1">
      <alignment vertical="center"/>
    </xf>
    <xf numFmtId="0" fontId="7" fillId="0" borderId="0" xfId="0" applyFont="1" applyAlignment="1" applyProtection="1">
      <alignment horizontal="left" vertical="center"/>
    </xf>
    <xf numFmtId="4" fontId="7" fillId="2" borderId="0" xfId="0" applyNumberFormat="1" applyFont="1" applyFill="1" applyAlignment="1" applyProtection="1">
      <alignment vertical="center"/>
      <protection locked="0"/>
    </xf>
    <xf numFmtId="4" fontId="7" fillId="0" borderId="0" xfId="0" applyNumberFormat="1" applyFont="1" applyAlignment="1" applyProtection="1">
      <alignment vertical="center"/>
    </xf>
    <xf numFmtId="0" fontId="7" fillId="2" borderId="0" xfId="0" applyFont="1" applyFill="1" applyAlignment="1" applyProtection="1">
      <alignment horizontal="left" vertical="center"/>
      <protection locked="0"/>
    </xf>
    <xf numFmtId="4" fontId="22" fillId="0" borderId="0" xfId="0" applyNumberFormat="1" applyFont="1" applyAlignment="1" applyProtection="1">
      <alignment vertical="center"/>
    </xf>
    <xf numFmtId="4" fontId="22" fillId="4" borderId="0" xfId="0" applyNumberFormat="1" applyFont="1" applyFill="1" applyAlignment="1" applyProtection="1">
      <alignment vertical="center"/>
    </xf>
    <xf numFmtId="0" fontId="2" fillId="0" borderId="0" xfId="0" applyFont="1" applyAlignment="1" applyProtection="1">
      <alignment horizontal="left" vertical="center"/>
    </xf>
    <xf numFmtId="0" fontId="3" fillId="0" borderId="0" xfId="0" applyFont="1" applyAlignment="1" applyProtection="1">
      <alignment horizontal="left" vertical="top" wrapText="1"/>
    </xf>
    <xf numFmtId="49" fontId="2" fillId="2" borderId="0" xfId="0" applyNumberFormat="1" applyFont="1" applyFill="1" applyAlignment="1" applyProtection="1">
      <alignment horizontal="left" vertical="center"/>
      <protection locked="0"/>
    </xf>
    <xf numFmtId="49" fontId="2" fillId="0" borderId="0" xfId="0" applyNumberFormat="1" applyFont="1" applyAlignment="1" applyProtection="1">
      <alignment horizontal="left" vertical="center"/>
    </xf>
    <xf numFmtId="0" fontId="2" fillId="0" borderId="0" xfId="0" applyFont="1" applyAlignment="1" applyProtection="1">
      <alignment horizontal="left" vertical="center" wrapText="1"/>
    </xf>
    <xf numFmtId="0" fontId="1" fillId="0" borderId="0" xfId="0" applyFont="1" applyAlignment="1" applyProtection="1">
      <alignment horizontal="right" vertical="center"/>
    </xf>
    <xf numFmtId="164" fontId="1" fillId="0" borderId="0" xfId="0" applyNumberFormat="1" applyFont="1" applyAlignment="1" applyProtection="1">
      <alignment horizontal="left" vertical="center"/>
    </xf>
    <xf numFmtId="0" fontId="3" fillId="0" borderId="0" xfId="0" applyFont="1" applyAlignment="1" applyProtection="1">
      <alignment horizontal="left" vertical="center" wrapText="1"/>
    </xf>
    <xf numFmtId="0" fontId="3" fillId="0" borderId="0" xfId="0" applyFont="1" applyAlignment="1" applyProtection="1">
      <alignment vertical="center"/>
    </xf>
    <xf numFmtId="0" fontId="2" fillId="0" borderId="0" xfId="0" applyFont="1" applyAlignment="1" applyProtection="1">
      <alignment vertical="center" wrapText="1"/>
    </xf>
    <xf numFmtId="0" fontId="2" fillId="0" borderId="0" xfId="0" applyFont="1" applyAlignment="1" applyProtection="1">
      <alignment vertical="center"/>
    </xf>
    <xf numFmtId="165" fontId="2" fillId="0" borderId="0" xfId="0" applyNumberFormat="1" applyFont="1" applyAlignment="1" applyProtection="1">
      <alignment horizontal="left" vertical="center"/>
    </xf>
    <xf numFmtId="0" fontId="18" fillId="0" borderId="11" xfId="0" applyFont="1" applyBorder="1" applyAlignment="1">
      <alignment horizontal="center" vertical="center"/>
    </xf>
    <xf numFmtId="0" fontId="18" fillId="0" borderId="12" xfId="0" applyFont="1" applyBorder="1" applyAlignment="1">
      <alignment horizontal="left" vertical="center"/>
    </xf>
    <xf numFmtId="0" fontId="19" fillId="0" borderId="14" xfId="0" applyFont="1" applyBorder="1" applyAlignment="1">
      <alignment horizontal="left" vertical="center"/>
    </xf>
    <xf numFmtId="0" fontId="19" fillId="0" borderId="0" xfId="0" applyFont="1" applyBorder="1" applyAlignment="1">
      <alignment horizontal="left" vertical="center"/>
    </xf>
    <xf numFmtId="0" fontId="19" fillId="0" borderId="14" xfId="0" applyFont="1" applyBorder="1" applyAlignment="1" applyProtection="1">
      <alignment horizontal="left" vertical="center"/>
    </xf>
    <xf numFmtId="0" fontId="19" fillId="0" borderId="0" xfId="0" applyFont="1" applyBorder="1" applyAlignment="1" applyProtection="1">
      <alignment horizontal="left" vertical="center"/>
    </xf>
    <xf numFmtId="0" fontId="20" fillId="4" borderId="6" xfId="0" applyFont="1" applyFill="1" applyBorder="1" applyAlignment="1" applyProtection="1">
      <alignment horizontal="center" vertical="center"/>
    </xf>
    <xf numFmtId="0" fontId="20" fillId="4" borderId="7" xfId="0" applyFont="1" applyFill="1" applyBorder="1" applyAlignment="1" applyProtection="1">
      <alignment horizontal="left" vertical="center"/>
    </xf>
    <xf numFmtId="0" fontId="20" fillId="4" borderId="7" xfId="0" applyFont="1" applyFill="1" applyBorder="1" applyAlignment="1" applyProtection="1">
      <alignment horizontal="center" vertical="center"/>
    </xf>
    <xf numFmtId="0" fontId="20" fillId="4" borderId="7" xfId="0" applyFont="1" applyFill="1" applyBorder="1" applyAlignment="1" applyProtection="1">
      <alignment horizontal="right" vertical="center"/>
    </xf>
    <xf numFmtId="0" fontId="20" fillId="4" borderId="8" xfId="0" applyFont="1" applyFill="1" applyBorder="1" applyAlignment="1" applyProtection="1">
      <alignment horizontal="left" vertical="center"/>
    </xf>
    <xf numFmtId="4" fontId="26" fillId="0" borderId="0" xfId="0" applyNumberFormat="1" applyFont="1" applyAlignment="1" applyProtection="1">
      <alignment vertical="center"/>
    </xf>
    <xf numFmtId="0" fontId="26" fillId="0" borderId="0" xfId="0" applyFont="1" applyAlignment="1" applyProtection="1">
      <alignment vertical="center"/>
    </xf>
    <xf numFmtId="0" fontId="25" fillId="0" borderId="0" xfId="0" applyFont="1" applyAlignment="1" applyProtection="1">
      <alignment horizontal="left" vertical="center" wrapText="1"/>
    </xf>
    <xf numFmtId="4" fontId="22" fillId="0" borderId="0" xfId="0" applyNumberFormat="1" applyFont="1" applyAlignment="1" applyProtection="1">
      <alignment horizontal="right" vertical="center"/>
    </xf>
    <xf numFmtId="0" fontId="0" fillId="0" borderId="0" xfId="0"/>
    <xf numFmtId="0" fontId="13" fillId="0" borderId="0" xfId="0" applyFont="1" applyAlignment="1">
      <alignment horizontal="left" vertical="top" wrapText="1"/>
    </xf>
    <xf numFmtId="0" fontId="13" fillId="0" borderId="0" xfId="0" applyFont="1" applyAlignment="1">
      <alignment horizontal="left" vertical="center"/>
    </xf>
    <xf numFmtId="0" fontId="16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 wrapText="1"/>
    </xf>
    <xf numFmtId="0" fontId="1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 wrapText="1"/>
    </xf>
    <xf numFmtId="0" fontId="0" fillId="0" borderId="0" xfId="0" applyFont="1" applyAlignment="1">
      <alignment vertical="center"/>
    </xf>
    <xf numFmtId="0" fontId="2" fillId="2" borderId="0" xfId="0" applyFont="1" applyFill="1" applyAlignment="1" applyProtection="1">
      <alignment horizontal="left" vertical="center"/>
      <protection locked="0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0" fontId="1" fillId="0" borderId="0" xfId="0" applyFont="1" applyAlignment="1" applyProtection="1">
      <alignment horizontal="left" vertical="center" wrapText="1"/>
    </xf>
    <xf numFmtId="0" fontId="1" fillId="0" borderId="0" xfId="0" applyFont="1" applyAlignment="1" applyProtection="1">
      <alignment horizontal="left" vertical="center"/>
    </xf>
    <xf numFmtId="0" fontId="0" fillId="0" borderId="0" xfId="0" applyFont="1" applyAlignment="1" applyProtection="1">
      <alignment vertical="center"/>
    </xf>
  </cellXfs>
  <cellStyles count="2">
    <cellStyle name="Hypertextový odkaz" xfId="1" builtinId="8"/>
    <cellStyle name="Normální" xfId="0" builtinId="0" customBuiltin="1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pro-rozpocty.cz/software-a-data/kros-4-ocenovani-a-rizeni-stavebni-vyroby/" TargetMode="Externa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pro-rozpocty.cz/software-a-data/kros-4-ocenovani-a-rizeni-stavebni-vyroby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285750" cy="28575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>
          <a:avLst/>
        </a:prstGeom>
      </xdr:spPr>
    </xdr:pic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285750" cy="28575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>
          <a:avLst/>
        </a:prstGeom>
      </xdr:spPr>
    </xdr:pic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M104"/>
  <sheetViews>
    <sheetView showGridLines="0" workbookViewId="0">
      <selection activeCell="AN8" sqref="AN8"/>
    </sheetView>
  </sheetViews>
  <sheetFormatPr defaultRowHeight="15"/>
  <cols>
    <col min="1" max="1" width="8.33203125" customWidth="1"/>
    <col min="2" max="2" width="1.6640625" customWidth="1"/>
    <col min="3" max="3" width="4.1640625" customWidth="1"/>
    <col min="4" max="33" width="2.6640625" customWidth="1"/>
    <col min="34" max="34" width="3.33203125" customWidth="1"/>
    <col min="35" max="35" width="31.6640625" customWidth="1"/>
    <col min="36" max="37" width="2.5" customWidth="1"/>
    <col min="38" max="38" width="8.33203125" customWidth="1"/>
    <col min="39" max="39" width="3.33203125" customWidth="1"/>
    <col min="40" max="40" width="13.33203125" customWidth="1"/>
    <col min="41" max="41" width="7.5" customWidth="1"/>
    <col min="42" max="42" width="4.1640625" customWidth="1"/>
    <col min="43" max="43" width="15.6640625" hidden="1" customWidth="1"/>
    <col min="44" max="44" width="13.6640625" customWidth="1"/>
    <col min="45" max="47" width="25.83203125" hidden="1" customWidth="1"/>
    <col min="48" max="49" width="21.6640625" hidden="1" customWidth="1"/>
    <col min="50" max="51" width="25" hidden="1" customWidth="1"/>
    <col min="52" max="52" width="21.6640625" hidden="1" customWidth="1"/>
    <col min="53" max="53" width="19.1640625" hidden="1" customWidth="1"/>
    <col min="54" max="54" width="25" hidden="1" customWidth="1"/>
    <col min="55" max="55" width="21.6640625" hidden="1" customWidth="1"/>
    <col min="56" max="56" width="19.1640625" hidden="1" customWidth="1"/>
    <col min="57" max="57" width="66.5" customWidth="1"/>
    <col min="71" max="91" width="9.33203125" hidden="1"/>
  </cols>
  <sheetData>
    <row r="1" spans="1:74" ht="11.25">
      <c r="A1" s="12" t="s">
        <v>0</v>
      </c>
      <c r="AZ1" s="12" t="s">
        <v>1</v>
      </c>
      <c r="BA1" s="12" t="s">
        <v>2</v>
      </c>
      <c r="BB1" s="12" t="s">
        <v>3</v>
      </c>
      <c r="BT1" s="12" t="s">
        <v>4</v>
      </c>
      <c r="BU1" s="12" t="s">
        <v>4</v>
      </c>
      <c r="BV1" s="12" t="s">
        <v>5</v>
      </c>
    </row>
    <row r="2" spans="1:74" ht="36.950000000000003" customHeight="1">
      <c r="AR2" s="275"/>
      <c r="AS2" s="275"/>
      <c r="AT2" s="275"/>
      <c r="AU2" s="275"/>
      <c r="AV2" s="275"/>
      <c r="AW2" s="275"/>
      <c r="AX2" s="275"/>
      <c r="AY2" s="275"/>
      <c r="AZ2" s="275"/>
      <c r="BA2" s="275"/>
      <c r="BB2" s="275"/>
      <c r="BC2" s="275"/>
      <c r="BD2" s="275"/>
      <c r="BE2" s="275"/>
      <c r="BS2" s="13" t="s">
        <v>6</v>
      </c>
      <c r="BT2" s="13" t="s">
        <v>7</v>
      </c>
    </row>
    <row r="3" spans="1:74" ht="6.95" customHeight="1">
      <c r="B3" s="14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  <c r="W3" s="15"/>
      <c r="X3" s="15"/>
      <c r="Y3" s="15"/>
      <c r="Z3" s="15"/>
      <c r="AA3" s="15"/>
      <c r="AB3" s="15"/>
      <c r="AC3" s="15"/>
      <c r="AD3" s="15"/>
      <c r="AE3" s="15"/>
      <c r="AF3" s="15"/>
      <c r="AG3" s="15"/>
      <c r="AH3" s="15"/>
      <c r="AI3" s="15"/>
      <c r="AJ3" s="15"/>
      <c r="AK3" s="15"/>
      <c r="AL3" s="15"/>
      <c r="AM3" s="15"/>
      <c r="AN3" s="15"/>
      <c r="AO3" s="15"/>
      <c r="AP3" s="15"/>
      <c r="AQ3" s="15"/>
      <c r="AR3" s="16"/>
      <c r="BS3" s="13" t="s">
        <v>6</v>
      </c>
      <c r="BT3" s="13" t="s">
        <v>8</v>
      </c>
    </row>
    <row r="4" spans="1:74" ht="24.95" customHeight="1">
      <c r="B4" s="17"/>
      <c r="C4" s="18"/>
      <c r="D4" s="19" t="s">
        <v>9</v>
      </c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18"/>
      <c r="Q4" s="18"/>
      <c r="R4" s="18"/>
      <c r="S4" s="18"/>
      <c r="T4" s="18"/>
      <c r="U4" s="18"/>
      <c r="V4" s="18"/>
      <c r="W4" s="18"/>
      <c r="X4" s="18"/>
      <c r="Y4" s="18"/>
      <c r="Z4" s="18"/>
      <c r="AA4" s="18"/>
      <c r="AB4" s="18"/>
      <c r="AC4" s="18"/>
      <c r="AD4" s="18"/>
      <c r="AE4" s="18"/>
      <c r="AF4" s="18"/>
      <c r="AG4" s="18"/>
      <c r="AH4" s="18"/>
      <c r="AI4" s="18"/>
      <c r="AJ4" s="18"/>
      <c r="AK4" s="18"/>
      <c r="AL4" s="18"/>
      <c r="AM4" s="18"/>
      <c r="AN4" s="18"/>
      <c r="AO4" s="18"/>
      <c r="AP4" s="18"/>
      <c r="AQ4" s="18"/>
      <c r="AR4" s="16"/>
      <c r="AS4" s="20" t="s">
        <v>10</v>
      </c>
      <c r="BE4" s="21" t="s">
        <v>11</v>
      </c>
      <c r="BS4" s="13" t="s">
        <v>12</v>
      </c>
    </row>
    <row r="5" spans="1:74" ht="12" customHeight="1">
      <c r="B5" s="17"/>
      <c r="C5" s="18"/>
      <c r="D5" s="22" t="s">
        <v>13</v>
      </c>
      <c r="E5" s="18"/>
      <c r="F5" s="18"/>
      <c r="G5" s="18"/>
      <c r="H5" s="18"/>
      <c r="I5" s="18"/>
      <c r="J5" s="18"/>
      <c r="K5" s="248" t="s">
        <v>14</v>
      </c>
      <c r="L5" s="237"/>
      <c r="M5" s="237"/>
      <c r="N5" s="237"/>
      <c r="O5" s="237"/>
      <c r="P5" s="237"/>
      <c r="Q5" s="237"/>
      <c r="R5" s="237"/>
      <c r="S5" s="237"/>
      <c r="T5" s="237"/>
      <c r="U5" s="237"/>
      <c r="V5" s="237"/>
      <c r="W5" s="237"/>
      <c r="X5" s="237"/>
      <c r="Y5" s="237"/>
      <c r="Z5" s="237"/>
      <c r="AA5" s="237"/>
      <c r="AB5" s="237"/>
      <c r="AC5" s="237"/>
      <c r="AD5" s="237"/>
      <c r="AE5" s="237"/>
      <c r="AF5" s="237"/>
      <c r="AG5" s="237"/>
      <c r="AH5" s="237"/>
      <c r="AI5" s="237"/>
      <c r="AJ5" s="237"/>
      <c r="AK5" s="237"/>
      <c r="AL5" s="237"/>
      <c r="AM5" s="237"/>
      <c r="AN5" s="237"/>
      <c r="AO5" s="237"/>
      <c r="AP5" s="18"/>
      <c r="AQ5" s="18"/>
      <c r="AR5" s="16"/>
      <c r="BE5" s="276" t="s">
        <v>15</v>
      </c>
      <c r="BS5" s="13" t="s">
        <v>6</v>
      </c>
    </row>
    <row r="6" spans="1:74" ht="36.950000000000003" customHeight="1">
      <c r="B6" s="17"/>
      <c r="C6" s="18"/>
      <c r="D6" s="24" t="s">
        <v>16</v>
      </c>
      <c r="E6" s="18"/>
      <c r="F6" s="18"/>
      <c r="G6" s="18"/>
      <c r="H6" s="18"/>
      <c r="I6" s="18"/>
      <c r="J6" s="18"/>
      <c r="K6" s="249" t="s">
        <v>17</v>
      </c>
      <c r="L6" s="237"/>
      <c r="M6" s="237"/>
      <c r="N6" s="237"/>
      <c r="O6" s="237"/>
      <c r="P6" s="237"/>
      <c r="Q6" s="237"/>
      <c r="R6" s="237"/>
      <c r="S6" s="237"/>
      <c r="T6" s="237"/>
      <c r="U6" s="237"/>
      <c r="V6" s="237"/>
      <c r="W6" s="237"/>
      <c r="X6" s="237"/>
      <c r="Y6" s="237"/>
      <c r="Z6" s="237"/>
      <c r="AA6" s="237"/>
      <c r="AB6" s="237"/>
      <c r="AC6" s="237"/>
      <c r="AD6" s="237"/>
      <c r="AE6" s="237"/>
      <c r="AF6" s="237"/>
      <c r="AG6" s="237"/>
      <c r="AH6" s="237"/>
      <c r="AI6" s="237"/>
      <c r="AJ6" s="237"/>
      <c r="AK6" s="237"/>
      <c r="AL6" s="237"/>
      <c r="AM6" s="237"/>
      <c r="AN6" s="237"/>
      <c r="AO6" s="237"/>
      <c r="AP6" s="18"/>
      <c r="AQ6" s="18"/>
      <c r="AR6" s="16"/>
      <c r="BE6" s="277"/>
      <c r="BS6" s="13" t="s">
        <v>18</v>
      </c>
    </row>
    <row r="7" spans="1:74" ht="12" customHeight="1">
      <c r="B7" s="17"/>
      <c r="C7" s="18"/>
      <c r="D7" s="25" t="s">
        <v>19</v>
      </c>
      <c r="E7" s="18"/>
      <c r="F7" s="18"/>
      <c r="G7" s="18"/>
      <c r="H7" s="18"/>
      <c r="I7" s="18"/>
      <c r="J7" s="18"/>
      <c r="K7" s="23" t="s">
        <v>1</v>
      </c>
      <c r="L7" s="18"/>
      <c r="M7" s="18"/>
      <c r="N7" s="18"/>
      <c r="O7" s="18"/>
      <c r="P7" s="18"/>
      <c r="Q7" s="18"/>
      <c r="R7" s="18"/>
      <c r="S7" s="18"/>
      <c r="T7" s="18"/>
      <c r="U7" s="18"/>
      <c r="V7" s="18"/>
      <c r="W7" s="18"/>
      <c r="X7" s="18"/>
      <c r="Y7" s="18"/>
      <c r="Z7" s="18"/>
      <c r="AA7" s="18"/>
      <c r="AB7" s="18"/>
      <c r="AC7" s="18"/>
      <c r="AD7" s="18"/>
      <c r="AE7" s="18"/>
      <c r="AF7" s="18"/>
      <c r="AG7" s="18"/>
      <c r="AH7" s="18"/>
      <c r="AI7" s="18"/>
      <c r="AJ7" s="18"/>
      <c r="AK7" s="25" t="s">
        <v>20</v>
      </c>
      <c r="AL7" s="18"/>
      <c r="AM7" s="18"/>
      <c r="AN7" s="23" t="s">
        <v>1</v>
      </c>
      <c r="AO7" s="18"/>
      <c r="AP7" s="18"/>
      <c r="AQ7" s="18"/>
      <c r="AR7" s="16"/>
      <c r="BE7" s="277"/>
      <c r="BS7" s="13" t="s">
        <v>21</v>
      </c>
    </row>
    <row r="8" spans="1:74" ht="12" customHeight="1">
      <c r="B8" s="17"/>
      <c r="C8" s="18"/>
      <c r="D8" s="25" t="s">
        <v>22</v>
      </c>
      <c r="E8" s="18"/>
      <c r="F8" s="18"/>
      <c r="G8" s="18"/>
      <c r="H8" s="18"/>
      <c r="I8" s="18"/>
      <c r="J8" s="18"/>
      <c r="K8" s="23" t="s">
        <v>23</v>
      </c>
      <c r="L8" s="18"/>
      <c r="M8" s="18"/>
      <c r="N8" s="18"/>
      <c r="O8" s="18"/>
      <c r="P8" s="18"/>
      <c r="Q8" s="18"/>
      <c r="R8" s="18"/>
      <c r="S8" s="18"/>
      <c r="T8" s="18"/>
      <c r="U8" s="18"/>
      <c r="V8" s="18"/>
      <c r="W8" s="18"/>
      <c r="X8" s="18"/>
      <c r="Y8" s="18"/>
      <c r="Z8" s="18"/>
      <c r="AA8" s="18"/>
      <c r="AB8" s="18"/>
      <c r="AC8" s="18"/>
      <c r="AD8" s="18"/>
      <c r="AE8" s="18"/>
      <c r="AF8" s="18"/>
      <c r="AG8" s="18"/>
      <c r="AH8" s="18"/>
      <c r="AI8" s="18"/>
      <c r="AJ8" s="18"/>
      <c r="AK8" s="25" t="s">
        <v>24</v>
      </c>
      <c r="AL8" s="18"/>
      <c r="AM8" s="18"/>
      <c r="AN8" s="26"/>
      <c r="AO8" s="18"/>
      <c r="AP8" s="18"/>
      <c r="AQ8" s="18"/>
      <c r="AR8" s="16"/>
      <c r="BE8" s="277"/>
      <c r="BS8" s="13" t="s">
        <v>25</v>
      </c>
    </row>
    <row r="9" spans="1:74" ht="14.45" customHeight="1">
      <c r="B9" s="17"/>
      <c r="C9" s="18"/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8"/>
      <c r="Q9" s="18"/>
      <c r="R9" s="18"/>
      <c r="S9" s="18"/>
      <c r="T9" s="18"/>
      <c r="U9" s="18"/>
      <c r="V9" s="18"/>
      <c r="W9" s="18"/>
      <c r="X9" s="18"/>
      <c r="Y9" s="18"/>
      <c r="Z9" s="18"/>
      <c r="AA9" s="18"/>
      <c r="AB9" s="18"/>
      <c r="AC9" s="18"/>
      <c r="AD9" s="18"/>
      <c r="AE9" s="18"/>
      <c r="AF9" s="18"/>
      <c r="AG9" s="18"/>
      <c r="AH9" s="18"/>
      <c r="AI9" s="18"/>
      <c r="AJ9" s="18"/>
      <c r="AK9" s="18"/>
      <c r="AL9" s="18"/>
      <c r="AM9" s="18"/>
      <c r="AN9" s="18"/>
      <c r="AO9" s="18"/>
      <c r="AP9" s="18"/>
      <c r="AQ9" s="18"/>
      <c r="AR9" s="16"/>
      <c r="BE9" s="277"/>
      <c r="BS9" s="13" t="s">
        <v>26</v>
      </c>
    </row>
    <row r="10" spans="1:74" ht="12" customHeight="1">
      <c r="B10" s="17"/>
      <c r="C10" s="18"/>
      <c r="D10" s="25" t="s">
        <v>27</v>
      </c>
      <c r="E10" s="18"/>
      <c r="F10" s="18"/>
      <c r="G10" s="18"/>
      <c r="H10" s="18"/>
      <c r="I10" s="18"/>
      <c r="J10" s="18"/>
      <c r="K10" s="18"/>
      <c r="L10" s="18"/>
      <c r="M10" s="18"/>
      <c r="N10" s="18"/>
      <c r="O10" s="18"/>
      <c r="P10" s="18"/>
      <c r="Q10" s="18"/>
      <c r="R10" s="18"/>
      <c r="S10" s="18"/>
      <c r="T10" s="18"/>
      <c r="U10" s="18"/>
      <c r="V10" s="18"/>
      <c r="W10" s="18"/>
      <c r="X10" s="18"/>
      <c r="Y10" s="18"/>
      <c r="Z10" s="18"/>
      <c r="AA10" s="18"/>
      <c r="AB10" s="18"/>
      <c r="AC10" s="18"/>
      <c r="AD10" s="18"/>
      <c r="AE10" s="18"/>
      <c r="AF10" s="18"/>
      <c r="AG10" s="18"/>
      <c r="AH10" s="18"/>
      <c r="AI10" s="18"/>
      <c r="AJ10" s="18"/>
      <c r="AK10" s="25" t="s">
        <v>28</v>
      </c>
      <c r="AL10" s="18"/>
      <c r="AM10" s="18"/>
      <c r="AN10" s="23" t="s">
        <v>1</v>
      </c>
      <c r="AO10" s="18"/>
      <c r="AP10" s="18"/>
      <c r="AQ10" s="18"/>
      <c r="AR10" s="16"/>
      <c r="BE10" s="277"/>
      <c r="BS10" s="13" t="s">
        <v>18</v>
      </c>
    </row>
    <row r="11" spans="1:74" ht="18.399999999999999" customHeight="1">
      <c r="B11" s="17"/>
      <c r="C11" s="18"/>
      <c r="D11" s="18"/>
      <c r="E11" s="23" t="s">
        <v>29</v>
      </c>
      <c r="F11" s="18"/>
      <c r="G11" s="18"/>
      <c r="H11" s="18"/>
      <c r="I11" s="18"/>
      <c r="J11" s="18"/>
      <c r="K11" s="18"/>
      <c r="L11" s="18"/>
      <c r="M11" s="18"/>
      <c r="N11" s="18"/>
      <c r="O11" s="18"/>
      <c r="P11" s="18"/>
      <c r="Q11" s="18"/>
      <c r="R11" s="18"/>
      <c r="S11" s="18"/>
      <c r="T11" s="18"/>
      <c r="U11" s="18"/>
      <c r="V11" s="18"/>
      <c r="W11" s="18"/>
      <c r="X11" s="18"/>
      <c r="Y11" s="18"/>
      <c r="Z11" s="18"/>
      <c r="AA11" s="18"/>
      <c r="AB11" s="18"/>
      <c r="AC11" s="18"/>
      <c r="AD11" s="18"/>
      <c r="AE11" s="18"/>
      <c r="AF11" s="18"/>
      <c r="AG11" s="18"/>
      <c r="AH11" s="18"/>
      <c r="AI11" s="18"/>
      <c r="AJ11" s="18"/>
      <c r="AK11" s="25" t="s">
        <v>30</v>
      </c>
      <c r="AL11" s="18"/>
      <c r="AM11" s="18"/>
      <c r="AN11" s="23" t="s">
        <v>1</v>
      </c>
      <c r="AO11" s="18"/>
      <c r="AP11" s="18"/>
      <c r="AQ11" s="18"/>
      <c r="AR11" s="16"/>
      <c r="BE11" s="277"/>
      <c r="BS11" s="13" t="s">
        <v>18</v>
      </c>
    </row>
    <row r="12" spans="1:74" ht="6.95" customHeight="1">
      <c r="B12" s="17"/>
      <c r="C12" s="18"/>
      <c r="D12" s="18"/>
      <c r="E12" s="18"/>
      <c r="F12" s="18"/>
      <c r="G12" s="18"/>
      <c r="H12" s="18"/>
      <c r="I12" s="18"/>
      <c r="J12" s="18"/>
      <c r="K12" s="18"/>
      <c r="L12" s="18"/>
      <c r="M12" s="18"/>
      <c r="N12" s="18"/>
      <c r="O12" s="18"/>
      <c r="P12" s="18"/>
      <c r="Q12" s="18"/>
      <c r="R12" s="18"/>
      <c r="S12" s="18"/>
      <c r="T12" s="18"/>
      <c r="U12" s="18"/>
      <c r="V12" s="18"/>
      <c r="W12" s="18"/>
      <c r="X12" s="18"/>
      <c r="Y12" s="18"/>
      <c r="Z12" s="18"/>
      <c r="AA12" s="18"/>
      <c r="AB12" s="18"/>
      <c r="AC12" s="18"/>
      <c r="AD12" s="18"/>
      <c r="AE12" s="18"/>
      <c r="AF12" s="18"/>
      <c r="AG12" s="18"/>
      <c r="AH12" s="18"/>
      <c r="AI12" s="18"/>
      <c r="AJ12" s="18"/>
      <c r="AK12" s="18"/>
      <c r="AL12" s="18"/>
      <c r="AM12" s="18"/>
      <c r="AN12" s="18"/>
      <c r="AO12" s="18"/>
      <c r="AP12" s="18"/>
      <c r="AQ12" s="18"/>
      <c r="AR12" s="16"/>
      <c r="BE12" s="277"/>
      <c r="BS12" s="13" t="s">
        <v>18</v>
      </c>
    </row>
    <row r="13" spans="1:74" ht="12" customHeight="1">
      <c r="B13" s="17"/>
      <c r="C13" s="18"/>
      <c r="D13" s="25" t="s">
        <v>31</v>
      </c>
      <c r="E13" s="18"/>
      <c r="F13" s="18"/>
      <c r="G13" s="18"/>
      <c r="H13" s="18"/>
      <c r="I13" s="18"/>
      <c r="J13" s="18"/>
      <c r="K13" s="18"/>
      <c r="L13" s="18"/>
      <c r="M13" s="18"/>
      <c r="N13" s="18"/>
      <c r="O13" s="18"/>
      <c r="P13" s="18"/>
      <c r="Q13" s="18"/>
      <c r="R13" s="18"/>
      <c r="S13" s="18"/>
      <c r="T13" s="18"/>
      <c r="U13" s="18"/>
      <c r="V13" s="18"/>
      <c r="W13" s="18"/>
      <c r="X13" s="18"/>
      <c r="Y13" s="18"/>
      <c r="Z13" s="18"/>
      <c r="AA13" s="18"/>
      <c r="AB13" s="18"/>
      <c r="AC13" s="18"/>
      <c r="AD13" s="18"/>
      <c r="AE13" s="18"/>
      <c r="AF13" s="18"/>
      <c r="AG13" s="18"/>
      <c r="AH13" s="18"/>
      <c r="AI13" s="18"/>
      <c r="AJ13" s="18"/>
      <c r="AK13" s="25" t="s">
        <v>28</v>
      </c>
      <c r="AL13" s="18"/>
      <c r="AM13" s="18"/>
      <c r="AN13" s="27" t="s">
        <v>32</v>
      </c>
      <c r="AO13" s="18"/>
      <c r="AP13" s="18"/>
      <c r="AQ13" s="18"/>
      <c r="AR13" s="16"/>
      <c r="BE13" s="277"/>
      <c r="BS13" s="13" t="s">
        <v>18</v>
      </c>
    </row>
    <row r="14" spans="1:74" ht="12.75">
      <c r="B14" s="17"/>
      <c r="C14" s="18"/>
      <c r="D14" s="18"/>
      <c r="E14" s="250" t="s">
        <v>32</v>
      </c>
      <c r="F14" s="251"/>
      <c r="G14" s="251"/>
      <c r="H14" s="251"/>
      <c r="I14" s="251"/>
      <c r="J14" s="251"/>
      <c r="K14" s="251"/>
      <c r="L14" s="251"/>
      <c r="M14" s="251"/>
      <c r="N14" s="251"/>
      <c r="O14" s="251"/>
      <c r="P14" s="251"/>
      <c r="Q14" s="251"/>
      <c r="R14" s="251"/>
      <c r="S14" s="251"/>
      <c r="T14" s="251"/>
      <c r="U14" s="251"/>
      <c r="V14" s="251"/>
      <c r="W14" s="251"/>
      <c r="X14" s="251"/>
      <c r="Y14" s="251"/>
      <c r="Z14" s="251"/>
      <c r="AA14" s="251"/>
      <c r="AB14" s="251"/>
      <c r="AC14" s="251"/>
      <c r="AD14" s="251"/>
      <c r="AE14" s="251"/>
      <c r="AF14" s="251"/>
      <c r="AG14" s="251"/>
      <c r="AH14" s="251"/>
      <c r="AI14" s="251"/>
      <c r="AJ14" s="251"/>
      <c r="AK14" s="25" t="s">
        <v>30</v>
      </c>
      <c r="AL14" s="18"/>
      <c r="AM14" s="18"/>
      <c r="AN14" s="27" t="s">
        <v>32</v>
      </c>
      <c r="AO14" s="18"/>
      <c r="AP14" s="18"/>
      <c r="AQ14" s="18"/>
      <c r="AR14" s="16"/>
      <c r="BE14" s="277"/>
      <c r="BS14" s="13" t="s">
        <v>18</v>
      </c>
    </row>
    <row r="15" spans="1:74" ht="6.95" customHeight="1">
      <c r="B15" s="17"/>
      <c r="C15" s="18"/>
      <c r="D15" s="18"/>
      <c r="E15" s="18"/>
      <c r="F15" s="18"/>
      <c r="G15" s="18"/>
      <c r="H15" s="18"/>
      <c r="I15" s="18"/>
      <c r="J15" s="18"/>
      <c r="K15" s="18"/>
      <c r="L15" s="18"/>
      <c r="M15" s="18"/>
      <c r="N15" s="18"/>
      <c r="O15" s="18"/>
      <c r="P15" s="18"/>
      <c r="Q15" s="18"/>
      <c r="R15" s="18"/>
      <c r="S15" s="18"/>
      <c r="T15" s="18"/>
      <c r="U15" s="18"/>
      <c r="V15" s="18"/>
      <c r="W15" s="18"/>
      <c r="X15" s="18"/>
      <c r="Y15" s="18"/>
      <c r="Z15" s="18"/>
      <c r="AA15" s="18"/>
      <c r="AB15" s="18"/>
      <c r="AC15" s="18"/>
      <c r="AD15" s="18"/>
      <c r="AE15" s="18"/>
      <c r="AF15" s="18"/>
      <c r="AG15" s="18"/>
      <c r="AH15" s="18"/>
      <c r="AI15" s="18"/>
      <c r="AJ15" s="18"/>
      <c r="AK15" s="18"/>
      <c r="AL15" s="18"/>
      <c r="AM15" s="18"/>
      <c r="AN15" s="18"/>
      <c r="AO15" s="18"/>
      <c r="AP15" s="18"/>
      <c r="AQ15" s="18"/>
      <c r="AR15" s="16"/>
      <c r="BE15" s="277"/>
      <c r="BS15" s="13" t="s">
        <v>4</v>
      </c>
    </row>
    <row r="16" spans="1:74" ht="12" customHeight="1">
      <c r="B16" s="17"/>
      <c r="C16" s="18"/>
      <c r="D16" s="25" t="s">
        <v>33</v>
      </c>
      <c r="E16" s="18"/>
      <c r="F16" s="18"/>
      <c r="G16" s="18"/>
      <c r="H16" s="18"/>
      <c r="I16" s="18"/>
      <c r="J16" s="18"/>
      <c r="K16" s="18"/>
      <c r="L16" s="18"/>
      <c r="M16" s="18"/>
      <c r="N16" s="18"/>
      <c r="O16" s="18"/>
      <c r="P16" s="18"/>
      <c r="Q16" s="18"/>
      <c r="R16" s="18"/>
      <c r="S16" s="18"/>
      <c r="T16" s="18"/>
      <c r="U16" s="18"/>
      <c r="V16" s="18"/>
      <c r="W16" s="18"/>
      <c r="X16" s="18"/>
      <c r="Y16" s="18"/>
      <c r="Z16" s="18"/>
      <c r="AA16" s="18"/>
      <c r="AB16" s="18"/>
      <c r="AC16" s="18"/>
      <c r="AD16" s="18"/>
      <c r="AE16" s="18"/>
      <c r="AF16" s="18"/>
      <c r="AG16" s="18"/>
      <c r="AH16" s="18"/>
      <c r="AI16" s="18"/>
      <c r="AJ16" s="18"/>
      <c r="AK16" s="25" t="s">
        <v>28</v>
      </c>
      <c r="AL16" s="18"/>
      <c r="AM16" s="18"/>
      <c r="AN16" s="23" t="s">
        <v>1</v>
      </c>
      <c r="AO16" s="18"/>
      <c r="AP16" s="18"/>
      <c r="AQ16" s="18"/>
      <c r="AR16" s="16"/>
      <c r="BE16" s="277"/>
      <c r="BS16" s="13" t="s">
        <v>4</v>
      </c>
    </row>
    <row r="17" spans="2:71" ht="18.399999999999999" customHeight="1">
      <c r="B17" s="17"/>
      <c r="C17" s="18"/>
      <c r="D17" s="18"/>
      <c r="E17" s="23" t="s">
        <v>29</v>
      </c>
      <c r="F17" s="18"/>
      <c r="G17" s="18"/>
      <c r="H17" s="18"/>
      <c r="I17" s="18"/>
      <c r="J17" s="18"/>
      <c r="K17" s="18"/>
      <c r="L17" s="18"/>
      <c r="M17" s="18"/>
      <c r="N17" s="18"/>
      <c r="O17" s="18"/>
      <c r="P17" s="18"/>
      <c r="Q17" s="18"/>
      <c r="R17" s="18"/>
      <c r="S17" s="18"/>
      <c r="T17" s="18"/>
      <c r="U17" s="18"/>
      <c r="V17" s="18"/>
      <c r="W17" s="18"/>
      <c r="X17" s="18"/>
      <c r="Y17" s="18"/>
      <c r="Z17" s="18"/>
      <c r="AA17" s="18"/>
      <c r="AB17" s="18"/>
      <c r="AC17" s="18"/>
      <c r="AD17" s="18"/>
      <c r="AE17" s="18"/>
      <c r="AF17" s="18"/>
      <c r="AG17" s="18"/>
      <c r="AH17" s="18"/>
      <c r="AI17" s="18"/>
      <c r="AJ17" s="18"/>
      <c r="AK17" s="25" t="s">
        <v>30</v>
      </c>
      <c r="AL17" s="18"/>
      <c r="AM17" s="18"/>
      <c r="AN17" s="23" t="s">
        <v>1</v>
      </c>
      <c r="AO17" s="18"/>
      <c r="AP17" s="18"/>
      <c r="AQ17" s="18"/>
      <c r="AR17" s="16"/>
      <c r="BE17" s="277"/>
      <c r="BS17" s="13" t="s">
        <v>34</v>
      </c>
    </row>
    <row r="18" spans="2:71" ht="6.95" customHeight="1">
      <c r="B18" s="17"/>
      <c r="C18" s="18"/>
      <c r="D18" s="18"/>
      <c r="E18" s="18"/>
      <c r="F18" s="18"/>
      <c r="G18" s="18"/>
      <c r="H18" s="18"/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8"/>
      <c r="V18" s="18"/>
      <c r="W18" s="18"/>
      <c r="X18" s="18"/>
      <c r="Y18" s="18"/>
      <c r="Z18" s="18"/>
      <c r="AA18" s="18"/>
      <c r="AB18" s="18"/>
      <c r="AC18" s="18"/>
      <c r="AD18" s="18"/>
      <c r="AE18" s="18"/>
      <c r="AF18" s="18"/>
      <c r="AG18" s="18"/>
      <c r="AH18" s="18"/>
      <c r="AI18" s="18"/>
      <c r="AJ18" s="18"/>
      <c r="AK18" s="18"/>
      <c r="AL18" s="18"/>
      <c r="AM18" s="18"/>
      <c r="AN18" s="18"/>
      <c r="AO18" s="18"/>
      <c r="AP18" s="18"/>
      <c r="AQ18" s="18"/>
      <c r="AR18" s="16"/>
      <c r="BE18" s="277"/>
      <c r="BS18" s="13" t="s">
        <v>6</v>
      </c>
    </row>
    <row r="19" spans="2:71" ht="12" customHeight="1">
      <c r="B19" s="17"/>
      <c r="C19" s="18"/>
      <c r="D19" s="25" t="s">
        <v>35</v>
      </c>
      <c r="E19" s="18"/>
      <c r="F19" s="18"/>
      <c r="G19" s="18"/>
      <c r="H19" s="18"/>
      <c r="I19" s="18"/>
      <c r="J19" s="18"/>
      <c r="K19" s="18"/>
      <c r="L19" s="18"/>
      <c r="M19" s="18"/>
      <c r="N19" s="18"/>
      <c r="O19" s="18"/>
      <c r="P19" s="18"/>
      <c r="Q19" s="18"/>
      <c r="R19" s="18"/>
      <c r="S19" s="18"/>
      <c r="T19" s="18"/>
      <c r="U19" s="18"/>
      <c r="V19" s="18"/>
      <c r="W19" s="18"/>
      <c r="X19" s="18"/>
      <c r="Y19" s="18"/>
      <c r="Z19" s="18"/>
      <c r="AA19" s="18"/>
      <c r="AB19" s="18"/>
      <c r="AC19" s="18"/>
      <c r="AD19" s="18"/>
      <c r="AE19" s="18"/>
      <c r="AF19" s="18"/>
      <c r="AG19" s="18"/>
      <c r="AH19" s="18"/>
      <c r="AI19" s="18"/>
      <c r="AJ19" s="18"/>
      <c r="AK19" s="25" t="s">
        <v>28</v>
      </c>
      <c r="AL19" s="18"/>
      <c r="AM19" s="18"/>
      <c r="AN19" s="23" t="s">
        <v>1</v>
      </c>
      <c r="AO19" s="18"/>
      <c r="AP19" s="18"/>
      <c r="AQ19" s="18"/>
      <c r="AR19" s="16"/>
      <c r="BE19" s="277"/>
      <c r="BS19" s="13" t="s">
        <v>6</v>
      </c>
    </row>
    <row r="20" spans="2:71" ht="18.399999999999999" customHeight="1">
      <c r="B20" s="17"/>
      <c r="C20" s="18"/>
      <c r="D20" s="18"/>
      <c r="E20" s="23" t="s">
        <v>36</v>
      </c>
      <c r="F20" s="18"/>
      <c r="G20" s="18"/>
      <c r="H20" s="18"/>
      <c r="I20" s="18"/>
      <c r="J20" s="18"/>
      <c r="K20" s="18"/>
      <c r="L20" s="18"/>
      <c r="M20" s="18"/>
      <c r="N20" s="18"/>
      <c r="O20" s="18"/>
      <c r="P20" s="18"/>
      <c r="Q20" s="18"/>
      <c r="R20" s="18"/>
      <c r="S20" s="18"/>
      <c r="T20" s="18"/>
      <c r="U20" s="18"/>
      <c r="V20" s="18"/>
      <c r="W20" s="18"/>
      <c r="X20" s="18"/>
      <c r="Y20" s="18"/>
      <c r="Z20" s="18"/>
      <c r="AA20" s="18"/>
      <c r="AB20" s="18"/>
      <c r="AC20" s="18"/>
      <c r="AD20" s="18"/>
      <c r="AE20" s="18"/>
      <c r="AF20" s="18"/>
      <c r="AG20" s="18"/>
      <c r="AH20" s="18"/>
      <c r="AI20" s="18"/>
      <c r="AJ20" s="18"/>
      <c r="AK20" s="25" t="s">
        <v>30</v>
      </c>
      <c r="AL20" s="18"/>
      <c r="AM20" s="18"/>
      <c r="AN20" s="23" t="s">
        <v>1</v>
      </c>
      <c r="AO20" s="18"/>
      <c r="AP20" s="18"/>
      <c r="AQ20" s="18"/>
      <c r="AR20" s="16"/>
      <c r="BE20" s="277"/>
      <c r="BS20" s="13" t="s">
        <v>34</v>
      </c>
    </row>
    <row r="21" spans="2:71" ht="6.95" customHeight="1">
      <c r="B21" s="17"/>
      <c r="C21" s="18"/>
      <c r="D21" s="18"/>
      <c r="E21" s="18"/>
      <c r="F21" s="18"/>
      <c r="G21" s="18"/>
      <c r="H21" s="18"/>
      <c r="I21" s="18"/>
      <c r="J21" s="18"/>
      <c r="K21" s="18"/>
      <c r="L21" s="18"/>
      <c r="M21" s="18"/>
      <c r="N21" s="18"/>
      <c r="O21" s="18"/>
      <c r="P21" s="18"/>
      <c r="Q21" s="18"/>
      <c r="R21" s="18"/>
      <c r="S21" s="18"/>
      <c r="T21" s="18"/>
      <c r="U21" s="18"/>
      <c r="V21" s="18"/>
      <c r="W21" s="18"/>
      <c r="X21" s="18"/>
      <c r="Y21" s="18"/>
      <c r="Z21" s="18"/>
      <c r="AA21" s="18"/>
      <c r="AB21" s="18"/>
      <c r="AC21" s="18"/>
      <c r="AD21" s="18"/>
      <c r="AE21" s="18"/>
      <c r="AF21" s="18"/>
      <c r="AG21" s="18"/>
      <c r="AH21" s="18"/>
      <c r="AI21" s="18"/>
      <c r="AJ21" s="18"/>
      <c r="AK21" s="18"/>
      <c r="AL21" s="18"/>
      <c r="AM21" s="18"/>
      <c r="AN21" s="18"/>
      <c r="AO21" s="18"/>
      <c r="AP21" s="18"/>
      <c r="AQ21" s="18"/>
      <c r="AR21" s="16"/>
      <c r="BE21" s="277"/>
    </row>
    <row r="22" spans="2:71" ht="12" customHeight="1">
      <c r="B22" s="17"/>
      <c r="C22" s="18"/>
      <c r="D22" s="25" t="s">
        <v>37</v>
      </c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18"/>
      <c r="P22" s="18"/>
      <c r="Q22" s="18"/>
      <c r="R22" s="18"/>
      <c r="S22" s="18"/>
      <c r="T22" s="18"/>
      <c r="U22" s="18"/>
      <c r="V22" s="18"/>
      <c r="W22" s="18"/>
      <c r="X22" s="18"/>
      <c r="Y22" s="18"/>
      <c r="Z22" s="18"/>
      <c r="AA22" s="18"/>
      <c r="AB22" s="18"/>
      <c r="AC22" s="18"/>
      <c r="AD22" s="18"/>
      <c r="AE22" s="18"/>
      <c r="AF22" s="18"/>
      <c r="AG22" s="18"/>
      <c r="AH22" s="18"/>
      <c r="AI22" s="18"/>
      <c r="AJ22" s="18"/>
      <c r="AK22" s="18"/>
      <c r="AL22" s="18"/>
      <c r="AM22" s="18"/>
      <c r="AN22" s="18"/>
      <c r="AO22" s="18"/>
      <c r="AP22" s="18"/>
      <c r="AQ22" s="18"/>
      <c r="AR22" s="16"/>
      <c r="BE22" s="277"/>
    </row>
    <row r="23" spans="2:71" ht="16.5" customHeight="1">
      <c r="B23" s="17"/>
      <c r="C23" s="18"/>
      <c r="D23" s="18"/>
      <c r="E23" s="252" t="s">
        <v>1</v>
      </c>
      <c r="F23" s="252"/>
      <c r="G23" s="252"/>
      <c r="H23" s="252"/>
      <c r="I23" s="252"/>
      <c r="J23" s="252"/>
      <c r="K23" s="252"/>
      <c r="L23" s="252"/>
      <c r="M23" s="252"/>
      <c r="N23" s="252"/>
      <c r="O23" s="252"/>
      <c r="P23" s="252"/>
      <c r="Q23" s="252"/>
      <c r="R23" s="252"/>
      <c r="S23" s="252"/>
      <c r="T23" s="252"/>
      <c r="U23" s="252"/>
      <c r="V23" s="252"/>
      <c r="W23" s="252"/>
      <c r="X23" s="252"/>
      <c r="Y23" s="252"/>
      <c r="Z23" s="252"/>
      <c r="AA23" s="252"/>
      <c r="AB23" s="252"/>
      <c r="AC23" s="252"/>
      <c r="AD23" s="252"/>
      <c r="AE23" s="252"/>
      <c r="AF23" s="252"/>
      <c r="AG23" s="252"/>
      <c r="AH23" s="252"/>
      <c r="AI23" s="252"/>
      <c r="AJ23" s="252"/>
      <c r="AK23" s="252"/>
      <c r="AL23" s="252"/>
      <c r="AM23" s="252"/>
      <c r="AN23" s="252"/>
      <c r="AO23" s="18"/>
      <c r="AP23" s="18"/>
      <c r="AQ23" s="18"/>
      <c r="AR23" s="16"/>
      <c r="BE23" s="277"/>
    </row>
    <row r="24" spans="2:71" ht="6.95" customHeight="1">
      <c r="B24" s="17"/>
      <c r="C24" s="18"/>
      <c r="D24" s="18"/>
      <c r="E24" s="18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18"/>
      <c r="W24" s="18"/>
      <c r="X24" s="18"/>
      <c r="Y24" s="18"/>
      <c r="Z24" s="18"/>
      <c r="AA24" s="18"/>
      <c r="AB24" s="18"/>
      <c r="AC24" s="18"/>
      <c r="AD24" s="18"/>
      <c r="AE24" s="18"/>
      <c r="AF24" s="18"/>
      <c r="AG24" s="18"/>
      <c r="AH24" s="18"/>
      <c r="AI24" s="18"/>
      <c r="AJ24" s="18"/>
      <c r="AK24" s="18"/>
      <c r="AL24" s="18"/>
      <c r="AM24" s="18"/>
      <c r="AN24" s="18"/>
      <c r="AO24" s="18"/>
      <c r="AP24" s="18"/>
      <c r="AQ24" s="18"/>
      <c r="AR24" s="16"/>
      <c r="BE24" s="277"/>
    </row>
    <row r="25" spans="2:71" ht="6.95" customHeight="1">
      <c r="B25" s="17"/>
      <c r="C25" s="18"/>
      <c r="D25" s="29"/>
      <c r="E25" s="29"/>
      <c r="F25" s="29"/>
      <c r="G25" s="29"/>
      <c r="H25" s="29"/>
      <c r="I25" s="29"/>
      <c r="J25" s="29"/>
      <c r="K25" s="29"/>
      <c r="L25" s="29"/>
      <c r="M25" s="29"/>
      <c r="N25" s="29"/>
      <c r="O25" s="29"/>
      <c r="P25" s="29"/>
      <c r="Q25" s="29"/>
      <c r="R25" s="29"/>
      <c r="S25" s="29"/>
      <c r="T25" s="29"/>
      <c r="U25" s="29"/>
      <c r="V25" s="29"/>
      <c r="W25" s="29"/>
      <c r="X25" s="29"/>
      <c r="Y25" s="29"/>
      <c r="Z25" s="29"/>
      <c r="AA25" s="29"/>
      <c r="AB25" s="29"/>
      <c r="AC25" s="29"/>
      <c r="AD25" s="29"/>
      <c r="AE25" s="29"/>
      <c r="AF25" s="29"/>
      <c r="AG25" s="29"/>
      <c r="AH25" s="29"/>
      <c r="AI25" s="29"/>
      <c r="AJ25" s="29"/>
      <c r="AK25" s="29"/>
      <c r="AL25" s="29"/>
      <c r="AM25" s="29"/>
      <c r="AN25" s="29"/>
      <c r="AO25" s="29"/>
      <c r="AP25" s="18"/>
      <c r="AQ25" s="18"/>
      <c r="AR25" s="16"/>
      <c r="BE25" s="277"/>
    </row>
    <row r="26" spans="2:71" ht="14.45" customHeight="1">
      <c r="B26" s="17"/>
      <c r="C26" s="18"/>
      <c r="D26" s="30" t="s">
        <v>38</v>
      </c>
      <c r="E26" s="18"/>
      <c r="F26" s="18"/>
      <c r="G26" s="18"/>
      <c r="H26" s="18"/>
      <c r="I26" s="18"/>
      <c r="J26" s="18"/>
      <c r="K26" s="18"/>
      <c r="L26" s="18"/>
      <c r="M26" s="18"/>
      <c r="N26" s="18"/>
      <c r="O26" s="18"/>
      <c r="P26" s="18"/>
      <c r="Q26" s="18"/>
      <c r="R26" s="18"/>
      <c r="S26" s="18"/>
      <c r="T26" s="18"/>
      <c r="U26" s="18"/>
      <c r="V26" s="18"/>
      <c r="W26" s="18"/>
      <c r="X26" s="18"/>
      <c r="Y26" s="18"/>
      <c r="Z26" s="18"/>
      <c r="AA26" s="18"/>
      <c r="AB26" s="18"/>
      <c r="AC26" s="18"/>
      <c r="AD26" s="18"/>
      <c r="AE26" s="18"/>
      <c r="AF26" s="18"/>
      <c r="AG26" s="18"/>
      <c r="AH26" s="18"/>
      <c r="AI26" s="18"/>
      <c r="AJ26" s="18"/>
      <c r="AK26" s="236">
        <f>ROUND(AG94,2)</f>
        <v>0</v>
      </c>
      <c r="AL26" s="237"/>
      <c r="AM26" s="237"/>
      <c r="AN26" s="237"/>
      <c r="AO26" s="237"/>
      <c r="AP26" s="18"/>
      <c r="AQ26" s="18"/>
      <c r="AR26" s="16"/>
      <c r="BE26" s="277"/>
    </row>
    <row r="27" spans="2:71" ht="14.45" customHeight="1">
      <c r="B27" s="17"/>
      <c r="C27" s="18"/>
      <c r="D27" s="30" t="s">
        <v>39</v>
      </c>
      <c r="E27" s="18"/>
      <c r="F27" s="18"/>
      <c r="G27" s="18"/>
      <c r="H27" s="18"/>
      <c r="I27" s="18"/>
      <c r="J27" s="18"/>
      <c r="K27" s="18"/>
      <c r="L27" s="18"/>
      <c r="M27" s="18"/>
      <c r="N27" s="18"/>
      <c r="O27" s="18"/>
      <c r="P27" s="18"/>
      <c r="Q27" s="18"/>
      <c r="R27" s="18"/>
      <c r="S27" s="18"/>
      <c r="T27" s="18"/>
      <c r="U27" s="18"/>
      <c r="V27" s="18"/>
      <c r="W27" s="18"/>
      <c r="X27" s="18"/>
      <c r="Y27" s="18"/>
      <c r="Z27" s="18"/>
      <c r="AA27" s="18"/>
      <c r="AB27" s="18"/>
      <c r="AC27" s="18"/>
      <c r="AD27" s="18"/>
      <c r="AE27" s="18"/>
      <c r="AF27" s="18"/>
      <c r="AG27" s="18"/>
      <c r="AH27" s="18"/>
      <c r="AI27" s="18"/>
      <c r="AJ27" s="18"/>
      <c r="AK27" s="236">
        <f>ROUND(AG97, 2)</f>
        <v>0</v>
      </c>
      <c r="AL27" s="236"/>
      <c r="AM27" s="236"/>
      <c r="AN27" s="236"/>
      <c r="AO27" s="236"/>
      <c r="AP27" s="18"/>
      <c r="AQ27" s="18"/>
      <c r="AR27" s="16"/>
      <c r="BE27" s="277"/>
    </row>
    <row r="28" spans="2:71" s="1" customFormat="1" ht="6.95" customHeight="1">
      <c r="B28" s="31"/>
      <c r="C28" s="32"/>
      <c r="D28" s="32"/>
      <c r="E28" s="32"/>
      <c r="F28" s="32"/>
      <c r="G28" s="32"/>
      <c r="H28" s="32"/>
      <c r="I28" s="32"/>
      <c r="J28" s="32"/>
      <c r="K28" s="32"/>
      <c r="L28" s="32"/>
      <c r="M28" s="32"/>
      <c r="N28" s="32"/>
      <c r="O28" s="32"/>
      <c r="P28" s="32"/>
      <c r="Q28" s="32"/>
      <c r="R28" s="32"/>
      <c r="S28" s="32"/>
      <c r="T28" s="32"/>
      <c r="U28" s="32"/>
      <c r="V28" s="32"/>
      <c r="W28" s="32"/>
      <c r="X28" s="32"/>
      <c r="Y28" s="32"/>
      <c r="Z28" s="32"/>
      <c r="AA28" s="32"/>
      <c r="AB28" s="32"/>
      <c r="AC28" s="32"/>
      <c r="AD28" s="32"/>
      <c r="AE28" s="32"/>
      <c r="AF28" s="32"/>
      <c r="AG28" s="32"/>
      <c r="AH28" s="32"/>
      <c r="AI28" s="32"/>
      <c r="AJ28" s="32"/>
      <c r="AK28" s="32"/>
      <c r="AL28" s="32"/>
      <c r="AM28" s="32"/>
      <c r="AN28" s="32"/>
      <c r="AO28" s="32"/>
      <c r="AP28" s="32"/>
      <c r="AQ28" s="32"/>
      <c r="AR28" s="33"/>
      <c r="BE28" s="277"/>
    </row>
    <row r="29" spans="2:71" s="1" customFormat="1" ht="25.9" customHeight="1">
      <c r="B29" s="31"/>
      <c r="C29" s="32"/>
      <c r="D29" s="34" t="s">
        <v>40</v>
      </c>
      <c r="E29" s="35"/>
      <c r="F29" s="35"/>
      <c r="G29" s="35"/>
      <c r="H29" s="35"/>
      <c r="I29" s="35"/>
      <c r="J29" s="35"/>
      <c r="K29" s="35"/>
      <c r="L29" s="35"/>
      <c r="M29" s="35"/>
      <c r="N29" s="35"/>
      <c r="O29" s="35"/>
      <c r="P29" s="35"/>
      <c r="Q29" s="35"/>
      <c r="R29" s="35"/>
      <c r="S29" s="35"/>
      <c r="T29" s="35"/>
      <c r="U29" s="35"/>
      <c r="V29" s="35"/>
      <c r="W29" s="35"/>
      <c r="X29" s="35"/>
      <c r="Y29" s="35"/>
      <c r="Z29" s="35"/>
      <c r="AA29" s="35"/>
      <c r="AB29" s="35"/>
      <c r="AC29" s="35"/>
      <c r="AD29" s="35"/>
      <c r="AE29" s="35"/>
      <c r="AF29" s="35"/>
      <c r="AG29" s="35"/>
      <c r="AH29" s="35"/>
      <c r="AI29" s="35"/>
      <c r="AJ29" s="35"/>
      <c r="AK29" s="238">
        <f>ROUND(AK26 + AK27, 2)</f>
        <v>0</v>
      </c>
      <c r="AL29" s="239"/>
      <c r="AM29" s="239"/>
      <c r="AN29" s="239"/>
      <c r="AO29" s="239"/>
      <c r="AP29" s="32"/>
      <c r="AQ29" s="32"/>
      <c r="AR29" s="33"/>
      <c r="BE29" s="277"/>
    </row>
    <row r="30" spans="2:71" s="1" customFormat="1" ht="6.95" customHeight="1">
      <c r="B30" s="31"/>
      <c r="C30" s="32"/>
      <c r="D30" s="32"/>
      <c r="E30" s="32"/>
      <c r="F30" s="32"/>
      <c r="G30" s="32"/>
      <c r="H30" s="32"/>
      <c r="I30" s="32"/>
      <c r="J30" s="32"/>
      <c r="K30" s="32"/>
      <c r="L30" s="32"/>
      <c r="M30" s="32"/>
      <c r="N30" s="32"/>
      <c r="O30" s="32"/>
      <c r="P30" s="32"/>
      <c r="Q30" s="32"/>
      <c r="R30" s="32"/>
      <c r="S30" s="32"/>
      <c r="T30" s="32"/>
      <c r="U30" s="32"/>
      <c r="V30" s="32"/>
      <c r="W30" s="32"/>
      <c r="X30" s="32"/>
      <c r="Y30" s="32"/>
      <c r="Z30" s="32"/>
      <c r="AA30" s="32"/>
      <c r="AB30" s="32"/>
      <c r="AC30" s="32"/>
      <c r="AD30" s="32"/>
      <c r="AE30" s="32"/>
      <c r="AF30" s="32"/>
      <c r="AG30" s="32"/>
      <c r="AH30" s="32"/>
      <c r="AI30" s="32"/>
      <c r="AJ30" s="32"/>
      <c r="AK30" s="32"/>
      <c r="AL30" s="32"/>
      <c r="AM30" s="32"/>
      <c r="AN30" s="32"/>
      <c r="AO30" s="32"/>
      <c r="AP30" s="32"/>
      <c r="AQ30" s="32"/>
      <c r="AR30" s="33"/>
      <c r="BE30" s="277"/>
    </row>
    <row r="31" spans="2:71" s="1" customFormat="1" ht="12.75">
      <c r="B31" s="31"/>
      <c r="C31" s="32"/>
      <c r="D31" s="32"/>
      <c r="E31" s="32"/>
      <c r="F31" s="32"/>
      <c r="G31" s="32"/>
      <c r="H31" s="32"/>
      <c r="I31" s="32"/>
      <c r="J31" s="32"/>
      <c r="K31" s="32"/>
      <c r="L31" s="253" t="s">
        <v>41</v>
      </c>
      <c r="M31" s="253"/>
      <c r="N31" s="253"/>
      <c r="O31" s="253"/>
      <c r="P31" s="253"/>
      <c r="Q31" s="32"/>
      <c r="R31" s="32"/>
      <c r="S31" s="32"/>
      <c r="T31" s="32"/>
      <c r="U31" s="32"/>
      <c r="V31" s="32"/>
      <c r="W31" s="253" t="s">
        <v>42</v>
      </c>
      <c r="X31" s="253"/>
      <c r="Y31" s="253"/>
      <c r="Z31" s="253"/>
      <c r="AA31" s="253"/>
      <c r="AB31" s="253"/>
      <c r="AC31" s="253"/>
      <c r="AD31" s="253"/>
      <c r="AE31" s="253"/>
      <c r="AF31" s="32"/>
      <c r="AG31" s="32"/>
      <c r="AH31" s="32"/>
      <c r="AI31" s="32"/>
      <c r="AJ31" s="32"/>
      <c r="AK31" s="253" t="s">
        <v>43</v>
      </c>
      <c r="AL31" s="253"/>
      <c r="AM31" s="253"/>
      <c r="AN31" s="253"/>
      <c r="AO31" s="253"/>
      <c r="AP31" s="32"/>
      <c r="AQ31" s="32"/>
      <c r="AR31" s="33"/>
      <c r="BE31" s="277"/>
    </row>
    <row r="32" spans="2:71" s="2" customFormat="1" ht="14.45" customHeight="1">
      <c r="B32" s="36"/>
      <c r="C32" s="37"/>
      <c r="D32" s="25" t="s">
        <v>44</v>
      </c>
      <c r="E32" s="37"/>
      <c r="F32" s="25" t="s">
        <v>45</v>
      </c>
      <c r="G32" s="37"/>
      <c r="H32" s="37"/>
      <c r="I32" s="37"/>
      <c r="J32" s="37"/>
      <c r="K32" s="37"/>
      <c r="L32" s="254">
        <v>0.21</v>
      </c>
      <c r="M32" s="235"/>
      <c r="N32" s="235"/>
      <c r="O32" s="235"/>
      <c r="P32" s="235"/>
      <c r="Q32" s="37"/>
      <c r="R32" s="37"/>
      <c r="S32" s="37"/>
      <c r="T32" s="37"/>
      <c r="U32" s="37"/>
      <c r="V32" s="37"/>
      <c r="W32" s="234">
        <f>ROUND(AZ94 + SUM(CD97:CD101), 2)</f>
        <v>0</v>
      </c>
      <c r="X32" s="235"/>
      <c r="Y32" s="235"/>
      <c r="Z32" s="235"/>
      <c r="AA32" s="235"/>
      <c r="AB32" s="235"/>
      <c r="AC32" s="235"/>
      <c r="AD32" s="235"/>
      <c r="AE32" s="235"/>
      <c r="AF32" s="37"/>
      <c r="AG32" s="37"/>
      <c r="AH32" s="37"/>
      <c r="AI32" s="37"/>
      <c r="AJ32" s="37"/>
      <c r="AK32" s="234">
        <f>ROUND(AV94 + SUM(BY97:BY101), 2)</f>
        <v>0</v>
      </c>
      <c r="AL32" s="235"/>
      <c r="AM32" s="235"/>
      <c r="AN32" s="235"/>
      <c r="AO32" s="235"/>
      <c r="AP32" s="37"/>
      <c r="AQ32" s="37"/>
      <c r="AR32" s="38"/>
      <c r="BE32" s="278"/>
    </row>
    <row r="33" spans="2:57" s="2" customFormat="1" ht="14.45" customHeight="1">
      <c r="B33" s="36"/>
      <c r="C33" s="37"/>
      <c r="D33" s="37"/>
      <c r="E33" s="37"/>
      <c r="F33" s="25" t="s">
        <v>46</v>
      </c>
      <c r="G33" s="37"/>
      <c r="H33" s="37"/>
      <c r="I33" s="37"/>
      <c r="J33" s="37"/>
      <c r="K33" s="37"/>
      <c r="L33" s="254">
        <v>0.15</v>
      </c>
      <c r="M33" s="235"/>
      <c r="N33" s="235"/>
      <c r="O33" s="235"/>
      <c r="P33" s="235"/>
      <c r="Q33" s="37"/>
      <c r="R33" s="37"/>
      <c r="S33" s="37"/>
      <c r="T33" s="37"/>
      <c r="U33" s="37"/>
      <c r="V33" s="37"/>
      <c r="W33" s="234">
        <f>ROUND(BA94 + SUM(CE97:CE101), 2)</f>
        <v>0</v>
      </c>
      <c r="X33" s="235"/>
      <c r="Y33" s="235"/>
      <c r="Z33" s="235"/>
      <c r="AA33" s="235"/>
      <c r="AB33" s="235"/>
      <c r="AC33" s="235"/>
      <c r="AD33" s="235"/>
      <c r="AE33" s="235"/>
      <c r="AF33" s="37"/>
      <c r="AG33" s="37"/>
      <c r="AH33" s="37"/>
      <c r="AI33" s="37"/>
      <c r="AJ33" s="37"/>
      <c r="AK33" s="234">
        <f>ROUND(AW94 + SUM(BZ97:BZ101), 2)</f>
        <v>0</v>
      </c>
      <c r="AL33" s="235"/>
      <c r="AM33" s="235"/>
      <c r="AN33" s="235"/>
      <c r="AO33" s="235"/>
      <c r="AP33" s="37"/>
      <c r="AQ33" s="37"/>
      <c r="AR33" s="38"/>
      <c r="BE33" s="278"/>
    </row>
    <row r="34" spans="2:57" s="2" customFormat="1" ht="14.45" hidden="1" customHeight="1">
      <c r="B34" s="36"/>
      <c r="C34" s="37"/>
      <c r="D34" s="37"/>
      <c r="E34" s="37"/>
      <c r="F34" s="25" t="s">
        <v>47</v>
      </c>
      <c r="G34" s="37"/>
      <c r="H34" s="37"/>
      <c r="I34" s="37"/>
      <c r="J34" s="37"/>
      <c r="K34" s="37"/>
      <c r="L34" s="254">
        <v>0.21</v>
      </c>
      <c r="M34" s="235"/>
      <c r="N34" s="235"/>
      <c r="O34" s="235"/>
      <c r="P34" s="235"/>
      <c r="Q34" s="37"/>
      <c r="R34" s="37"/>
      <c r="S34" s="37"/>
      <c r="T34" s="37"/>
      <c r="U34" s="37"/>
      <c r="V34" s="37"/>
      <c r="W34" s="234">
        <f>ROUND(BB94 + SUM(CF97:CF101), 2)</f>
        <v>0</v>
      </c>
      <c r="X34" s="235"/>
      <c r="Y34" s="235"/>
      <c r="Z34" s="235"/>
      <c r="AA34" s="235"/>
      <c r="AB34" s="235"/>
      <c r="AC34" s="235"/>
      <c r="AD34" s="235"/>
      <c r="AE34" s="235"/>
      <c r="AF34" s="37"/>
      <c r="AG34" s="37"/>
      <c r="AH34" s="37"/>
      <c r="AI34" s="37"/>
      <c r="AJ34" s="37"/>
      <c r="AK34" s="234">
        <v>0</v>
      </c>
      <c r="AL34" s="235"/>
      <c r="AM34" s="235"/>
      <c r="AN34" s="235"/>
      <c r="AO34" s="235"/>
      <c r="AP34" s="37"/>
      <c r="AQ34" s="37"/>
      <c r="AR34" s="38"/>
      <c r="BE34" s="278"/>
    </row>
    <row r="35" spans="2:57" s="2" customFormat="1" ht="14.45" hidden="1" customHeight="1">
      <c r="B35" s="36"/>
      <c r="C35" s="37"/>
      <c r="D35" s="37"/>
      <c r="E35" s="37"/>
      <c r="F35" s="25" t="s">
        <v>48</v>
      </c>
      <c r="G35" s="37"/>
      <c r="H35" s="37"/>
      <c r="I35" s="37"/>
      <c r="J35" s="37"/>
      <c r="K35" s="37"/>
      <c r="L35" s="254">
        <v>0.15</v>
      </c>
      <c r="M35" s="235"/>
      <c r="N35" s="235"/>
      <c r="O35" s="235"/>
      <c r="P35" s="235"/>
      <c r="Q35" s="37"/>
      <c r="R35" s="37"/>
      <c r="S35" s="37"/>
      <c r="T35" s="37"/>
      <c r="U35" s="37"/>
      <c r="V35" s="37"/>
      <c r="W35" s="234">
        <f>ROUND(BC94 + SUM(CG97:CG101), 2)</f>
        <v>0</v>
      </c>
      <c r="X35" s="235"/>
      <c r="Y35" s="235"/>
      <c r="Z35" s="235"/>
      <c r="AA35" s="235"/>
      <c r="AB35" s="235"/>
      <c r="AC35" s="235"/>
      <c r="AD35" s="235"/>
      <c r="AE35" s="235"/>
      <c r="AF35" s="37"/>
      <c r="AG35" s="37"/>
      <c r="AH35" s="37"/>
      <c r="AI35" s="37"/>
      <c r="AJ35" s="37"/>
      <c r="AK35" s="234">
        <v>0</v>
      </c>
      <c r="AL35" s="235"/>
      <c r="AM35" s="235"/>
      <c r="AN35" s="235"/>
      <c r="AO35" s="235"/>
      <c r="AP35" s="37"/>
      <c r="AQ35" s="37"/>
      <c r="AR35" s="38"/>
    </row>
    <row r="36" spans="2:57" s="2" customFormat="1" ht="14.45" hidden="1" customHeight="1">
      <c r="B36" s="36"/>
      <c r="C36" s="37"/>
      <c r="D36" s="37"/>
      <c r="E36" s="37"/>
      <c r="F36" s="25" t="s">
        <v>49</v>
      </c>
      <c r="G36" s="37"/>
      <c r="H36" s="37"/>
      <c r="I36" s="37"/>
      <c r="J36" s="37"/>
      <c r="K36" s="37"/>
      <c r="L36" s="254">
        <v>0</v>
      </c>
      <c r="M36" s="235"/>
      <c r="N36" s="235"/>
      <c r="O36" s="235"/>
      <c r="P36" s="235"/>
      <c r="Q36" s="37"/>
      <c r="R36" s="37"/>
      <c r="S36" s="37"/>
      <c r="T36" s="37"/>
      <c r="U36" s="37"/>
      <c r="V36" s="37"/>
      <c r="W36" s="234">
        <f>ROUND(BD94 + SUM(CH97:CH101), 2)</f>
        <v>0</v>
      </c>
      <c r="X36" s="235"/>
      <c r="Y36" s="235"/>
      <c r="Z36" s="235"/>
      <c r="AA36" s="235"/>
      <c r="AB36" s="235"/>
      <c r="AC36" s="235"/>
      <c r="AD36" s="235"/>
      <c r="AE36" s="235"/>
      <c r="AF36" s="37"/>
      <c r="AG36" s="37"/>
      <c r="AH36" s="37"/>
      <c r="AI36" s="37"/>
      <c r="AJ36" s="37"/>
      <c r="AK36" s="234">
        <v>0</v>
      </c>
      <c r="AL36" s="235"/>
      <c r="AM36" s="235"/>
      <c r="AN36" s="235"/>
      <c r="AO36" s="235"/>
      <c r="AP36" s="37"/>
      <c r="AQ36" s="37"/>
      <c r="AR36" s="38"/>
    </row>
    <row r="37" spans="2:57" s="1" customFormat="1" ht="6.95" customHeight="1">
      <c r="B37" s="31"/>
      <c r="C37" s="32"/>
      <c r="D37" s="32"/>
      <c r="E37" s="32"/>
      <c r="F37" s="32"/>
      <c r="G37" s="32"/>
      <c r="H37" s="32"/>
      <c r="I37" s="32"/>
      <c r="J37" s="32"/>
      <c r="K37" s="32"/>
      <c r="L37" s="32"/>
      <c r="M37" s="32"/>
      <c r="N37" s="32"/>
      <c r="O37" s="32"/>
      <c r="P37" s="32"/>
      <c r="Q37" s="32"/>
      <c r="R37" s="32"/>
      <c r="S37" s="32"/>
      <c r="T37" s="32"/>
      <c r="U37" s="32"/>
      <c r="V37" s="32"/>
      <c r="W37" s="32"/>
      <c r="X37" s="32"/>
      <c r="Y37" s="32"/>
      <c r="Z37" s="32"/>
      <c r="AA37" s="32"/>
      <c r="AB37" s="32"/>
      <c r="AC37" s="32"/>
      <c r="AD37" s="32"/>
      <c r="AE37" s="32"/>
      <c r="AF37" s="32"/>
      <c r="AG37" s="32"/>
      <c r="AH37" s="32"/>
      <c r="AI37" s="32"/>
      <c r="AJ37" s="32"/>
      <c r="AK37" s="32"/>
      <c r="AL37" s="32"/>
      <c r="AM37" s="32"/>
      <c r="AN37" s="32"/>
      <c r="AO37" s="32"/>
      <c r="AP37" s="32"/>
      <c r="AQ37" s="32"/>
      <c r="AR37" s="33"/>
    </row>
    <row r="38" spans="2:57" s="1" customFormat="1" ht="25.9" customHeight="1">
      <c r="B38" s="31"/>
      <c r="C38" s="39"/>
      <c r="D38" s="40" t="s">
        <v>50</v>
      </c>
      <c r="E38" s="41"/>
      <c r="F38" s="41"/>
      <c r="G38" s="41"/>
      <c r="H38" s="41"/>
      <c r="I38" s="41"/>
      <c r="J38" s="41"/>
      <c r="K38" s="41"/>
      <c r="L38" s="41"/>
      <c r="M38" s="41"/>
      <c r="N38" s="41"/>
      <c r="O38" s="41"/>
      <c r="P38" s="41"/>
      <c r="Q38" s="41"/>
      <c r="R38" s="41"/>
      <c r="S38" s="41"/>
      <c r="T38" s="42" t="s">
        <v>51</v>
      </c>
      <c r="U38" s="41"/>
      <c r="V38" s="41"/>
      <c r="W38" s="41"/>
      <c r="X38" s="232" t="s">
        <v>52</v>
      </c>
      <c r="Y38" s="233"/>
      <c r="Z38" s="233"/>
      <c r="AA38" s="233"/>
      <c r="AB38" s="233"/>
      <c r="AC38" s="41"/>
      <c r="AD38" s="41"/>
      <c r="AE38" s="41"/>
      <c r="AF38" s="41"/>
      <c r="AG38" s="41"/>
      <c r="AH38" s="41"/>
      <c r="AI38" s="41"/>
      <c r="AJ38" s="41"/>
      <c r="AK38" s="240">
        <f>SUM(AK29:AK36)</f>
        <v>0</v>
      </c>
      <c r="AL38" s="233"/>
      <c r="AM38" s="233"/>
      <c r="AN38" s="233"/>
      <c r="AO38" s="241"/>
      <c r="AP38" s="39"/>
      <c r="AQ38" s="39"/>
      <c r="AR38" s="33"/>
    </row>
    <row r="39" spans="2:57" s="1" customFormat="1" ht="6.95" customHeight="1">
      <c r="B39" s="31"/>
      <c r="C39" s="32"/>
      <c r="D39" s="32"/>
      <c r="E39" s="32"/>
      <c r="F39" s="32"/>
      <c r="G39" s="32"/>
      <c r="H39" s="32"/>
      <c r="I39" s="32"/>
      <c r="J39" s="32"/>
      <c r="K39" s="32"/>
      <c r="L39" s="32"/>
      <c r="M39" s="32"/>
      <c r="N39" s="32"/>
      <c r="O39" s="32"/>
      <c r="P39" s="32"/>
      <c r="Q39" s="32"/>
      <c r="R39" s="32"/>
      <c r="S39" s="32"/>
      <c r="T39" s="32"/>
      <c r="U39" s="32"/>
      <c r="V39" s="32"/>
      <c r="W39" s="32"/>
      <c r="X39" s="32"/>
      <c r="Y39" s="32"/>
      <c r="Z39" s="32"/>
      <c r="AA39" s="32"/>
      <c r="AB39" s="32"/>
      <c r="AC39" s="32"/>
      <c r="AD39" s="32"/>
      <c r="AE39" s="32"/>
      <c r="AF39" s="32"/>
      <c r="AG39" s="32"/>
      <c r="AH39" s="32"/>
      <c r="AI39" s="32"/>
      <c r="AJ39" s="32"/>
      <c r="AK39" s="32"/>
      <c r="AL39" s="32"/>
      <c r="AM39" s="32"/>
      <c r="AN39" s="32"/>
      <c r="AO39" s="32"/>
      <c r="AP39" s="32"/>
      <c r="AQ39" s="32"/>
      <c r="AR39" s="33"/>
    </row>
    <row r="40" spans="2:57" s="1" customFormat="1" ht="14.45" customHeight="1">
      <c r="B40" s="31"/>
      <c r="C40" s="32"/>
      <c r="D40" s="32"/>
      <c r="E40" s="32"/>
      <c r="F40" s="32"/>
      <c r="G40" s="32"/>
      <c r="H40" s="32"/>
      <c r="I40" s="32"/>
      <c r="J40" s="32"/>
      <c r="K40" s="32"/>
      <c r="L40" s="32"/>
      <c r="M40" s="32"/>
      <c r="N40" s="32"/>
      <c r="O40" s="32"/>
      <c r="P40" s="32"/>
      <c r="Q40" s="32"/>
      <c r="R40" s="32"/>
      <c r="S40" s="32"/>
      <c r="T40" s="32"/>
      <c r="U40" s="32"/>
      <c r="V40" s="32"/>
      <c r="W40" s="32"/>
      <c r="X40" s="32"/>
      <c r="Y40" s="32"/>
      <c r="Z40" s="32"/>
      <c r="AA40" s="32"/>
      <c r="AB40" s="32"/>
      <c r="AC40" s="32"/>
      <c r="AD40" s="32"/>
      <c r="AE40" s="32"/>
      <c r="AF40" s="32"/>
      <c r="AG40" s="32"/>
      <c r="AH40" s="32"/>
      <c r="AI40" s="32"/>
      <c r="AJ40" s="32"/>
      <c r="AK40" s="32"/>
      <c r="AL40" s="32"/>
      <c r="AM40" s="32"/>
      <c r="AN40" s="32"/>
      <c r="AO40" s="32"/>
      <c r="AP40" s="32"/>
      <c r="AQ40" s="32"/>
      <c r="AR40" s="33"/>
    </row>
    <row r="41" spans="2:57" ht="14.45" customHeight="1">
      <c r="B41" s="17"/>
      <c r="C41" s="18"/>
      <c r="D41" s="18"/>
      <c r="E41" s="18"/>
      <c r="F41" s="18"/>
      <c r="G41" s="18"/>
      <c r="H41" s="18"/>
      <c r="I41" s="18"/>
      <c r="J41" s="18"/>
      <c r="K41" s="18"/>
      <c r="L41" s="18"/>
      <c r="M41" s="18"/>
      <c r="N41" s="18"/>
      <c r="O41" s="18"/>
      <c r="P41" s="18"/>
      <c r="Q41" s="18"/>
      <c r="R41" s="18"/>
      <c r="S41" s="18"/>
      <c r="T41" s="18"/>
      <c r="U41" s="18"/>
      <c r="V41" s="18"/>
      <c r="W41" s="18"/>
      <c r="X41" s="18"/>
      <c r="Y41" s="18"/>
      <c r="Z41" s="18"/>
      <c r="AA41" s="18"/>
      <c r="AB41" s="18"/>
      <c r="AC41" s="18"/>
      <c r="AD41" s="18"/>
      <c r="AE41" s="18"/>
      <c r="AF41" s="18"/>
      <c r="AG41" s="18"/>
      <c r="AH41" s="18"/>
      <c r="AI41" s="18"/>
      <c r="AJ41" s="18"/>
      <c r="AK41" s="18"/>
      <c r="AL41" s="18"/>
      <c r="AM41" s="18"/>
      <c r="AN41" s="18"/>
      <c r="AO41" s="18"/>
      <c r="AP41" s="18"/>
      <c r="AQ41" s="18"/>
      <c r="AR41" s="16"/>
    </row>
    <row r="42" spans="2:57" ht="14.45" customHeight="1">
      <c r="B42" s="17"/>
      <c r="C42" s="18"/>
      <c r="D42" s="18"/>
      <c r="E42" s="18"/>
      <c r="F42" s="18"/>
      <c r="G42" s="18"/>
      <c r="H42" s="18"/>
      <c r="I42" s="18"/>
      <c r="J42" s="18"/>
      <c r="K42" s="18"/>
      <c r="L42" s="18"/>
      <c r="M42" s="18"/>
      <c r="N42" s="18"/>
      <c r="O42" s="18"/>
      <c r="P42" s="18"/>
      <c r="Q42" s="18"/>
      <c r="R42" s="18"/>
      <c r="S42" s="18"/>
      <c r="T42" s="18"/>
      <c r="U42" s="18"/>
      <c r="V42" s="18"/>
      <c r="W42" s="18"/>
      <c r="X42" s="18"/>
      <c r="Y42" s="18"/>
      <c r="Z42" s="18"/>
      <c r="AA42" s="18"/>
      <c r="AB42" s="18"/>
      <c r="AC42" s="18"/>
      <c r="AD42" s="18"/>
      <c r="AE42" s="18"/>
      <c r="AF42" s="18"/>
      <c r="AG42" s="18"/>
      <c r="AH42" s="18"/>
      <c r="AI42" s="18"/>
      <c r="AJ42" s="18"/>
      <c r="AK42" s="18"/>
      <c r="AL42" s="18"/>
      <c r="AM42" s="18"/>
      <c r="AN42" s="18"/>
      <c r="AO42" s="18"/>
      <c r="AP42" s="18"/>
      <c r="AQ42" s="18"/>
      <c r="AR42" s="16"/>
    </row>
    <row r="43" spans="2:57" ht="14.45" customHeight="1">
      <c r="B43" s="17"/>
      <c r="C43" s="18"/>
      <c r="D43" s="18"/>
      <c r="E43" s="18"/>
      <c r="F43" s="18"/>
      <c r="G43" s="18"/>
      <c r="H43" s="18"/>
      <c r="I43" s="18"/>
      <c r="J43" s="18"/>
      <c r="K43" s="18"/>
      <c r="L43" s="18"/>
      <c r="M43" s="18"/>
      <c r="N43" s="18"/>
      <c r="O43" s="18"/>
      <c r="P43" s="18"/>
      <c r="Q43" s="18"/>
      <c r="R43" s="18"/>
      <c r="S43" s="18"/>
      <c r="T43" s="18"/>
      <c r="U43" s="18"/>
      <c r="V43" s="18"/>
      <c r="W43" s="18"/>
      <c r="X43" s="18"/>
      <c r="Y43" s="18"/>
      <c r="Z43" s="18"/>
      <c r="AA43" s="18"/>
      <c r="AB43" s="18"/>
      <c r="AC43" s="18"/>
      <c r="AD43" s="18"/>
      <c r="AE43" s="18"/>
      <c r="AF43" s="18"/>
      <c r="AG43" s="18"/>
      <c r="AH43" s="18"/>
      <c r="AI43" s="18"/>
      <c r="AJ43" s="18"/>
      <c r="AK43" s="18"/>
      <c r="AL43" s="18"/>
      <c r="AM43" s="18"/>
      <c r="AN43" s="18"/>
      <c r="AO43" s="18"/>
      <c r="AP43" s="18"/>
      <c r="AQ43" s="18"/>
      <c r="AR43" s="16"/>
    </row>
    <row r="44" spans="2:57" ht="14.45" customHeight="1">
      <c r="B44" s="17"/>
      <c r="C44" s="18"/>
      <c r="D44" s="18"/>
      <c r="E44" s="18"/>
      <c r="F44" s="18"/>
      <c r="G44" s="18"/>
      <c r="H44" s="18"/>
      <c r="I44" s="18"/>
      <c r="J44" s="18"/>
      <c r="K44" s="18"/>
      <c r="L44" s="18"/>
      <c r="M44" s="18"/>
      <c r="N44" s="18"/>
      <c r="O44" s="18"/>
      <c r="P44" s="18"/>
      <c r="Q44" s="18"/>
      <c r="R44" s="18"/>
      <c r="S44" s="18"/>
      <c r="T44" s="18"/>
      <c r="U44" s="18"/>
      <c r="V44" s="18"/>
      <c r="W44" s="18"/>
      <c r="X44" s="18"/>
      <c r="Y44" s="18"/>
      <c r="Z44" s="18"/>
      <c r="AA44" s="18"/>
      <c r="AB44" s="18"/>
      <c r="AC44" s="18"/>
      <c r="AD44" s="18"/>
      <c r="AE44" s="18"/>
      <c r="AF44" s="18"/>
      <c r="AG44" s="18"/>
      <c r="AH44" s="18"/>
      <c r="AI44" s="18"/>
      <c r="AJ44" s="18"/>
      <c r="AK44" s="18"/>
      <c r="AL44" s="18"/>
      <c r="AM44" s="18"/>
      <c r="AN44" s="18"/>
      <c r="AO44" s="18"/>
      <c r="AP44" s="18"/>
      <c r="AQ44" s="18"/>
      <c r="AR44" s="16"/>
    </row>
    <row r="45" spans="2:57" ht="14.45" customHeight="1">
      <c r="B45" s="17"/>
      <c r="C45" s="18"/>
      <c r="D45" s="18"/>
      <c r="E45" s="18"/>
      <c r="F45" s="18"/>
      <c r="G45" s="18"/>
      <c r="H45" s="18"/>
      <c r="I45" s="18"/>
      <c r="J45" s="18"/>
      <c r="K45" s="18"/>
      <c r="L45" s="18"/>
      <c r="M45" s="18"/>
      <c r="N45" s="18"/>
      <c r="O45" s="18"/>
      <c r="P45" s="18"/>
      <c r="Q45" s="18"/>
      <c r="R45" s="18"/>
      <c r="S45" s="18"/>
      <c r="T45" s="18"/>
      <c r="U45" s="18"/>
      <c r="V45" s="18"/>
      <c r="W45" s="18"/>
      <c r="X45" s="18"/>
      <c r="Y45" s="18"/>
      <c r="Z45" s="18"/>
      <c r="AA45" s="18"/>
      <c r="AB45" s="18"/>
      <c r="AC45" s="18"/>
      <c r="AD45" s="18"/>
      <c r="AE45" s="18"/>
      <c r="AF45" s="18"/>
      <c r="AG45" s="18"/>
      <c r="AH45" s="18"/>
      <c r="AI45" s="18"/>
      <c r="AJ45" s="18"/>
      <c r="AK45" s="18"/>
      <c r="AL45" s="18"/>
      <c r="AM45" s="18"/>
      <c r="AN45" s="18"/>
      <c r="AO45" s="18"/>
      <c r="AP45" s="18"/>
      <c r="AQ45" s="18"/>
      <c r="AR45" s="16"/>
    </row>
    <row r="46" spans="2:57" ht="14.45" customHeight="1">
      <c r="B46" s="17"/>
      <c r="C46" s="18"/>
      <c r="D46" s="18"/>
      <c r="E46" s="18"/>
      <c r="F46" s="18"/>
      <c r="G46" s="18"/>
      <c r="H46" s="18"/>
      <c r="I46" s="18"/>
      <c r="J46" s="18"/>
      <c r="K46" s="18"/>
      <c r="L46" s="18"/>
      <c r="M46" s="18"/>
      <c r="N46" s="18"/>
      <c r="O46" s="18"/>
      <c r="P46" s="18"/>
      <c r="Q46" s="18"/>
      <c r="R46" s="18"/>
      <c r="S46" s="18"/>
      <c r="T46" s="18"/>
      <c r="U46" s="18"/>
      <c r="V46" s="18"/>
      <c r="W46" s="18"/>
      <c r="X46" s="18"/>
      <c r="Y46" s="18"/>
      <c r="Z46" s="18"/>
      <c r="AA46" s="18"/>
      <c r="AB46" s="18"/>
      <c r="AC46" s="18"/>
      <c r="AD46" s="18"/>
      <c r="AE46" s="18"/>
      <c r="AF46" s="18"/>
      <c r="AG46" s="18"/>
      <c r="AH46" s="18"/>
      <c r="AI46" s="18"/>
      <c r="AJ46" s="18"/>
      <c r="AK46" s="18"/>
      <c r="AL46" s="18"/>
      <c r="AM46" s="18"/>
      <c r="AN46" s="18"/>
      <c r="AO46" s="18"/>
      <c r="AP46" s="18"/>
      <c r="AQ46" s="18"/>
      <c r="AR46" s="16"/>
    </row>
    <row r="47" spans="2:57" ht="14.45" customHeight="1">
      <c r="B47" s="17"/>
      <c r="C47" s="18"/>
      <c r="D47" s="18"/>
      <c r="E47" s="18"/>
      <c r="F47" s="18"/>
      <c r="G47" s="18"/>
      <c r="H47" s="18"/>
      <c r="I47" s="18"/>
      <c r="J47" s="18"/>
      <c r="K47" s="18"/>
      <c r="L47" s="18"/>
      <c r="M47" s="18"/>
      <c r="N47" s="18"/>
      <c r="O47" s="18"/>
      <c r="P47" s="18"/>
      <c r="Q47" s="18"/>
      <c r="R47" s="18"/>
      <c r="S47" s="18"/>
      <c r="T47" s="18"/>
      <c r="U47" s="18"/>
      <c r="V47" s="18"/>
      <c r="W47" s="18"/>
      <c r="X47" s="18"/>
      <c r="Y47" s="18"/>
      <c r="Z47" s="18"/>
      <c r="AA47" s="18"/>
      <c r="AB47" s="18"/>
      <c r="AC47" s="18"/>
      <c r="AD47" s="18"/>
      <c r="AE47" s="18"/>
      <c r="AF47" s="18"/>
      <c r="AG47" s="18"/>
      <c r="AH47" s="18"/>
      <c r="AI47" s="18"/>
      <c r="AJ47" s="18"/>
      <c r="AK47" s="18"/>
      <c r="AL47" s="18"/>
      <c r="AM47" s="18"/>
      <c r="AN47" s="18"/>
      <c r="AO47" s="18"/>
      <c r="AP47" s="18"/>
      <c r="AQ47" s="18"/>
      <c r="AR47" s="16"/>
    </row>
    <row r="48" spans="2:57" ht="14.45" customHeight="1">
      <c r="B48" s="17"/>
      <c r="C48" s="18"/>
      <c r="D48" s="18"/>
      <c r="E48" s="18"/>
      <c r="F48" s="18"/>
      <c r="G48" s="18"/>
      <c r="H48" s="18"/>
      <c r="I48" s="18"/>
      <c r="J48" s="18"/>
      <c r="K48" s="18"/>
      <c r="L48" s="18"/>
      <c r="M48" s="18"/>
      <c r="N48" s="18"/>
      <c r="O48" s="18"/>
      <c r="P48" s="18"/>
      <c r="Q48" s="18"/>
      <c r="R48" s="18"/>
      <c r="S48" s="18"/>
      <c r="T48" s="18"/>
      <c r="U48" s="18"/>
      <c r="V48" s="18"/>
      <c r="W48" s="18"/>
      <c r="X48" s="18"/>
      <c r="Y48" s="18"/>
      <c r="Z48" s="18"/>
      <c r="AA48" s="18"/>
      <c r="AB48" s="18"/>
      <c r="AC48" s="18"/>
      <c r="AD48" s="18"/>
      <c r="AE48" s="18"/>
      <c r="AF48" s="18"/>
      <c r="AG48" s="18"/>
      <c r="AH48" s="18"/>
      <c r="AI48" s="18"/>
      <c r="AJ48" s="18"/>
      <c r="AK48" s="18"/>
      <c r="AL48" s="18"/>
      <c r="AM48" s="18"/>
      <c r="AN48" s="18"/>
      <c r="AO48" s="18"/>
      <c r="AP48" s="18"/>
      <c r="AQ48" s="18"/>
      <c r="AR48" s="16"/>
    </row>
    <row r="49" spans="2:44" s="1" customFormat="1" ht="14.45" customHeight="1">
      <c r="B49" s="31"/>
      <c r="C49" s="32"/>
      <c r="D49" s="43" t="s">
        <v>53</v>
      </c>
      <c r="E49" s="44"/>
      <c r="F49" s="44"/>
      <c r="G49" s="44"/>
      <c r="H49" s="44"/>
      <c r="I49" s="44"/>
      <c r="J49" s="44"/>
      <c r="K49" s="44"/>
      <c r="L49" s="44"/>
      <c r="M49" s="44"/>
      <c r="N49" s="44"/>
      <c r="O49" s="44"/>
      <c r="P49" s="44"/>
      <c r="Q49" s="44"/>
      <c r="R49" s="44"/>
      <c r="S49" s="44"/>
      <c r="T49" s="44"/>
      <c r="U49" s="44"/>
      <c r="V49" s="44"/>
      <c r="W49" s="44"/>
      <c r="X49" s="44"/>
      <c r="Y49" s="44"/>
      <c r="Z49" s="44"/>
      <c r="AA49" s="44"/>
      <c r="AB49" s="44"/>
      <c r="AC49" s="44"/>
      <c r="AD49" s="44"/>
      <c r="AE49" s="44"/>
      <c r="AF49" s="44"/>
      <c r="AG49" s="44"/>
      <c r="AH49" s="43" t="s">
        <v>54</v>
      </c>
      <c r="AI49" s="44"/>
      <c r="AJ49" s="44"/>
      <c r="AK49" s="44"/>
      <c r="AL49" s="44"/>
      <c r="AM49" s="44"/>
      <c r="AN49" s="44"/>
      <c r="AO49" s="44"/>
      <c r="AP49" s="32"/>
      <c r="AQ49" s="32"/>
      <c r="AR49" s="33"/>
    </row>
    <row r="50" spans="2:44" ht="11.25">
      <c r="B50" s="17"/>
      <c r="C50" s="18"/>
      <c r="D50" s="18"/>
      <c r="E50" s="18"/>
      <c r="F50" s="18"/>
      <c r="G50" s="18"/>
      <c r="H50" s="18"/>
      <c r="I50" s="18"/>
      <c r="J50" s="18"/>
      <c r="K50" s="18"/>
      <c r="L50" s="18"/>
      <c r="M50" s="18"/>
      <c r="N50" s="18"/>
      <c r="O50" s="18"/>
      <c r="P50" s="18"/>
      <c r="Q50" s="18"/>
      <c r="R50" s="18"/>
      <c r="S50" s="18"/>
      <c r="T50" s="18"/>
      <c r="U50" s="18"/>
      <c r="V50" s="18"/>
      <c r="W50" s="18"/>
      <c r="X50" s="18"/>
      <c r="Y50" s="18"/>
      <c r="Z50" s="18"/>
      <c r="AA50" s="18"/>
      <c r="AB50" s="18"/>
      <c r="AC50" s="18"/>
      <c r="AD50" s="18"/>
      <c r="AE50" s="18"/>
      <c r="AF50" s="18"/>
      <c r="AG50" s="18"/>
      <c r="AH50" s="18"/>
      <c r="AI50" s="18"/>
      <c r="AJ50" s="18"/>
      <c r="AK50" s="18"/>
      <c r="AL50" s="18"/>
      <c r="AM50" s="18"/>
      <c r="AN50" s="18"/>
      <c r="AO50" s="18"/>
      <c r="AP50" s="18"/>
      <c r="AQ50" s="18"/>
      <c r="AR50" s="16"/>
    </row>
    <row r="51" spans="2:44" ht="11.25">
      <c r="B51" s="17"/>
      <c r="C51" s="18"/>
      <c r="D51" s="18"/>
      <c r="E51" s="18"/>
      <c r="F51" s="18"/>
      <c r="G51" s="18"/>
      <c r="H51" s="18"/>
      <c r="I51" s="18"/>
      <c r="J51" s="18"/>
      <c r="K51" s="18"/>
      <c r="L51" s="18"/>
      <c r="M51" s="18"/>
      <c r="N51" s="18"/>
      <c r="O51" s="18"/>
      <c r="P51" s="18"/>
      <c r="Q51" s="18"/>
      <c r="R51" s="18"/>
      <c r="S51" s="18"/>
      <c r="T51" s="18"/>
      <c r="U51" s="18"/>
      <c r="V51" s="18"/>
      <c r="W51" s="18"/>
      <c r="X51" s="18"/>
      <c r="Y51" s="18"/>
      <c r="Z51" s="18"/>
      <c r="AA51" s="18"/>
      <c r="AB51" s="18"/>
      <c r="AC51" s="18"/>
      <c r="AD51" s="18"/>
      <c r="AE51" s="18"/>
      <c r="AF51" s="18"/>
      <c r="AG51" s="18"/>
      <c r="AH51" s="18"/>
      <c r="AI51" s="18"/>
      <c r="AJ51" s="18"/>
      <c r="AK51" s="18"/>
      <c r="AL51" s="18"/>
      <c r="AM51" s="18"/>
      <c r="AN51" s="18"/>
      <c r="AO51" s="18"/>
      <c r="AP51" s="18"/>
      <c r="AQ51" s="18"/>
      <c r="AR51" s="16"/>
    </row>
    <row r="52" spans="2:44" ht="11.25">
      <c r="B52" s="17"/>
      <c r="C52" s="18"/>
      <c r="D52" s="18"/>
      <c r="E52" s="18"/>
      <c r="F52" s="18"/>
      <c r="G52" s="18"/>
      <c r="H52" s="18"/>
      <c r="I52" s="18"/>
      <c r="J52" s="18"/>
      <c r="K52" s="18"/>
      <c r="L52" s="18"/>
      <c r="M52" s="18"/>
      <c r="N52" s="18"/>
      <c r="O52" s="18"/>
      <c r="P52" s="18"/>
      <c r="Q52" s="18"/>
      <c r="R52" s="18"/>
      <c r="S52" s="18"/>
      <c r="T52" s="18"/>
      <c r="U52" s="18"/>
      <c r="V52" s="18"/>
      <c r="W52" s="18"/>
      <c r="X52" s="18"/>
      <c r="Y52" s="18"/>
      <c r="Z52" s="18"/>
      <c r="AA52" s="18"/>
      <c r="AB52" s="18"/>
      <c r="AC52" s="18"/>
      <c r="AD52" s="18"/>
      <c r="AE52" s="18"/>
      <c r="AF52" s="18"/>
      <c r="AG52" s="18"/>
      <c r="AH52" s="18"/>
      <c r="AI52" s="18"/>
      <c r="AJ52" s="18"/>
      <c r="AK52" s="18"/>
      <c r="AL52" s="18"/>
      <c r="AM52" s="18"/>
      <c r="AN52" s="18"/>
      <c r="AO52" s="18"/>
      <c r="AP52" s="18"/>
      <c r="AQ52" s="18"/>
      <c r="AR52" s="16"/>
    </row>
    <row r="53" spans="2:44" ht="11.25">
      <c r="B53" s="17"/>
      <c r="C53" s="18"/>
      <c r="D53" s="18"/>
      <c r="E53" s="18"/>
      <c r="F53" s="18"/>
      <c r="G53" s="18"/>
      <c r="H53" s="18"/>
      <c r="I53" s="18"/>
      <c r="J53" s="18"/>
      <c r="K53" s="18"/>
      <c r="L53" s="18"/>
      <c r="M53" s="18"/>
      <c r="N53" s="18"/>
      <c r="O53" s="18"/>
      <c r="P53" s="18"/>
      <c r="Q53" s="18"/>
      <c r="R53" s="18"/>
      <c r="S53" s="18"/>
      <c r="T53" s="18"/>
      <c r="U53" s="18"/>
      <c r="V53" s="18"/>
      <c r="W53" s="18"/>
      <c r="X53" s="18"/>
      <c r="Y53" s="18"/>
      <c r="Z53" s="18"/>
      <c r="AA53" s="18"/>
      <c r="AB53" s="18"/>
      <c r="AC53" s="18"/>
      <c r="AD53" s="18"/>
      <c r="AE53" s="18"/>
      <c r="AF53" s="18"/>
      <c r="AG53" s="18"/>
      <c r="AH53" s="18"/>
      <c r="AI53" s="18"/>
      <c r="AJ53" s="18"/>
      <c r="AK53" s="18"/>
      <c r="AL53" s="18"/>
      <c r="AM53" s="18"/>
      <c r="AN53" s="18"/>
      <c r="AO53" s="18"/>
      <c r="AP53" s="18"/>
      <c r="AQ53" s="18"/>
      <c r="AR53" s="16"/>
    </row>
    <row r="54" spans="2:44" ht="11.25">
      <c r="B54" s="17"/>
      <c r="C54" s="18"/>
      <c r="D54" s="18"/>
      <c r="E54" s="18"/>
      <c r="F54" s="18"/>
      <c r="G54" s="18"/>
      <c r="H54" s="18"/>
      <c r="I54" s="18"/>
      <c r="J54" s="18"/>
      <c r="K54" s="18"/>
      <c r="L54" s="18"/>
      <c r="M54" s="18"/>
      <c r="N54" s="18"/>
      <c r="O54" s="18"/>
      <c r="P54" s="18"/>
      <c r="Q54" s="18"/>
      <c r="R54" s="18"/>
      <c r="S54" s="18"/>
      <c r="T54" s="18"/>
      <c r="U54" s="18"/>
      <c r="V54" s="18"/>
      <c r="W54" s="18"/>
      <c r="X54" s="18"/>
      <c r="Y54" s="18"/>
      <c r="Z54" s="18"/>
      <c r="AA54" s="18"/>
      <c r="AB54" s="18"/>
      <c r="AC54" s="18"/>
      <c r="AD54" s="18"/>
      <c r="AE54" s="18"/>
      <c r="AF54" s="18"/>
      <c r="AG54" s="18"/>
      <c r="AH54" s="18"/>
      <c r="AI54" s="18"/>
      <c r="AJ54" s="18"/>
      <c r="AK54" s="18"/>
      <c r="AL54" s="18"/>
      <c r="AM54" s="18"/>
      <c r="AN54" s="18"/>
      <c r="AO54" s="18"/>
      <c r="AP54" s="18"/>
      <c r="AQ54" s="18"/>
      <c r="AR54" s="16"/>
    </row>
    <row r="55" spans="2:44" ht="11.25">
      <c r="B55" s="17"/>
      <c r="C55" s="18"/>
      <c r="D55" s="18"/>
      <c r="E55" s="18"/>
      <c r="F55" s="18"/>
      <c r="G55" s="18"/>
      <c r="H55" s="18"/>
      <c r="I55" s="18"/>
      <c r="J55" s="18"/>
      <c r="K55" s="18"/>
      <c r="L55" s="18"/>
      <c r="M55" s="18"/>
      <c r="N55" s="18"/>
      <c r="O55" s="18"/>
      <c r="P55" s="18"/>
      <c r="Q55" s="18"/>
      <c r="R55" s="18"/>
      <c r="S55" s="18"/>
      <c r="T55" s="18"/>
      <c r="U55" s="18"/>
      <c r="V55" s="18"/>
      <c r="W55" s="18"/>
      <c r="X55" s="18"/>
      <c r="Y55" s="18"/>
      <c r="Z55" s="18"/>
      <c r="AA55" s="18"/>
      <c r="AB55" s="18"/>
      <c r="AC55" s="18"/>
      <c r="AD55" s="18"/>
      <c r="AE55" s="18"/>
      <c r="AF55" s="18"/>
      <c r="AG55" s="18"/>
      <c r="AH55" s="18"/>
      <c r="AI55" s="18"/>
      <c r="AJ55" s="18"/>
      <c r="AK55" s="18"/>
      <c r="AL55" s="18"/>
      <c r="AM55" s="18"/>
      <c r="AN55" s="18"/>
      <c r="AO55" s="18"/>
      <c r="AP55" s="18"/>
      <c r="AQ55" s="18"/>
      <c r="AR55" s="16"/>
    </row>
    <row r="56" spans="2:44" ht="11.25">
      <c r="B56" s="17"/>
      <c r="C56" s="18"/>
      <c r="D56" s="18"/>
      <c r="E56" s="18"/>
      <c r="F56" s="18"/>
      <c r="G56" s="18"/>
      <c r="H56" s="18"/>
      <c r="I56" s="18"/>
      <c r="J56" s="18"/>
      <c r="K56" s="18"/>
      <c r="L56" s="18"/>
      <c r="M56" s="18"/>
      <c r="N56" s="18"/>
      <c r="O56" s="18"/>
      <c r="P56" s="18"/>
      <c r="Q56" s="18"/>
      <c r="R56" s="18"/>
      <c r="S56" s="18"/>
      <c r="T56" s="18"/>
      <c r="U56" s="18"/>
      <c r="V56" s="18"/>
      <c r="W56" s="18"/>
      <c r="X56" s="18"/>
      <c r="Y56" s="18"/>
      <c r="Z56" s="18"/>
      <c r="AA56" s="18"/>
      <c r="AB56" s="18"/>
      <c r="AC56" s="18"/>
      <c r="AD56" s="18"/>
      <c r="AE56" s="18"/>
      <c r="AF56" s="18"/>
      <c r="AG56" s="18"/>
      <c r="AH56" s="18"/>
      <c r="AI56" s="18"/>
      <c r="AJ56" s="18"/>
      <c r="AK56" s="18"/>
      <c r="AL56" s="18"/>
      <c r="AM56" s="18"/>
      <c r="AN56" s="18"/>
      <c r="AO56" s="18"/>
      <c r="AP56" s="18"/>
      <c r="AQ56" s="18"/>
      <c r="AR56" s="16"/>
    </row>
    <row r="57" spans="2:44" ht="11.25">
      <c r="B57" s="17"/>
      <c r="C57" s="18"/>
      <c r="D57" s="18"/>
      <c r="E57" s="18"/>
      <c r="F57" s="18"/>
      <c r="G57" s="18"/>
      <c r="H57" s="18"/>
      <c r="I57" s="18"/>
      <c r="J57" s="18"/>
      <c r="K57" s="18"/>
      <c r="L57" s="18"/>
      <c r="M57" s="18"/>
      <c r="N57" s="18"/>
      <c r="O57" s="18"/>
      <c r="P57" s="18"/>
      <c r="Q57" s="18"/>
      <c r="R57" s="18"/>
      <c r="S57" s="18"/>
      <c r="T57" s="18"/>
      <c r="U57" s="18"/>
      <c r="V57" s="18"/>
      <c r="W57" s="18"/>
      <c r="X57" s="18"/>
      <c r="Y57" s="18"/>
      <c r="Z57" s="18"/>
      <c r="AA57" s="18"/>
      <c r="AB57" s="18"/>
      <c r="AC57" s="18"/>
      <c r="AD57" s="18"/>
      <c r="AE57" s="18"/>
      <c r="AF57" s="18"/>
      <c r="AG57" s="18"/>
      <c r="AH57" s="18"/>
      <c r="AI57" s="18"/>
      <c r="AJ57" s="18"/>
      <c r="AK57" s="18"/>
      <c r="AL57" s="18"/>
      <c r="AM57" s="18"/>
      <c r="AN57" s="18"/>
      <c r="AO57" s="18"/>
      <c r="AP57" s="18"/>
      <c r="AQ57" s="18"/>
      <c r="AR57" s="16"/>
    </row>
    <row r="58" spans="2:44" ht="11.25">
      <c r="B58" s="17"/>
      <c r="C58" s="18"/>
      <c r="D58" s="18"/>
      <c r="E58" s="18"/>
      <c r="F58" s="18"/>
      <c r="G58" s="18"/>
      <c r="H58" s="18"/>
      <c r="I58" s="18"/>
      <c r="J58" s="18"/>
      <c r="K58" s="18"/>
      <c r="L58" s="18"/>
      <c r="M58" s="18"/>
      <c r="N58" s="18"/>
      <c r="O58" s="18"/>
      <c r="P58" s="18"/>
      <c r="Q58" s="18"/>
      <c r="R58" s="18"/>
      <c r="S58" s="18"/>
      <c r="T58" s="18"/>
      <c r="U58" s="18"/>
      <c r="V58" s="18"/>
      <c r="W58" s="18"/>
      <c r="X58" s="18"/>
      <c r="Y58" s="18"/>
      <c r="Z58" s="18"/>
      <c r="AA58" s="18"/>
      <c r="AB58" s="18"/>
      <c r="AC58" s="18"/>
      <c r="AD58" s="18"/>
      <c r="AE58" s="18"/>
      <c r="AF58" s="18"/>
      <c r="AG58" s="18"/>
      <c r="AH58" s="18"/>
      <c r="AI58" s="18"/>
      <c r="AJ58" s="18"/>
      <c r="AK58" s="18"/>
      <c r="AL58" s="18"/>
      <c r="AM58" s="18"/>
      <c r="AN58" s="18"/>
      <c r="AO58" s="18"/>
      <c r="AP58" s="18"/>
      <c r="AQ58" s="18"/>
      <c r="AR58" s="16"/>
    </row>
    <row r="59" spans="2:44" ht="11.25">
      <c r="B59" s="17"/>
      <c r="C59" s="18"/>
      <c r="D59" s="18"/>
      <c r="E59" s="18"/>
      <c r="F59" s="18"/>
      <c r="G59" s="18"/>
      <c r="H59" s="18"/>
      <c r="I59" s="18"/>
      <c r="J59" s="18"/>
      <c r="K59" s="18"/>
      <c r="L59" s="18"/>
      <c r="M59" s="18"/>
      <c r="N59" s="18"/>
      <c r="O59" s="18"/>
      <c r="P59" s="18"/>
      <c r="Q59" s="18"/>
      <c r="R59" s="18"/>
      <c r="S59" s="18"/>
      <c r="T59" s="18"/>
      <c r="U59" s="18"/>
      <c r="V59" s="18"/>
      <c r="W59" s="18"/>
      <c r="X59" s="18"/>
      <c r="Y59" s="18"/>
      <c r="Z59" s="18"/>
      <c r="AA59" s="18"/>
      <c r="AB59" s="18"/>
      <c r="AC59" s="18"/>
      <c r="AD59" s="18"/>
      <c r="AE59" s="18"/>
      <c r="AF59" s="18"/>
      <c r="AG59" s="18"/>
      <c r="AH59" s="18"/>
      <c r="AI59" s="18"/>
      <c r="AJ59" s="18"/>
      <c r="AK59" s="18"/>
      <c r="AL59" s="18"/>
      <c r="AM59" s="18"/>
      <c r="AN59" s="18"/>
      <c r="AO59" s="18"/>
      <c r="AP59" s="18"/>
      <c r="AQ59" s="18"/>
      <c r="AR59" s="16"/>
    </row>
    <row r="60" spans="2:44" s="1" customFormat="1" ht="12.75">
      <c r="B60" s="31"/>
      <c r="C60" s="32"/>
      <c r="D60" s="45" t="s">
        <v>55</v>
      </c>
      <c r="E60" s="35"/>
      <c r="F60" s="35"/>
      <c r="G60" s="35"/>
      <c r="H60" s="35"/>
      <c r="I60" s="35"/>
      <c r="J60" s="35"/>
      <c r="K60" s="35"/>
      <c r="L60" s="35"/>
      <c r="M60" s="35"/>
      <c r="N60" s="35"/>
      <c r="O60" s="35"/>
      <c r="P60" s="35"/>
      <c r="Q60" s="35"/>
      <c r="R60" s="35"/>
      <c r="S60" s="35"/>
      <c r="T60" s="35"/>
      <c r="U60" s="35"/>
      <c r="V60" s="45" t="s">
        <v>56</v>
      </c>
      <c r="W60" s="35"/>
      <c r="X60" s="35"/>
      <c r="Y60" s="35"/>
      <c r="Z60" s="35"/>
      <c r="AA60" s="35"/>
      <c r="AB60" s="35"/>
      <c r="AC60" s="35"/>
      <c r="AD60" s="35"/>
      <c r="AE60" s="35"/>
      <c r="AF60" s="35"/>
      <c r="AG60" s="35"/>
      <c r="AH60" s="45" t="s">
        <v>55</v>
      </c>
      <c r="AI60" s="35"/>
      <c r="AJ60" s="35"/>
      <c r="AK60" s="35"/>
      <c r="AL60" s="35"/>
      <c r="AM60" s="45" t="s">
        <v>56</v>
      </c>
      <c r="AN60" s="35"/>
      <c r="AO60" s="35"/>
      <c r="AP60" s="32"/>
      <c r="AQ60" s="32"/>
      <c r="AR60" s="33"/>
    </row>
    <row r="61" spans="2:44" ht="11.25">
      <c r="B61" s="17"/>
      <c r="C61" s="18"/>
      <c r="D61" s="18"/>
      <c r="E61" s="18"/>
      <c r="F61" s="18"/>
      <c r="G61" s="18"/>
      <c r="H61" s="18"/>
      <c r="I61" s="18"/>
      <c r="J61" s="18"/>
      <c r="K61" s="18"/>
      <c r="L61" s="18"/>
      <c r="M61" s="18"/>
      <c r="N61" s="18"/>
      <c r="O61" s="18"/>
      <c r="P61" s="18"/>
      <c r="Q61" s="18"/>
      <c r="R61" s="18"/>
      <c r="S61" s="18"/>
      <c r="T61" s="18"/>
      <c r="U61" s="18"/>
      <c r="V61" s="18"/>
      <c r="W61" s="18"/>
      <c r="X61" s="18"/>
      <c r="Y61" s="18"/>
      <c r="Z61" s="18"/>
      <c r="AA61" s="18"/>
      <c r="AB61" s="18"/>
      <c r="AC61" s="18"/>
      <c r="AD61" s="18"/>
      <c r="AE61" s="18"/>
      <c r="AF61" s="18"/>
      <c r="AG61" s="18"/>
      <c r="AH61" s="18"/>
      <c r="AI61" s="18"/>
      <c r="AJ61" s="18"/>
      <c r="AK61" s="18"/>
      <c r="AL61" s="18"/>
      <c r="AM61" s="18"/>
      <c r="AN61" s="18"/>
      <c r="AO61" s="18"/>
      <c r="AP61" s="18"/>
      <c r="AQ61" s="18"/>
      <c r="AR61" s="16"/>
    </row>
    <row r="62" spans="2:44" ht="11.25">
      <c r="B62" s="17"/>
      <c r="C62" s="18"/>
      <c r="D62" s="18"/>
      <c r="E62" s="18"/>
      <c r="F62" s="18"/>
      <c r="G62" s="18"/>
      <c r="H62" s="18"/>
      <c r="I62" s="18"/>
      <c r="J62" s="18"/>
      <c r="K62" s="18"/>
      <c r="L62" s="18"/>
      <c r="M62" s="18"/>
      <c r="N62" s="18"/>
      <c r="O62" s="18"/>
      <c r="P62" s="18"/>
      <c r="Q62" s="18"/>
      <c r="R62" s="18"/>
      <c r="S62" s="18"/>
      <c r="T62" s="18"/>
      <c r="U62" s="18"/>
      <c r="V62" s="18"/>
      <c r="W62" s="18"/>
      <c r="X62" s="18"/>
      <c r="Y62" s="18"/>
      <c r="Z62" s="18"/>
      <c r="AA62" s="18"/>
      <c r="AB62" s="18"/>
      <c r="AC62" s="18"/>
      <c r="AD62" s="18"/>
      <c r="AE62" s="18"/>
      <c r="AF62" s="18"/>
      <c r="AG62" s="18"/>
      <c r="AH62" s="18"/>
      <c r="AI62" s="18"/>
      <c r="AJ62" s="18"/>
      <c r="AK62" s="18"/>
      <c r="AL62" s="18"/>
      <c r="AM62" s="18"/>
      <c r="AN62" s="18"/>
      <c r="AO62" s="18"/>
      <c r="AP62" s="18"/>
      <c r="AQ62" s="18"/>
      <c r="AR62" s="16"/>
    </row>
    <row r="63" spans="2:44" ht="11.25">
      <c r="B63" s="17"/>
      <c r="C63" s="18"/>
      <c r="D63" s="18"/>
      <c r="E63" s="18"/>
      <c r="F63" s="18"/>
      <c r="G63" s="18"/>
      <c r="H63" s="18"/>
      <c r="I63" s="18"/>
      <c r="J63" s="18"/>
      <c r="K63" s="18"/>
      <c r="L63" s="18"/>
      <c r="M63" s="18"/>
      <c r="N63" s="18"/>
      <c r="O63" s="18"/>
      <c r="P63" s="18"/>
      <c r="Q63" s="18"/>
      <c r="R63" s="18"/>
      <c r="S63" s="18"/>
      <c r="T63" s="18"/>
      <c r="U63" s="18"/>
      <c r="V63" s="18"/>
      <c r="W63" s="18"/>
      <c r="X63" s="18"/>
      <c r="Y63" s="18"/>
      <c r="Z63" s="18"/>
      <c r="AA63" s="18"/>
      <c r="AB63" s="18"/>
      <c r="AC63" s="18"/>
      <c r="AD63" s="18"/>
      <c r="AE63" s="18"/>
      <c r="AF63" s="18"/>
      <c r="AG63" s="18"/>
      <c r="AH63" s="18"/>
      <c r="AI63" s="18"/>
      <c r="AJ63" s="18"/>
      <c r="AK63" s="18"/>
      <c r="AL63" s="18"/>
      <c r="AM63" s="18"/>
      <c r="AN63" s="18"/>
      <c r="AO63" s="18"/>
      <c r="AP63" s="18"/>
      <c r="AQ63" s="18"/>
      <c r="AR63" s="16"/>
    </row>
    <row r="64" spans="2:44" s="1" customFormat="1" ht="12.75">
      <c r="B64" s="31"/>
      <c r="C64" s="32"/>
      <c r="D64" s="43" t="s">
        <v>57</v>
      </c>
      <c r="E64" s="44"/>
      <c r="F64" s="44"/>
      <c r="G64" s="44"/>
      <c r="H64" s="44"/>
      <c r="I64" s="44"/>
      <c r="J64" s="44"/>
      <c r="K64" s="44"/>
      <c r="L64" s="44"/>
      <c r="M64" s="44"/>
      <c r="N64" s="44"/>
      <c r="O64" s="44"/>
      <c r="P64" s="44"/>
      <c r="Q64" s="44"/>
      <c r="R64" s="44"/>
      <c r="S64" s="44"/>
      <c r="T64" s="44"/>
      <c r="U64" s="44"/>
      <c r="V64" s="44"/>
      <c r="W64" s="44"/>
      <c r="X64" s="44"/>
      <c r="Y64" s="44"/>
      <c r="Z64" s="44"/>
      <c r="AA64" s="44"/>
      <c r="AB64" s="44"/>
      <c r="AC64" s="44"/>
      <c r="AD64" s="44"/>
      <c r="AE64" s="44"/>
      <c r="AF64" s="44"/>
      <c r="AG64" s="44"/>
      <c r="AH64" s="43" t="s">
        <v>58</v>
      </c>
      <c r="AI64" s="44"/>
      <c r="AJ64" s="44"/>
      <c r="AK64" s="44"/>
      <c r="AL64" s="44"/>
      <c r="AM64" s="44"/>
      <c r="AN64" s="44"/>
      <c r="AO64" s="44"/>
      <c r="AP64" s="32"/>
      <c r="AQ64" s="32"/>
      <c r="AR64" s="33"/>
    </row>
    <row r="65" spans="2:44" ht="11.25">
      <c r="B65" s="17"/>
      <c r="C65" s="18"/>
      <c r="D65" s="18"/>
      <c r="E65" s="18"/>
      <c r="F65" s="18"/>
      <c r="G65" s="18"/>
      <c r="H65" s="18"/>
      <c r="I65" s="18"/>
      <c r="J65" s="18"/>
      <c r="K65" s="18"/>
      <c r="L65" s="18"/>
      <c r="M65" s="18"/>
      <c r="N65" s="18"/>
      <c r="O65" s="18"/>
      <c r="P65" s="18"/>
      <c r="Q65" s="18"/>
      <c r="R65" s="18"/>
      <c r="S65" s="18"/>
      <c r="T65" s="18"/>
      <c r="U65" s="18"/>
      <c r="V65" s="18"/>
      <c r="W65" s="18"/>
      <c r="X65" s="18"/>
      <c r="Y65" s="18"/>
      <c r="Z65" s="18"/>
      <c r="AA65" s="18"/>
      <c r="AB65" s="18"/>
      <c r="AC65" s="18"/>
      <c r="AD65" s="18"/>
      <c r="AE65" s="18"/>
      <c r="AF65" s="18"/>
      <c r="AG65" s="18"/>
      <c r="AH65" s="18"/>
      <c r="AI65" s="18"/>
      <c r="AJ65" s="18"/>
      <c r="AK65" s="18"/>
      <c r="AL65" s="18"/>
      <c r="AM65" s="18"/>
      <c r="AN65" s="18"/>
      <c r="AO65" s="18"/>
      <c r="AP65" s="18"/>
      <c r="AQ65" s="18"/>
      <c r="AR65" s="16"/>
    </row>
    <row r="66" spans="2:44" ht="11.25">
      <c r="B66" s="17"/>
      <c r="C66" s="18"/>
      <c r="D66" s="18"/>
      <c r="E66" s="18"/>
      <c r="F66" s="18"/>
      <c r="G66" s="18"/>
      <c r="H66" s="18"/>
      <c r="I66" s="18"/>
      <c r="J66" s="18"/>
      <c r="K66" s="18"/>
      <c r="L66" s="18"/>
      <c r="M66" s="18"/>
      <c r="N66" s="18"/>
      <c r="O66" s="18"/>
      <c r="P66" s="18"/>
      <c r="Q66" s="18"/>
      <c r="R66" s="18"/>
      <c r="S66" s="18"/>
      <c r="T66" s="18"/>
      <c r="U66" s="18"/>
      <c r="V66" s="18"/>
      <c r="W66" s="18"/>
      <c r="X66" s="18"/>
      <c r="Y66" s="18"/>
      <c r="Z66" s="18"/>
      <c r="AA66" s="18"/>
      <c r="AB66" s="18"/>
      <c r="AC66" s="18"/>
      <c r="AD66" s="18"/>
      <c r="AE66" s="18"/>
      <c r="AF66" s="18"/>
      <c r="AG66" s="18"/>
      <c r="AH66" s="18"/>
      <c r="AI66" s="18"/>
      <c r="AJ66" s="18"/>
      <c r="AK66" s="18"/>
      <c r="AL66" s="18"/>
      <c r="AM66" s="18"/>
      <c r="AN66" s="18"/>
      <c r="AO66" s="18"/>
      <c r="AP66" s="18"/>
      <c r="AQ66" s="18"/>
      <c r="AR66" s="16"/>
    </row>
    <row r="67" spans="2:44" ht="11.25">
      <c r="B67" s="17"/>
      <c r="C67" s="18"/>
      <c r="D67" s="18"/>
      <c r="E67" s="18"/>
      <c r="F67" s="18"/>
      <c r="G67" s="18"/>
      <c r="H67" s="18"/>
      <c r="I67" s="18"/>
      <c r="J67" s="18"/>
      <c r="K67" s="18"/>
      <c r="L67" s="18"/>
      <c r="M67" s="18"/>
      <c r="N67" s="18"/>
      <c r="O67" s="18"/>
      <c r="P67" s="18"/>
      <c r="Q67" s="18"/>
      <c r="R67" s="18"/>
      <c r="S67" s="18"/>
      <c r="T67" s="18"/>
      <c r="U67" s="18"/>
      <c r="V67" s="18"/>
      <c r="W67" s="18"/>
      <c r="X67" s="18"/>
      <c r="Y67" s="18"/>
      <c r="Z67" s="18"/>
      <c r="AA67" s="18"/>
      <c r="AB67" s="18"/>
      <c r="AC67" s="18"/>
      <c r="AD67" s="18"/>
      <c r="AE67" s="18"/>
      <c r="AF67" s="18"/>
      <c r="AG67" s="18"/>
      <c r="AH67" s="18"/>
      <c r="AI67" s="18"/>
      <c r="AJ67" s="18"/>
      <c r="AK67" s="18"/>
      <c r="AL67" s="18"/>
      <c r="AM67" s="18"/>
      <c r="AN67" s="18"/>
      <c r="AO67" s="18"/>
      <c r="AP67" s="18"/>
      <c r="AQ67" s="18"/>
      <c r="AR67" s="16"/>
    </row>
    <row r="68" spans="2:44" ht="11.25">
      <c r="B68" s="17"/>
      <c r="C68" s="18"/>
      <c r="D68" s="18"/>
      <c r="E68" s="18"/>
      <c r="F68" s="18"/>
      <c r="G68" s="18"/>
      <c r="H68" s="18"/>
      <c r="I68" s="18"/>
      <c r="J68" s="18"/>
      <c r="K68" s="18"/>
      <c r="L68" s="18"/>
      <c r="M68" s="18"/>
      <c r="N68" s="18"/>
      <c r="O68" s="18"/>
      <c r="P68" s="18"/>
      <c r="Q68" s="18"/>
      <c r="R68" s="18"/>
      <c r="S68" s="18"/>
      <c r="T68" s="18"/>
      <c r="U68" s="18"/>
      <c r="V68" s="18"/>
      <c r="W68" s="18"/>
      <c r="X68" s="18"/>
      <c r="Y68" s="18"/>
      <c r="Z68" s="18"/>
      <c r="AA68" s="18"/>
      <c r="AB68" s="18"/>
      <c r="AC68" s="18"/>
      <c r="AD68" s="18"/>
      <c r="AE68" s="18"/>
      <c r="AF68" s="18"/>
      <c r="AG68" s="18"/>
      <c r="AH68" s="18"/>
      <c r="AI68" s="18"/>
      <c r="AJ68" s="18"/>
      <c r="AK68" s="18"/>
      <c r="AL68" s="18"/>
      <c r="AM68" s="18"/>
      <c r="AN68" s="18"/>
      <c r="AO68" s="18"/>
      <c r="AP68" s="18"/>
      <c r="AQ68" s="18"/>
      <c r="AR68" s="16"/>
    </row>
    <row r="69" spans="2:44" ht="11.25">
      <c r="B69" s="17"/>
      <c r="C69" s="18"/>
      <c r="D69" s="18"/>
      <c r="E69" s="18"/>
      <c r="F69" s="18"/>
      <c r="G69" s="18"/>
      <c r="H69" s="18"/>
      <c r="I69" s="18"/>
      <c r="J69" s="18"/>
      <c r="K69" s="18"/>
      <c r="L69" s="18"/>
      <c r="M69" s="18"/>
      <c r="N69" s="18"/>
      <c r="O69" s="18"/>
      <c r="P69" s="18"/>
      <c r="Q69" s="18"/>
      <c r="R69" s="18"/>
      <c r="S69" s="18"/>
      <c r="T69" s="18"/>
      <c r="U69" s="18"/>
      <c r="V69" s="18"/>
      <c r="W69" s="18"/>
      <c r="X69" s="18"/>
      <c r="Y69" s="18"/>
      <c r="Z69" s="18"/>
      <c r="AA69" s="18"/>
      <c r="AB69" s="18"/>
      <c r="AC69" s="18"/>
      <c r="AD69" s="18"/>
      <c r="AE69" s="18"/>
      <c r="AF69" s="18"/>
      <c r="AG69" s="18"/>
      <c r="AH69" s="18"/>
      <c r="AI69" s="18"/>
      <c r="AJ69" s="18"/>
      <c r="AK69" s="18"/>
      <c r="AL69" s="18"/>
      <c r="AM69" s="18"/>
      <c r="AN69" s="18"/>
      <c r="AO69" s="18"/>
      <c r="AP69" s="18"/>
      <c r="AQ69" s="18"/>
      <c r="AR69" s="16"/>
    </row>
    <row r="70" spans="2:44" ht="11.25">
      <c r="B70" s="17"/>
      <c r="C70" s="18"/>
      <c r="D70" s="18"/>
      <c r="E70" s="18"/>
      <c r="F70" s="18"/>
      <c r="G70" s="18"/>
      <c r="H70" s="18"/>
      <c r="I70" s="18"/>
      <c r="J70" s="18"/>
      <c r="K70" s="18"/>
      <c r="L70" s="18"/>
      <c r="M70" s="18"/>
      <c r="N70" s="18"/>
      <c r="O70" s="18"/>
      <c r="P70" s="18"/>
      <c r="Q70" s="18"/>
      <c r="R70" s="18"/>
      <c r="S70" s="18"/>
      <c r="T70" s="18"/>
      <c r="U70" s="18"/>
      <c r="V70" s="18"/>
      <c r="W70" s="18"/>
      <c r="X70" s="18"/>
      <c r="Y70" s="18"/>
      <c r="Z70" s="18"/>
      <c r="AA70" s="18"/>
      <c r="AB70" s="18"/>
      <c r="AC70" s="18"/>
      <c r="AD70" s="18"/>
      <c r="AE70" s="18"/>
      <c r="AF70" s="18"/>
      <c r="AG70" s="18"/>
      <c r="AH70" s="18"/>
      <c r="AI70" s="18"/>
      <c r="AJ70" s="18"/>
      <c r="AK70" s="18"/>
      <c r="AL70" s="18"/>
      <c r="AM70" s="18"/>
      <c r="AN70" s="18"/>
      <c r="AO70" s="18"/>
      <c r="AP70" s="18"/>
      <c r="AQ70" s="18"/>
      <c r="AR70" s="16"/>
    </row>
    <row r="71" spans="2:44" ht="11.25">
      <c r="B71" s="17"/>
      <c r="C71" s="18"/>
      <c r="D71" s="18"/>
      <c r="E71" s="18"/>
      <c r="F71" s="18"/>
      <c r="G71" s="18"/>
      <c r="H71" s="18"/>
      <c r="I71" s="18"/>
      <c r="J71" s="18"/>
      <c r="K71" s="18"/>
      <c r="L71" s="18"/>
      <c r="M71" s="18"/>
      <c r="N71" s="18"/>
      <c r="O71" s="18"/>
      <c r="P71" s="18"/>
      <c r="Q71" s="18"/>
      <c r="R71" s="18"/>
      <c r="S71" s="18"/>
      <c r="T71" s="18"/>
      <c r="U71" s="18"/>
      <c r="V71" s="18"/>
      <c r="W71" s="18"/>
      <c r="X71" s="18"/>
      <c r="Y71" s="18"/>
      <c r="Z71" s="18"/>
      <c r="AA71" s="18"/>
      <c r="AB71" s="18"/>
      <c r="AC71" s="18"/>
      <c r="AD71" s="18"/>
      <c r="AE71" s="18"/>
      <c r="AF71" s="18"/>
      <c r="AG71" s="18"/>
      <c r="AH71" s="18"/>
      <c r="AI71" s="18"/>
      <c r="AJ71" s="18"/>
      <c r="AK71" s="18"/>
      <c r="AL71" s="18"/>
      <c r="AM71" s="18"/>
      <c r="AN71" s="18"/>
      <c r="AO71" s="18"/>
      <c r="AP71" s="18"/>
      <c r="AQ71" s="18"/>
      <c r="AR71" s="16"/>
    </row>
    <row r="72" spans="2:44" ht="11.25">
      <c r="B72" s="17"/>
      <c r="C72" s="18"/>
      <c r="D72" s="18"/>
      <c r="E72" s="18"/>
      <c r="F72" s="18"/>
      <c r="G72" s="18"/>
      <c r="H72" s="18"/>
      <c r="I72" s="18"/>
      <c r="J72" s="18"/>
      <c r="K72" s="18"/>
      <c r="L72" s="18"/>
      <c r="M72" s="18"/>
      <c r="N72" s="18"/>
      <c r="O72" s="18"/>
      <c r="P72" s="18"/>
      <c r="Q72" s="18"/>
      <c r="R72" s="18"/>
      <c r="S72" s="18"/>
      <c r="T72" s="18"/>
      <c r="U72" s="18"/>
      <c r="V72" s="18"/>
      <c r="W72" s="18"/>
      <c r="X72" s="18"/>
      <c r="Y72" s="18"/>
      <c r="Z72" s="18"/>
      <c r="AA72" s="18"/>
      <c r="AB72" s="18"/>
      <c r="AC72" s="18"/>
      <c r="AD72" s="18"/>
      <c r="AE72" s="18"/>
      <c r="AF72" s="18"/>
      <c r="AG72" s="18"/>
      <c r="AH72" s="18"/>
      <c r="AI72" s="18"/>
      <c r="AJ72" s="18"/>
      <c r="AK72" s="18"/>
      <c r="AL72" s="18"/>
      <c r="AM72" s="18"/>
      <c r="AN72" s="18"/>
      <c r="AO72" s="18"/>
      <c r="AP72" s="18"/>
      <c r="AQ72" s="18"/>
      <c r="AR72" s="16"/>
    </row>
    <row r="73" spans="2:44" ht="11.25">
      <c r="B73" s="17"/>
      <c r="C73" s="18"/>
      <c r="D73" s="18"/>
      <c r="E73" s="18"/>
      <c r="F73" s="18"/>
      <c r="G73" s="18"/>
      <c r="H73" s="18"/>
      <c r="I73" s="18"/>
      <c r="J73" s="18"/>
      <c r="K73" s="18"/>
      <c r="L73" s="18"/>
      <c r="M73" s="18"/>
      <c r="N73" s="18"/>
      <c r="O73" s="18"/>
      <c r="P73" s="18"/>
      <c r="Q73" s="18"/>
      <c r="R73" s="18"/>
      <c r="S73" s="18"/>
      <c r="T73" s="18"/>
      <c r="U73" s="18"/>
      <c r="V73" s="18"/>
      <c r="W73" s="18"/>
      <c r="X73" s="18"/>
      <c r="Y73" s="18"/>
      <c r="Z73" s="18"/>
      <c r="AA73" s="18"/>
      <c r="AB73" s="18"/>
      <c r="AC73" s="18"/>
      <c r="AD73" s="18"/>
      <c r="AE73" s="18"/>
      <c r="AF73" s="18"/>
      <c r="AG73" s="18"/>
      <c r="AH73" s="18"/>
      <c r="AI73" s="18"/>
      <c r="AJ73" s="18"/>
      <c r="AK73" s="18"/>
      <c r="AL73" s="18"/>
      <c r="AM73" s="18"/>
      <c r="AN73" s="18"/>
      <c r="AO73" s="18"/>
      <c r="AP73" s="18"/>
      <c r="AQ73" s="18"/>
      <c r="AR73" s="16"/>
    </row>
    <row r="74" spans="2:44" ht="11.25">
      <c r="B74" s="17"/>
      <c r="C74" s="18"/>
      <c r="D74" s="18"/>
      <c r="E74" s="18"/>
      <c r="F74" s="18"/>
      <c r="G74" s="18"/>
      <c r="H74" s="18"/>
      <c r="I74" s="18"/>
      <c r="J74" s="18"/>
      <c r="K74" s="18"/>
      <c r="L74" s="18"/>
      <c r="M74" s="18"/>
      <c r="N74" s="18"/>
      <c r="O74" s="18"/>
      <c r="P74" s="18"/>
      <c r="Q74" s="18"/>
      <c r="R74" s="18"/>
      <c r="S74" s="18"/>
      <c r="T74" s="18"/>
      <c r="U74" s="18"/>
      <c r="V74" s="18"/>
      <c r="W74" s="18"/>
      <c r="X74" s="18"/>
      <c r="Y74" s="18"/>
      <c r="Z74" s="18"/>
      <c r="AA74" s="18"/>
      <c r="AB74" s="18"/>
      <c r="AC74" s="18"/>
      <c r="AD74" s="18"/>
      <c r="AE74" s="18"/>
      <c r="AF74" s="18"/>
      <c r="AG74" s="18"/>
      <c r="AH74" s="18"/>
      <c r="AI74" s="18"/>
      <c r="AJ74" s="18"/>
      <c r="AK74" s="18"/>
      <c r="AL74" s="18"/>
      <c r="AM74" s="18"/>
      <c r="AN74" s="18"/>
      <c r="AO74" s="18"/>
      <c r="AP74" s="18"/>
      <c r="AQ74" s="18"/>
      <c r="AR74" s="16"/>
    </row>
    <row r="75" spans="2:44" s="1" customFormat="1" ht="12.75">
      <c r="B75" s="31"/>
      <c r="C75" s="32"/>
      <c r="D75" s="45" t="s">
        <v>55</v>
      </c>
      <c r="E75" s="35"/>
      <c r="F75" s="35"/>
      <c r="G75" s="35"/>
      <c r="H75" s="35"/>
      <c r="I75" s="35"/>
      <c r="J75" s="35"/>
      <c r="K75" s="35"/>
      <c r="L75" s="35"/>
      <c r="M75" s="35"/>
      <c r="N75" s="35"/>
      <c r="O75" s="35"/>
      <c r="P75" s="35"/>
      <c r="Q75" s="35"/>
      <c r="R75" s="35"/>
      <c r="S75" s="35"/>
      <c r="T75" s="35"/>
      <c r="U75" s="35"/>
      <c r="V75" s="45" t="s">
        <v>56</v>
      </c>
      <c r="W75" s="35"/>
      <c r="X75" s="35"/>
      <c r="Y75" s="35"/>
      <c r="Z75" s="35"/>
      <c r="AA75" s="35"/>
      <c r="AB75" s="35"/>
      <c r="AC75" s="35"/>
      <c r="AD75" s="35"/>
      <c r="AE75" s="35"/>
      <c r="AF75" s="35"/>
      <c r="AG75" s="35"/>
      <c r="AH75" s="45" t="s">
        <v>55</v>
      </c>
      <c r="AI75" s="35"/>
      <c r="AJ75" s="35"/>
      <c r="AK75" s="35"/>
      <c r="AL75" s="35"/>
      <c r="AM75" s="45" t="s">
        <v>56</v>
      </c>
      <c r="AN75" s="35"/>
      <c r="AO75" s="35"/>
      <c r="AP75" s="32"/>
      <c r="AQ75" s="32"/>
      <c r="AR75" s="33"/>
    </row>
    <row r="76" spans="2:44" s="1" customFormat="1" ht="11.25">
      <c r="B76" s="31"/>
      <c r="C76" s="32"/>
      <c r="D76" s="32"/>
      <c r="E76" s="32"/>
      <c r="F76" s="32"/>
      <c r="G76" s="32"/>
      <c r="H76" s="32"/>
      <c r="I76" s="32"/>
      <c r="J76" s="32"/>
      <c r="K76" s="32"/>
      <c r="L76" s="32"/>
      <c r="M76" s="32"/>
      <c r="N76" s="32"/>
      <c r="O76" s="32"/>
      <c r="P76" s="32"/>
      <c r="Q76" s="32"/>
      <c r="R76" s="32"/>
      <c r="S76" s="32"/>
      <c r="T76" s="32"/>
      <c r="U76" s="32"/>
      <c r="V76" s="32"/>
      <c r="W76" s="32"/>
      <c r="X76" s="32"/>
      <c r="Y76" s="32"/>
      <c r="Z76" s="32"/>
      <c r="AA76" s="32"/>
      <c r="AB76" s="32"/>
      <c r="AC76" s="32"/>
      <c r="AD76" s="32"/>
      <c r="AE76" s="32"/>
      <c r="AF76" s="32"/>
      <c r="AG76" s="32"/>
      <c r="AH76" s="32"/>
      <c r="AI76" s="32"/>
      <c r="AJ76" s="32"/>
      <c r="AK76" s="32"/>
      <c r="AL76" s="32"/>
      <c r="AM76" s="32"/>
      <c r="AN76" s="32"/>
      <c r="AO76" s="32"/>
      <c r="AP76" s="32"/>
      <c r="AQ76" s="32"/>
      <c r="AR76" s="33"/>
    </row>
    <row r="77" spans="2:44" s="1" customFormat="1" ht="6.95" customHeight="1">
      <c r="B77" s="46"/>
      <c r="C77" s="47"/>
      <c r="D77" s="47"/>
      <c r="E77" s="47"/>
      <c r="F77" s="47"/>
      <c r="G77" s="47"/>
      <c r="H77" s="47"/>
      <c r="I77" s="47"/>
      <c r="J77" s="47"/>
      <c r="K77" s="47"/>
      <c r="L77" s="47"/>
      <c r="M77" s="47"/>
      <c r="N77" s="47"/>
      <c r="O77" s="47"/>
      <c r="P77" s="47"/>
      <c r="Q77" s="47"/>
      <c r="R77" s="47"/>
      <c r="S77" s="47"/>
      <c r="T77" s="47"/>
      <c r="U77" s="47"/>
      <c r="V77" s="47"/>
      <c r="W77" s="47"/>
      <c r="X77" s="47"/>
      <c r="Y77" s="47"/>
      <c r="Z77" s="47"/>
      <c r="AA77" s="47"/>
      <c r="AB77" s="47"/>
      <c r="AC77" s="47"/>
      <c r="AD77" s="47"/>
      <c r="AE77" s="47"/>
      <c r="AF77" s="47"/>
      <c r="AG77" s="47"/>
      <c r="AH77" s="47"/>
      <c r="AI77" s="47"/>
      <c r="AJ77" s="47"/>
      <c r="AK77" s="47"/>
      <c r="AL77" s="47"/>
      <c r="AM77" s="47"/>
      <c r="AN77" s="47"/>
      <c r="AO77" s="47"/>
      <c r="AP77" s="47"/>
      <c r="AQ77" s="47"/>
      <c r="AR77" s="33"/>
    </row>
    <row r="81" spans="1:91" s="1" customFormat="1" ht="6.95" customHeight="1">
      <c r="B81" s="48"/>
      <c r="C81" s="49"/>
      <c r="D81" s="49"/>
      <c r="E81" s="49"/>
      <c r="F81" s="49"/>
      <c r="G81" s="49"/>
      <c r="H81" s="49"/>
      <c r="I81" s="49"/>
      <c r="J81" s="49"/>
      <c r="K81" s="49"/>
      <c r="L81" s="49"/>
      <c r="M81" s="49"/>
      <c r="N81" s="49"/>
      <c r="O81" s="49"/>
      <c r="P81" s="49"/>
      <c r="Q81" s="49"/>
      <c r="R81" s="49"/>
      <c r="S81" s="49"/>
      <c r="T81" s="49"/>
      <c r="U81" s="49"/>
      <c r="V81" s="49"/>
      <c r="W81" s="49"/>
      <c r="X81" s="49"/>
      <c r="Y81" s="49"/>
      <c r="Z81" s="49"/>
      <c r="AA81" s="49"/>
      <c r="AB81" s="49"/>
      <c r="AC81" s="49"/>
      <c r="AD81" s="49"/>
      <c r="AE81" s="49"/>
      <c r="AF81" s="49"/>
      <c r="AG81" s="49"/>
      <c r="AH81" s="49"/>
      <c r="AI81" s="49"/>
      <c r="AJ81" s="49"/>
      <c r="AK81" s="49"/>
      <c r="AL81" s="49"/>
      <c r="AM81" s="49"/>
      <c r="AN81" s="49"/>
      <c r="AO81" s="49"/>
      <c r="AP81" s="49"/>
      <c r="AQ81" s="49"/>
      <c r="AR81" s="33"/>
    </row>
    <row r="82" spans="1:91" s="1" customFormat="1" ht="24.95" customHeight="1">
      <c r="B82" s="31"/>
      <c r="C82" s="19" t="s">
        <v>59</v>
      </c>
      <c r="D82" s="32"/>
      <c r="E82" s="32"/>
      <c r="F82" s="32"/>
      <c r="G82" s="32"/>
      <c r="H82" s="32"/>
      <c r="I82" s="32"/>
      <c r="J82" s="32"/>
      <c r="K82" s="32"/>
      <c r="L82" s="32"/>
      <c r="M82" s="32"/>
      <c r="N82" s="32"/>
      <c r="O82" s="32"/>
      <c r="P82" s="32"/>
      <c r="Q82" s="32"/>
      <c r="R82" s="32"/>
      <c r="S82" s="32"/>
      <c r="T82" s="32"/>
      <c r="U82" s="32"/>
      <c r="V82" s="32"/>
      <c r="W82" s="32"/>
      <c r="X82" s="32"/>
      <c r="Y82" s="32"/>
      <c r="Z82" s="32"/>
      <c r="AA82" s="32"/>
      <c r="AB82" s="32"/>
      <c r="AC82" s="32"/>
      <c r="AD82" s="32"/>
      <c r="AE82" s="32"/>
      <c r="AF82" s="32"/>
      <c r="AG82" s="32"/>
      <c r="AH82" s="32"/>
      <c r="AI82" s="32"/>
      <c r="AJ82" s="32"/>
      <c r="AK82" s="32"/>
      <c r="AL82" s="32"/>
      <c r="AM82" s="32"/>
      <c r="AN82" s="32"/>
      <c r="AO82" s="32"/>
      <c r="AP82" s="32"/>
      <c r="AQ82" s="32"/>
      <c r="AR82" s="33"/>
    </row>
    <row r="83" spans="1:91" s="1" customFormat="1" ht="6.95" customHeight="1">
      <c r="B83" s="31"/>
      <c r="C83" s="32"/>
      <c r="D83" s="32"/>
      <c r="E83" s="32"/>
      <c r="F83" s="32"/>
      <c r="G83" s="32"/>
      <c r="H83" s="32"/>
      <c r="I83" s="32"/>
      <c r="J83" s="32"/>
      <c r="K83" s="32"/>
      <c r="L83" s="32"/>
      <c r="M83" s="32"/>
      <c r="N83" s="32"/>
      <c r="O83" s="32"/>
      <c r="P83" s="32"/>
      <c r="Q83" s="32"/>
      <c r="R83" s="32"/>
      <c r="S83" s="32"/>
      <c r="T83" s="32"/>
      <c r="U83" s="32"/>
      <c r="V83" s="32"/>
      <c r="W83" s="32"/>
      <c r="X83" s="32"/>
      <c r="Y83" s="32"/>
      <c r="Z83" s="32"/>
      <c r="AA83" s="32"/>
      <c r="AB83" s="32"/>
      <c r="AC83" s="32"/>
      <c r="AD83" s="32"/>
      <c r="AE83" s="32"/>
      <c r="AF83" s="32"/>
      <c r="AG83" s="32"/>
      <c r="AH83" s="32"/>
      <c r="AI83" s="32"/>
      <c r="AJ83" s="32"/>
      <c r="AK83" s="32"/>
      <c r="AL83" s="32"/>
      <c r="AM83" s="32"/>
      <c r="AN83" s="32"/>
      <c r="AO83" s="32"/>
      <c r="AP83" s="32"/>
      <c r="AQ83" s="32"/>
      <c r="AR83" s="33"/>
    </row>
    <row r="84" spans="1:91" s="3" customFormat="1" ht="12" customHeight="1">
      <c r="B84" s="50"/>
      <c r="C84" s="25" t="s">
        <v>13</v>
      </c>
      <c r="D84" s="51"/>
      <c r="E84" s="51"/>
      <c r="F84" s="51"/>
      <c r="G84" s="51"/>
      <c r="H84" s="51"/>
      <c r="I84" s="51"/>
      <c r="J84" s="51"/>
      <c r="K84" s="51"/>
      <c r="L84" s="51" t="str">
        <f>K5</f>
        <v>2019/001</v>
      </c>
      <c r="M84" s="51"/>
      <c r="N84" s="51"/>
      <c r="O84" s="51"/>
      <c r="P84" s="51"/>
      <c r="Q84" s="51"/>
      <c r="R84" s="51"/>
      <c r="S84" s="51"/>
      <c r="T84" s="51"/>
      <c r="U84" s="51"/>
      <c r="V84" s="51"/>
      <c r="W84" s="51"/>
      <c r="X84" s="51"/>
      <c r="Y84" s="51"/>
      <c r="Z84" s="51"/>
      <c r="AA84" s="51"/>
      <c r="AB84" s="51"/>
      <c r="AC84" s="51"/>
      <c r="AD84" s="51"/>
      <c r="AE84" s="51"/>
      <c r="AF84" s="51"/>
      <c r="AG84" s="51"/>
      <c r="AH84" s="51"/>
      <c r="AI84" s="51"/>
      <c r="AJ84" s="51"/>
      <c r="AK84" s="51"/>
      <c r="AL84" s="51"/>
      <c r="AM84" s="51"/>
      <c r="AN84" s="51"/>
      <c r="AO84" s="51"/>
      <c r="AP84" s="51"/>
      <c r="AQ84" s="51"/>
      <c r="AR84" s="52"/>
    </row>
    <row r="85" spans="1:91" s="4" customFormat="1" ht="36.950000000000003" customHeight="1">
      <c r="B85" s="53"/>
      <c r="C85" s="54" t="s">
        <v>16</v>
      </c>
      <c r="D85" s="55"/>
      <c r="E85" s="55"/>
      <c r="F85" s="55"/>
      <c r="G85" s="55"/>
      <c r="H85" s="55"/>
      <c r="I85" s="55"/>
      <c r="J85" s="55"/>
      <c r="K85" s="55"/>
      <c r="L85" s="255" t="str">
        <f>K6</f>
        <v>Oprava komunikace - Běštín - MK1C</v>
      </c>
      <c r="M85" s="256"/>
      <c r="N85" s="256"/>
      <c r="O85" s="256"/>
      <c r="P85" s="256"/>
      <c r="Q85" s="256"/>
      <c r="R85" s="256"/>
      <c r="S85" s="256"/>
      <c r="T85" s="256"/>
      <c r="U85" s="256"/>
      <c r="V85" s="256"/>
      <c r="W85" s="256"/>
      <c r="X85" s="256"/>
      <c r="Y85" s="256"/>
      <c r="Z85" s="256"/>
      <c r="AA85" s="256"/>
      <c r="AB85" s="256"/>
      <c r="AC85" s="256"/>
      <c r="AD85" s="256"/>
      <c r="AE85" s="256"/>
      <c r="AF85" s="256"/>
      <c r="AG85" s="256"/>
      <c r="AH85" s="256"/>
      <c r="AI85" s="256"/>
      <c r="AJ85" s="256"/>
      <c r="AK85" s="256"/>
      <c r="AL85" s="256"/>
      <c r="AM85" s="256"/>
      <c r="AN85" s="256"/>
      <c r="AO85" s="256"/>
      <c r="AP85" s="55"/>
      <c r="AQ85" s="55"/>
      <c r="AR85" s="56"/>
    </row>
    <row r="86" spans="1:91" s="1" customFormat="1" ht="6.95" customHeight="1">
      <c r="B86" s="31"/>
      <c r="C86" s="32"/>
      <c r="D86" s="32"/>
      <c r="E86" s="32"/>
      <c r="F86" s="32"/>
      <c r="G86" s="32"/>
      <c r="H86" s="32"/>
      <c r="I86" s="32"/>
      <c r="J86" s="32"/>
      <c r="K86" s="32"/>
      <c r="L86" s="32"/>
      <c r="M86" s="32"/>
      <c r="N86" s="32"/>
      <c r="O86" s="32"/>
      <c r="P86" s="32"/>
      <c r="Q86" s="32"/>
      <c r="R86" s="32"/>
      <c r="S86" s="32"/>
      <c r="T86" s="32"/>
      <c r="U86" s="32"/>
      <c r="V86" s="32"/>
      <c r="W86" s="32"/>
      <c r="X86" s="32"/>
      <c r="Y86" s="32"/>
      <c r="Z86" s="32"/>
      <c r="AA86" s="32"/>
      <c r="AB86" s="32"/>
      <c r="AC86" s="32"/>
      <c r="AD86" s="32"/>
      <c r="AE86" s="32"/>
      <c r="AF86" s="32"/>
      <c r="AG86" s="32"/>
      <c r="AH86" s="32"/>
      <c r="AI86" s="32"/>
      <c r="AJ86" s="32"/>
      <c r="AK86" s="32"/>
      <c r="AL86" s="32"/>
      <c r="AM86" s="32"/>
      <c r="AN86" s="32"/>
      <c r="AO86" s="32"/>
      <c r="AP86" s="32"/>
      <c r="AQ86" s="32"/>
      <c r="AR86" s="33"/>
    </row>
    <row r="87" spans="1:91" s="1" customFormat="1" ht="12" customHeight="1">
      <c r="B87" s="31"/>
      <c r="C87" s="25" t="s">
        <v>22</v>
      </c>
      <c r="D87" s="32"/>
      <c r="E87" s="32"/>
      <c r="F87" s="32"/>
      <c r="G87" s="32"/>
      <c r="H87" s="32"/>
      <c r="I87" s="32"/>
      <c r="J87" s="32"/>
      <c r="K87" s="32"/>
      <c r="L87" s="57" t="str">
        <f>IF(K8="","",K8)</f>
        <v>Běštín</v>
      </c>
      <c r="M87" s="32"/>
      <c r="N87" s="32"/>
      <c r="O87" s="32"/>
      <c r="P87" s="32"/>
      <c r="Q87" s="32"/>
      <c r="R87" s="32"/>
      <c r="S87" s="32"/>
      <c r="T87" s="32"/>
      <c r="U87" s="32"/>
      <c r="V87" s="32"/>
      <c r="W87" s="32"/>
      <c r="X87" s="32"/>
      <c r="Y87" s="32"/>
      <c r="Z87" s="32"/>
      <c r="AA87" s="32"/>
      <c r="AB87" s="32"/>
      <c r="AC87" s="32"/>
      <c r="AD87" s="32"/>
      <c r="AE87" s="32"/>
      <c r="AF87" s="32"/>
      <c r="AG87" s="32"/>
      <c r="AH87" s="32"/>
      <c r="AI87" s="25" t="s">
        <v>24</v>
      </c>
      <c r="AJ87" s="32"/>
      <c r="AK87" s="32"/>
      <c r="AL87" s="32"/>
      <c r="AM87" s="259" t="str">
        <f>IF(AN8= "","",AN8)</f>
        <v/>
      </c>
      <c r="AN87" s="259"/>
      <c r="AO87" s="32"/>
      <c r="AP87" s="32"/>
      <c r="AQ87" s="32"/>
      <c r="AR87" s="33"/>
    </row>
    <row r="88" spans="1:91" s="1" customFormat="1" ht="6.95" customHeight="1">
      <c r="B88" s="31"/>
      <c r="C88" s="32"/>
      <c r="D88" s="32"/>
      <c r="E88" s="32"/>
      <c r="F88" s="32"/>
      <c r="G88" s="32"/>
      <c r="H88" s="32"/>
      <c r="I88" s="32"/>
      <c r="J88" s="32"/>
      <c r="K88" s="32"/>
      <c r="L88" s="32"/>
      <c r="M88" s="32"/>
      <c r="N88" s="32"/>
      <c r="O88" s="32"/>
      <c r="P88" s="32"/>
      <c r="Q88" s="32"/>
      <c r="R88" s="32"/>
      <c r="S88" s="32"/>
      <c r="T88" s="32"/>
      <c r="U88" s="32"/>
      <c r="V88" s="32"/>
      <c r="W88" s="32"/>
      <c r="X88" s="32"/>
      <c r="Y88" s="32"/>
      <c r="Z88" s="32"/>
      <c r="AA88" s="32"/>
      <c r="AB88" s="32"/>
      <c r="AC88" s="32"/>
      <c r="AD88" s="32"/>
      <c r="AE88" s="32"/>
      <c r="AF88" s="32"/>
      <c r="AG88" s="32"/>
      <c r="AH88" s="32"/>
      <c r="AI88" s="32"/>
      <c r="AJ88" s="32"/>
      <c r="AK88" s="32"/>
      <c r="AL88" s="32"/>
      <c r="AM88" s="32"/>
      <c r="AN88" s="32"/>
      <c r="AO88" s="32"/>
      <c r="AP88" s="32"/>
      <c r="AQ88" s="32"/>
      <c r="AR88" s="33"/>
    </row>
    <row r="89" spans="1:91" s="1" customFormat="1" ht="15.2" customHeight="1">
      <c r="B89" s="31"/>
      <c r="C89" s="25" t="s">
        <v>27</v>
      </c>
      <c r="D89" s="32"/>
      <c r="E89" s="32"/>
      <c r="F89" s="32"/>
      <c r="G89" s="32"/>
      <c r="H89" s="32"/>
      <c r="I89" s="32"/>
      <c r="J89" s="32"/>
      <c r="K89" s="32"/>
      <c r="L89" s="51" t="str">
        <f>IF(E11= "","",E11)</f>
        <v xml:space="preserve"> </v>
      </c>
      <c r="M89" s="32"/>
      <c r="N89" s="32"/>
      <c r="O89" s="32"/>
      <c r="P89" s="32"/>
      <c r="Q89" s="32"/>
      <c r="R89" s="32"/>
      <c r="S89" s="32"/>
      <c r="T89" s="32"/>
      <c r="U89" s="32"/>
      <c r="V89" s="32"/>
      <c r="W89" s="32"/>
      <c r="X89" s="32"/>
      <c r="Y89" s="32"/>
      <c r="Z89" s="32"/>
      <c r="AA89" s="32"/>
      <c r="AB89" s="32"/>
      <c r="AC89" s="32"/>
      <c r="AD89" s="32"/>
      <c r="AE89" s="32"/>
      <c r="AF89" s="32"/>
      <c r="AG89" s="32"/>
      <c r="AH89" s="32"/>
      <c r="AI89" s="25" t="s">
        <v>33</v>
      </c>
      <c r="AJ89" s="32"/>
      <c r="AK89" s="32"/>
      <c r="AL89" s="32"/>
      <c r="AM89" s="257" t="str">
        <f>IF(E17="","",E17)</f>
        <v xml:space="preserve"> </v>
      </c>
      <c r="AN89" s="258"/>
      <c r="AO89" s="258"/>
      <c r="AP89" s="258"/>
      <c r="AQ89" s="32"/>
      <c r="AR89" s="33"/>
      <c r="AS89" s="260" t="s">
        <v>60</v>
      </c>
      <c r="AT89" s="261"/>
      <c r="AU89" s="59"/>
      <c r="AV89" s="59"/>
      <c r="AW89" s="59"/>
      <c r="AX89" s="59"/>
      <c r="AY89" s="59"/>
      <c r="AZ89" s="59"/>
      <c r="BA89" s="59"/>
      <c r="BB89" s="59"/>
      <c r="BC89" s="59"/>
      <c r="BD89" s="60"/>
    </row>
    <row r="90" spans="1:91" s="1" customFormat="1" ht="15.2" customHeight="1">
      <c r="B90" s="31"/>
      <c r="C90" s="25" t="s">
        <v>31</v>
      </c>
      <c r="D90" s="32"/>
      <c r="E90" s="32"/>
      <c r="F90" s="32"/>
      <c r="G90" s="32"/>
      <c r="H90" s="32"/>
      <c r="I90" s="32"/>
      <c r="J90" s="32"/>
      <c r="K90" s="32"/>
      <c r="L90" s="51" t="str">
        <f>IF(E14= "Vyplň údaj","",E14)</f>
        <v/>
      </c>
      <c r="M90" s="32"/>
      <c r="N90" s="32"/>
      <c r="O90" s="32"/>
      <c r="P90" s="32"/>
      <c r="Q90" s="32"/>
      <c r="R90" s="32"/>
      <c r="S90" s="32"/>
      <c r="T90" s="32"/>
      <c r="U90" s="32"/>
      <c r="V90" s="32"/>
      <c r="W90" s="32"/>
      <c r="X90" s="32"/>
      <c r="Y90" s="32"/>
      <c r="Z90" s="32"/>
      <c r="AA90" s="32"/>
      <c r="AB90" s="32"/>
      <c r="AC90" s="32"/>
      <c r="AD90" s="32"/>
      <c r="AE90" s="32"/>
      <c r="AF90" s="32"/>
      <c r="AG90" s="32"/>
      <c r="AH90" s="32"/>
      <c r="AI90" s="25" t="s">
        <v>35</v>
      </c>
      <c r="AJ90" s="32"/>
      <c r="AK90" s="32"/>
      <c r="AL90" s="32"/>
      <c r="AM90" s="257" t="str">
        <f>IF(E20="","",E20)</f>
        <v>Kadeřábek</v>
      </c>
      <c r="AN90" s="258"/>
      <c r="AO90" s="258"/>
      <c r="AP90" s="258"/>
      <c r="AQ90" s="32"/>
      <c r="AR90" s="33"/>
      <c r="AS90" s="262"/>
      <c r="AT90" s="263"/>
      <c r="AU90" s="61"/>
      <c r="AV90" s="61"/>
      <c r="AW90" s="61"/>
      <c r="AX90" s="61"/>
      <c r="AY90" s="61"/>
      <c r="AZ90" s="61"/>
      <c r="BA90" s="61"/>
      <c r="BB90" s="61"/>
      <c r="BC90" s="61"/>
      <c r="BD90" s="62"/>
    </row>
    <row r="91" spans="1:91" s="1" customFormat="1" ht="10.9" customHeight="1">
      <c r="B91" s="31"/>
      <c r="C91" s="32"/>
      <c r="D91" s="32"/>
      <c r="E91" s="32"/>
      <c r="F91" s="32"/>
      <c r="G91" s="32"/>
      <c r="H91" s="32"/>
      <c r="I91" s="32"/>
      <c r="J91" s="32"/>
      <c r="K91" s="32"/>
      <c r="L91" s="32"/>
      <c r="M91" s="32"/>
      <c r="N91" s="32"/>
      <c r="O91" s="32"/>
      <c r="P91" s="32"/>
      <c r="Q91" s="32"/>
      <c r="R91" s="32"/>
      <c r="S91" s="32"/>
      <c r="T91" s="32"/>
      <c r="U91" s="32"/>
      <c r="V91" s="32"/>
      <c r="W91" s="32"/>
      <c r="X91" s="32"/>
      <c r="Y91" s="32"/>
      <c r="Z91" s="32"/>
      <c r="AA91" s="32"/>
      <c r="AB91" s="32"/>
      <c r="AC91" s="32"/>
      <c r="AD91" s="32"/>
      <c r="AE91" s="32"/>
      <c r="AF91" s="32"/>
      <c r="AG91" s="32"/>
      <c r="AH91" s="32"/>
      <c r="AI91" s="32"/>
      <c r="AJ91" s="32"/>
      <c r="AK91" s="32"/>
      <c r="AL91" s="32"/>
      <c r="AM91" s="32"/>
      <c r="AN91" s="32"/>
      <c r="AO91" s="32"/>
      <c r="AP91" s="32"/>
      <c r="AQ91" s="32"/>
      <c r="AR91" s="33"/>
      <c r="AS91" s="264"/>
      <c r="AT91" s="265"/>
      <c r="AU91" s="63"/>
      <c r="AV91" s="63"/>
      <c r="AW91" s="63"/>
      <c r="AX91" s="63"/>
      <c r="AY91" s="63"/>
      <c r="AZ91" s="63"/>
      <c r="BA91" s="63"/>
      <c r="BB91" s="63"/>
      <c r="BC91" s="63"/>
      <c r="BD91" s="64"/>
    </row>
    <row r="92" spans="1:91" s="1" customFormat="1" ht="29.25" customHeight="1">
      <c r="B92" s="31"/>
      <c r="C92" s="266" t="s">
        <v>61</v>
      </c>
      <c r="D92" s="267"/>
      <c r="E92" s="267"/>
      <c r="F92" s="267"/>
      <c r="G92" s="267"/>
      <c r="H92" s="65"/>
      <c r="I92" s="268" t="s">
        <v>62</v>
      </c>
      <c r="J92" s="267"/>
      <c r="K92" s="267"/>
      <c r="L92" s="267"/>
      <c r="M92" s="267"/>
      <c r="N92" s="267"/>
      <c r="O92" s="267"/>
      <c r="P92" s="267"/>
      <c r="Q92" s="267"/>
      <c r="R92" s="267"/>
      <c r="S92" s="267"/>
      <c r="T92" s="267"/>
      <c r="U92" s="267"/>
      <c r="V92" s="267"/>
      <c r="W92" s="267"/>
      <c r="X92" s="267"/>
      <c r="Y92" s="267"/>
      <c r="Z92" s="267"/>
      <c r="AA92" s="267"/>
      <c r="AB92" s="267"/>
      <c r="AC92" s="267"/>
      <c r="AD92" s="267"/>
      <c r="AE92" s="267"/>
      <c r="AF92" s="267"/>
      <c r="AG92" s="269" t="s">
        <v>63</v>
      </c>
      <c r="AH92" s="267"/>
      <c r="AI92" s="267"/>
      <c r="AJ92" s="267"/>
      <c r="AK92" s="267"/>
      <c r="AL92" s="267"/>
      <c r="AM92" s="267"/>
      <c r="AN92" s="268" t="s">
        <v>64</v>
      </c>
      <c r="AO92" s="267"/>
      <c r="AP92" s="270"/>
      <c r="AQ92" s="66" t="s">
        <v>65</v>
      </c>
      <c r="AR92" s="33"/>
      <c r="AS92" s="67" t="s">
        <v>66</v>
      </c>
      <c r="AT92" s="68" t="s">
        <v>67</v>
      </c>
      <c r="AU92" s="68" t="s">
        <v>68</v>
      </c>
      <c r="AV92" s="68" t="s">
        <v>69</v>
      </c>
      <c r="AW92" s="68" t="s">
        <v>70</v>
      </c>
      <c r="AX92" s="68" t="s">
        <v>71</v>
      </c>
      <c r="AY92" s="68" t="s">
        <v>72</v>
      </c>
      <c r="AZ92" s="68" t="s">
        <v>73</v>
      </c>
      <c r="BA92" s="68" t="s">
        <v>74</v>
      </c>
      <c r="BB92" s="68" t="s">
        <v>75</v>
      </c>
      <c r="BC92" s="68" t="s">
        <v>76</v>
      </c>
      <c r="BD92" s="69" t="s">
        <v>77</v>
      </c>
    </row>
    <row r="93" spans="1:91" s="1" customFormat="1" ht="10.9" customHeight="1">
      <c r="B93" s="31"/>
      <c r="C93" s="32"/>
      <c r="D93" s="32"/>
      <c r="E93" s="32"/>
      <c r="F93" s="32"/>
      <c r="G93" s="32"/>
      <c r="H93" s="32"/>
      <c r="I93" s="32"/>
      <c r="J93" s="32"/>
      <c r="K93" s="32"/>
      <c r="L93" s="32"/>
      <c r="M93" s="32"/>
      <c r="N93" s="32"/>
      <c r="O93" s="32"/>
      <c r="P93" s="32"/>
      <c r="Q93" s="32"/>
      <c r="R93" s="32"/>
      <c r="S93" s="32"/>
      <c r="T93" s="32"/>
      <c r="U93" s="32"/>
      <c r="V93" s="32"/>
      <c r="W93" s="32"/>
      <c r="X93" s="32"/>
      <c r="Y93" s="32"/>
      <c r="Z93" s="32"/>
      <c r="AA93" s="32"/>
      <c r="AB93" s="32"/>
      <c r="AC93" s="32"/>
      <c r="AD93" s="32"/>
      <c r="AE93" s="32"/>
      <c r="AF93" s="32"/>
      <c r="AG93" s="32"/>
      <c r="AH93" s="32"/>
      <c r="AI93" s="32"/>
      <c r="AJ93" s="32"/>
      <c r="AK93" s="32"/>
      <c r="AL93" s="32"/>
      <c r="AM93" s="32"/>
      <c r="AN93" s="32"/>
      <c r="AO93" s="32"/>
      <c r="AP93" s="32"/>
      <c r="AQ93" s="32"/>
      <c r="AR93" s="33"/>
      <c r="AS93" s="70"/>
      <c r="AT93" s="71"/>
      <c r="AU93" s="71"/>
      <c r="AV93" s="71"/>
      <c r="AW93" s="71"/>
      <c r="AX93" s="71"/>
      <c r="AY93" s="71"/>
      <c r="AZ93" s="71"/>
      <c r="BA93" s="71"/>
      <c r="BB93" s="71"/>
      <c r="BC93" s="71"/>
      <c r="BD93" s="72"/>
    </row>
    <row r="94" spans="1:91" s="5" customFormat="1" ht="32.450000000000003" customHeight="1">
      <c r="B94" s="73"/>
      <c r="C94" s="74" t="s">
        <v>78</v>
      </c>
      <c r="D94" s="75"/>
      <c r="E94" s="75"/>
      <c r="F94" s="75"/>
      <c r="G94" s="75"/>
      <c r="H94" s="75"/>
      <c r="I94" s="75"/>
      <c r="J94" s="75"/>
      <c r="K94" s="75"/>
      <c r="L94" s="75"/>
      <c r="M94" s="75"/>
      <c r="N94" s="75"/>
      <c r="O94" s="75"/>
      <c r="P94" s="75"/>
      <c r="Q94" s="75"/>
      <c r="R94" s="75"/>
      <c r="S94" s="75"/>
      <c r="T94" s="75"/>
      <c r="U94" s="75"/>
      <c r="V94" s="75"/>
      <c r="W94" s="75"/>
      <c r="X94" s="75"/>
      <c r="Y94" s="75"/>
      <c r="Z94" s="75"/>
      <c r="AA94" s="75"/>
      <c r="AB94" s="75"/>
      <c r="AC94" s="75"/>
      <c r="AD94" s="75"/>
      <c r="AE94" s="75"/>
      <c r="AF94" s="75"/>
      <c r="AG94" s="274">
        <f>ROUND(AG95,2)</f>
        <v>0</v>
      </c>
      <c r="AH94" s="274"/>
      <c r="AI94" s="274"/>
      <c r="AJ94" s="274"/>
      <c r="AK94" s="274"/>
      <c r="AL94" s="274"/>
      <c r="AM94" s="274"/>
      <c r="AN94" s="246">
        <f>SUM(AG94,AT94)</f>
        <v>0</v>
      </c>
      <c r="AO94" s="246"/>
      <c r="AP94" s="246"/>
      <c r="AQ94" s="77" t="s">
        <v>1</v>
      </c>
      <c r="AR94" s="78"/>
      <c r="AS94" s="79">
        <f>ROUND(AS95,2)</f>
        <v>0</v>
      </c>
      <c r="AT94" s="80">
        <f>ROUND(SUM(AV94:AW94),2)</f>
        <v>0</v>
      </c>
      <c r="AU94" s="81">
        <f>ROUND(AU95,5)</f>
        <v>0</v>
      </c>
      <c r="AV94" s="80">
        <f>ROUND(AZ94*L32,2)</f>
        <v>0</v>
      </c>
      <c r="AW94" s="80">
        <f>ROUND(BA94*L33,2)</f>
        <v>0</v>
      </c>
      <c r="AX94" s="80">
        <f>ROUND(BB94*L32,2)</f>
        <v>0</v>
      </c>
      <c r="AY94" s="80">
        <f>ROUND(BC94*L33,2)</f>
        <v>0</v>
      </c>
      <c r="AZ94" s="80">
        <f>ROUND(AZ95,2)</f>
        <v>0</v>
      </c>
      <c r="BA94" s="80">
        <f>ROUND(BA95,2)</f>
        <v>0</v>
      </c>
      <c r="BB94" s="80">
        <f>ROUND(BB95,2)</f>
        <v>0</v>
      </c>
      <c r="BC94" s="80">
        <f>ROUND(BC95,2)</f>
        <v>0</v>
      </c>
      <c r="BD94" s="82">
        <f>ROUND(BD95,2)</f>
        <v>0</v>
      </c>
      <c r="BS94" s="83" t="s">
        <v>79</v>
      </c>
      <c r="BT94" s="83" t="s">
        <v>80</v>
      </c>
      <c r="BU94" s="84" t="s">
        <v>81</v>
      </c>
      <c r="BV94" s="83" t="s">
        <v>82</v>
      </c>
      <c r="BW94" s="83" t="s">
        <v>5</v>
      </c>
      <c r="BX94" s="83" t="s">
        <v>83</v>
      </c>
      <c r="CL94" s="83" t="s">
        <v>1</v>
      </c>
    </row>
    <row r="95" spans="1:91" s="6" customFormat="1" ht="16.5" customHeight="1">
      <c r="A95" s="85" t="s">
        <v>84</v>
      </c>
      <c r="B95" s="86"/>
      <c r="C95" s="87"/>
      <c r="D95" s="273" t="s">
        <v>85</v>
      </c>
      <c r="E95" s="273"/>
      <c r="F95" s="273"/>
      <c r="G95" s="273"/>
      <c r="H95" s="273"/>
      <c r="I95" s="88"/>
      <c r="J95" s="273" t="s">
        <v>86</v>
      </c>
      <c r="K95" s="273"/>
      <c r="L95" s="273"/>
      <c r="M95" s="273"/>
      <c r="N95" s="273"/>
      <c r="O95" s="273"/>
      <c r="P95" s="273"/>
      <c r="Q95" s="273"/>
      <c r="R95" s="273"/>
      <c r="S95" s="273"/>
      <c r="T95" s="273"/>
      <c r="U95" s="273"/>
      <c r="V95" s="273"/>
      <c r="W95" s="273"/>
      <c r="X95" s="273"/>
      <c r="Y95" s="273"/>
      <c r="Z95" s="273"/>
      <c r="AA95" s="273"/>
      <c r="AB95" s="273"/>
      <c r="AC95" s="273"/>
      <c r="AD95" s="273"/>
      <c r="AE95" s="273"/>
      <c r="AF95" s="273"/>
      <c r="AG95" s="271">
        <f>'SO_01 - MK 1C'!J32</f>
        <v>0</v>
      </c>
      <c r="AH95" s="272"/>
      <c r="AI95" s="272"/>
      <c r="AJ95" s="272"/>
      <c r="AK95" s="272"/>
      <c r="AL95" s="272"/>
      <c r="AM95" s="272"/>
      <c r="AN95" s="271">
        <f>SUM(AG95,AT95)</f>
        <v>0</v>
      </c>
      <c r="AO95" s="272"/>
      <c r="AP95" s="272"/>
      <c r="AQ95" s="89" t="s">
        <v>87</v>
      </c>
      <c r="AR95" s="90"/>
      <c r="AS95" s="91">
        <v>0</v>
      </c>
      <c r="AT95" s="92">
        <f>ROUND(SUM(AV95:AW95),2)</f>
        <v>0</v>
      </c>
      <c r="AU95" s="93">
        <f>'SO_01 - MK 1C'!P132</f>
        <v>0</v>
      </c>
      <c r="AV95" s="92">
        <f>'SO_01 - MK 1C'!J35</f>
        <v>0</v>
      </c>
      <c r="AW95" s="92">
        <f>'SO_01 - MK 1C'!J36</f>
        <v>0</v>
      </c>
      <c r="AX95" s="92">
        <f>'SO_01 - MK 1C'!J37</f>
        <v>0</v>
      </c>
      <c r="AY95" s="92">
        <f>'SO_01 - MK 1C'!J38</f>
        <v>0</v>
      </c>
      <c r="AZ95" s="92">
        <f>'SO_01 - MK 1C'!F35</f>
        <v>0</v>
      </c>
      <c r="BA95" s="92">
        <f>'SO_01 - MK 1C'!F36</f>
        <v>0</v>
      </c>
      <c r="BB95" s="92">
        <f>'SO_01 - MK 1C'!F37</f>
        <v>0</v>
      </c>
      <c r="BC95" s="92">
        <f>'SO_01 - MK 1C'!F38</f>
        <v>0</v>
      </c>
      <c r="BD95" s="94">
        <f>'SO_01 - MK 1C'!F39</f>
        <v>0</v>
      </c>
      <c r="BT95" s="95" t="s">
        <v>21</v>
      </c>
      <c r="BV95" s="95" t="s">
        <v>82</v>
      </c>
      <c r="BW95" s="95" t="s">
        <v>88</v>
      </c>
      <c r="BX95" s="95" t="s">
        <v>5</v>
      </c>
      <c r="CL95" s="95" t="s">
        <v>1</v>
      </c>
      <c r="CM95" s="95" t="s">
        <v>89</v>
      </c>
    </row>
    <row r="96" spans="1:91" ht="11.25">
      <c r="B96" s="17"/>
      <c r="C96" s="18"/>
      <c r="D96" s="18"/>
      <c r="E96" s="18"/>
      <c r="F96" s="18"/>
      <c r="G96" s="18"/>
      <c r="H96" s="18"/>
      <c r="I96" s="18"/>
      <c r="J96" s="18"/>
      <c r="K96" s="18"/>
      <c r="L96" s="18"/>
      <c r="M96" s="18"/>
      <c r="N96" s="18"/>
      <c r="O96" s="18"/>
      <c r="P96" s="18"/>
      <c r="Q96" s="18"/>
      <c r="R96" s="18"/>
      <c r="S96" s="18"/>
      <c r="T96" s="18"/>
      <c r="U96" s="18"/>
      <c r="V96" s="18"/>
      <c r="W96" s="18"/>
      <c r="X96" s="18"/>
      <c r="Y96" s="18"/>
      <c r="Z96" s="18"/>
      <c r="AA96" s="18"/>
      <c r="AB96" s="18"/>
      <c r="AC96" s="18"/>
      <c r="AD96" s="18"/>
      <c r="AE96" s="18"/>
      <c r="AF96" s="18"/>
      <c r="AG96" s="18"/>
      <c r="AH96" s="18"/>
      <c r="AI96" s="18"/>
      <c r="AJ96" s="18"/>
      <c r="AK96" s="18"/>
      <c r="AL96" s="18"/>
      <c r="AM96" s="18"/>
      <c r="AN96" s="18"/>
      <c r="AO96" s="18"/>
      <c r="AP96" s="18"/>
      <c r="AQ96" s="18"/>
      <c r="AR96" s="16"/>
    </row>
    <row r="97" spans="2:89" s="1" customFormat="1" ht="30" customHeight="1">
      <c r="B97" s="31"/>
      <c r="C97" s="74" t="s">
        <v>90</v>
      </c>
      <c r="D97" s="32"/>
      <c r="E97" s="32"/>
      <c r="F97" s="32"/>
      <c r="G97" s="32"/>
      <c r="H97" s="32"/>
      <c r="I97" s="32"/>
      <c r="J97" s="32"/>
      <c r="K97" s="32"/>
      <c r="L97" s="32"/>
      <c r="M97" s="32"/>
      <c r="N97" s="32"/>
      <c r="O97" s="32"/>
      <c r="P97" s="32"/>
      <c r="Q97" s="32"/>
      <c r="R97" s="32"/>
      <c r="S97" s="32"/>
      <c r="T97" s="32"/>
      <c r="U97" s="32"/>
      <c r="V97" s="32"/>
      <c r="W97" s="32"/>
      <c r="X97" s="32"/>
      <c r="Y97" s="32"/>
      <c r="Z97" s="32"/>
      <c r="AA97" s="32"/>
      <c r="AB97" s="32"/>
      <c r="AC97" s="32"/>
      <c r="AD97" s="32"/>
      <c r="AE97" s="32"/>
      <c r="AF97" s="32"/>
      <c r="AG97" s="246">
        <f>ROUND(SUM(AG98:AG101), 2)</f>
        <v>0</v>
      </c>
      <c r="AH97" s="246"/>
      <c r="AI97" s="246"/>
      <c r="AJ97" s="246"/>
      <c r="AK97" s="246"/>
      <c r="AL97" s="246"/>
      <c r="AM97" s="246"/>
      <c r="AN97" s="246">
        <f>ROUND(SUM(AN98:AN101), 2)</f>
        <v>0</v>
      </c>
      <c r="AO97" s="246"/>
      <c r="AP97" s="246"/>
      <c r="AQ97" s="96"/>
      <c r="AR97" s="33"/>
      <c r="AS97" s="67" t="s">
        <v>91</v>
      </c>
      <c r="AT97" s="68" t="s">
        <v>92</v>
      </c>
      <c r="AU97" s="68" t="s">
        <v>44</v>
      </c>
      <c r="AV97" s="69" t="s">
        <v>67</v>
      </c>
    </row>
    <row r="98" spans="2:89" s="1" customFormat="1" ht="19.899999999999999" customHeight="1">
      <c r="B98" s="31"/>
      <c r="C98" s="32"/>
      <c r="D98" s="242" t="s">
        <v>93</v>
      </c>
      <c r="E98" s="242"/>
      <c r="F98" s="242"/>
      <c r="G98" s="242"/>
      <c r="H98" s="242"/>
      <c r="I98" s="242"/>
      <c r="J98" s="242"/>
      <c r="K98" s="242"/>
      <c r="L98" s="242"/>
      <c r="M98" s="242"/>
      <c r="N98" s="242"/>
      <c r="O98" s="242"/>
      <c r="P98" s="242"/>
      <c r="Q98" s="242"/>
      <c r="R98" s="242"/>
      <c r="S98" s="242"/>
      <c r="T98" s="242"/>
      <c r="U98" s="242"/>
      <c r="V98" s="242"/>
      <c r="W98" s="242"/>
      <c r="X98" s="242"/>
      <c r="Y98" s="242"/>
      <c r="Z98" s="242"/>
      <c r="AA98" s="242"/>
      <c r="AB98" s="242"/>
      <c r="AC98" s="32"/>
      <c r="AD98" s="32"/>
      <c r="AE98" s="32"/>
      <c r="AF98" s="32"/>
      <c r="AG98" s="243">
        <f>ROUND(AG94 * AS98, 2)</f>
        <v>0</v>
      </c>
      <c r="AH98" s="244"/>
      <c r="AI98" s="244"/>
      <c r="AJ98" s="244"/>
      <c r="AK98" s="244"/>
      <c r="AL98" s="244"/>
      <c r="AM98" s="244"/>
      <c r="AN98" s="244">
        <f>ROUND(AG98 + AV98, 2)</f>
        <v>0</v>
      </c>
      <c r="AO98" s="244"/>
      <c r="AP98" s="244"/>
      <c r="AQ98" s="32"/>
      <c r="AR98" s="33"/>
      <c r="AS98" s="99">
        <v>0</v>
      </c>
      <c r="AT98" s="100" t="s">
        <v>94</v>
      </c>
      <c r="AU98" s="100" t="s">
        <v>45</v>
      </c>
      <c r="AV98" s="101">
        <f>ROUND(IF(AU98="základní",AG98*L32,IF(AU98="snížená",AG98*L33,0)), 2)</f>
        <v>0</v>
      </c>
      <c r="BV98" s="13" t="s">
        <v>95</v>
      </c>
      <c r="BY98" s="102">
        <f>IF(AU98="základní",AV98,0)</f>
        <v>0</v>
      </c>
      <c r="BZ98" s="102">
        <f>IF(AU98="snížená",AV98,0)</f>
        <v>0</v>
      </c>
      <c r="CA98" s="102">
        <v>0</v>
      </c>
      <c r="CB98" s="102">
        <v>0</v>
      </c>
      <c r="CC98" s="102">
        <v>0</v>
      </c>
      <c r="CD98" s="102">
        <f>IF(AU98="základní",AG98,0)</f>
        <v>0</v>
      </c>
      <c r="CE98" s="102">
        <f>IF(AU98="snížená",AG98,0)</f>
        <v>0</v>
      </c>
      <c r="CF98" s="102">
        <f>IF(AU98="zákl. přenesená",AG98,0)</f>
        <v>0</v>
      </c>
      <c r="CG98" s="102">
        <f>IF(AU98="sníž. přenesená",AG98,0)</f>
        <v>0</v>
      </c>
      <c r="CH98" s="102">
        <f>IF(AU98="nulová",AG98,0)</f>
        <v>0</v>
      </c>
      <c r="CI98" s="13">
        <f>IF(AU98="základní",1,IF(AU98="snížená",2,IF(AU98="zákl. přenesená",4,IF(AU98="sníž. přenesená",5,3))))</f>
        <v>1</v>
      </c>
      <c r="CJ98" s="13">
        <f>IF(AT98="stavební čast",1,IF(AT98="investiční čast",2,3))</f>
        <v>1</v>
      </c>
      <c r="CK98" s="13" t="str">
        <f>IF(D98="Vyplň vlastní","","x")</f>
        <v>x</v>
      </c>
    </row>
    <row r="99" spans="2:89" s="1" customFormat="1" ht="19.899999999999999" customHeight="1">
      <c r="B99" s="31"/>
      <c r="C99" s="32"/>
      <c r="D99" s="245" t="s">
        <v>96</v>
      </c>
      <c r="E99" s="242"/>
      <c r="F99" s="242"/>
      <c r="G99" s="242"/>
      <c r="H99" s="242"/>
      <c r="I99" s="242"/>
      <c r="J99" s="242"/>
      <c r="K99" s="242"/>
      <c r="L99" s="242"/>
      <c r="M99" s="242"/>
      <c r="N99" s="242"/>
      <c r="O99" s="242"/>
      <c r="P99" s="242"/>
      <c r="Q99" s="242"/>
      <c r="R99" s="242"/>
      <c r="S99" s="242"/>
      <c r="T99" s="242"/>
      <c r="U99" s="242"/>
      <c r="V99" s="242"/>
      <c r="W99" s="242"/>
      <c r="X99" s="242"/>
      <c r="Y99" s="242"/>
      <c r="Z99" s="242"/>
      <c r="AA99" s="242"/>
      <c r="AB99" s="242"/>
      <c r="AC99" s="32"/>
      <c r="AD99" s="32"/>
      <c r="AE99" s="32"/>
      <c r="AF99" s="32"/>
      <c r="AG99" s="243">
        <f>ROUND(AG94 * AS99, 2)</f>
        <v>0</v>
      </c>
      <c r="AH99" s="244"/>
      <c r="AI99" s="244"/>
      <c r="AJ99" s="244"/>
      <c r="AK99" s="244"/>
      <c r="AL99" s="244"/>
      <c r="AM99" s="244"/>
      <c r="AN99" s="244">
        <f>ROUND(AG99 + AV99, 2)</f>
        <v>0</v>
      </c>
      <c r="AO99" s="244"/>
      <c r="AP99" s="244"/>
      <c r="AQ99" s="32"/>
      <c r="AR99" s="33"/>
      <c r="AS99" s="99">
        <v>0</v>
      </c>
      <c r="AT99" s="100" t="s">
        <v>94</v>
      </c>
      <c r="AU99" s="100" t="s">
        <v>45</v>
      </c>
      <c r="AV99" s="101">
        <f>ROUND(IF(AU99="základní",AG99*L32,IF(AU99="snížená",AG99*L33,0)), 2)</f>
        <v>0</v>
      </c>
      <c r="BV99" s="13" t="s">
        <v>97</v>
      </c>
      <c r="BY99" s="102">
        <f>IF(AU99="základní",AV99,0)</f>
        <v>0</v>
      </c>
      <c r="BZ99" s="102">
        <f>IF(AU99="snížená",AV99,0)</f>
        <v>0</v>
      </c>
      <c r="CA99" s="102">
        <v>0</v>
      </c>
      <c r="CB99" s="102">
        <v>0</v>
      </c>
      <c r="CC99" s="102">
        <v>0</v>
      </c>
      <c r="CD99" s="102">
        <f>IF(AU99="základní",AG99,0)</f>
        <v>0</v>
      </c>
      <c r="CE99" s="102">
        <f>IF(AU99="snížená",AG99,0)</f>
        <v>0</v>
      </c>
      <c r="CF99" s="102">
        <f>IF(AU99="zákl. přenesená",AG99,0)</f>
        <v>0</v>
      </c>
      <c r="CG99" s="102">
        <f>IF(AU99="sníž. přenesená",AG99,0)</f>
        <v>0</v>
      </c>
      <c r="CH99" s="102">
        <f>IF(AU99="nulová",AG99,0)</f>
        <v>0</v>
      </c>
      <c r="CI99" s="13">
        <f>IF(AU99="základní",1,IF(AU99="snížená",2,IF(AU99="zákl. přenesená",4,IF(AU99="sníž. přenesená",5,3))))</f>
        <v>1</v>
      </c>
      <c r="CJ99" s="13">
        <f>IF(AT99="stavební čast",1,IF(AT99="investiční čast",2,3))</f>
        <v>1</v>
      </c>
      <c r="CK99" s="13" t="str">
        <f>IF(D99="Vyplň vlastní","","x")</f>
        <v/>
      </c>
    </row>
    <row r="100" spans="2:89" s="1" customFormat="1" ht="19.899999999999999" customHeight="1">
      <c r="B100" s="31"/>
      <c r="C100" s="32"/>
      <c r="D100" s="245" t="s">
        <v>96</v>
      </c>
      <c r="E100" s="242"/>
      <c r="F100" s="242"/>
      <c r="G100" s="242"/>
      <c r="H100" s="242"/>
      <c r="I100" s="242"/>
      <c r="J100" s="242"/>
      <c r="K100" s="242"/>
      <c r="L100" s="242"/>
      <c r="M100" s="242"/>
      <c r="N100" s="242"/>
      <c r="O100" s="242"/>
      <c r="P100" s="242"/>
      <c r="Q100" s="242"/>
      <c r="R100" s="242"/>
      <c r="S100" s="242"/>
      <c r="T100" s="242"/>
      <c r="U100" s="242"/>
      <c r="V100" s="242"/>
      <c r="W100" s="242"/>
      <c r="X100" s="242"/>
      <c r="Y100" s="242"/>
      <c r="Z100" s="242"/>
      <c r="AA100" s="242"/>
      <c r="AB100" s="242"/>
      <c r="AC100" s="32"/>
      <c r="AD100" s="32"/>
      <c r="AE100" s="32"/>
      <c r="AF100" s="32"/>
      <c r="AG100" s="243">
        <f>ROUND(AG94 * AS100, 2)</f>
        <v>0</v>
      </c>
      <c r="AH100" s="244"/>
      <c r="AI100" s="244"/>
      <c r="AJ100" s="244"/>
      <c r="AK100" s="244"/>
      <c r="AL100" s="244"/>
      <c r="AM100" s="244"/>
      <c r="AN100" s="244">
        <f>ROUND(AG100 + AV100, 2)</f>
        <v>0</v>
      </c>
      <c r="AO100" s="244"/>
      <c r="AP100" s="244"/>
      <c r="AQ100" s="32"/>
      <c r="AR100" s="33"/>
      <c r="AS100" s="99">
        <v>0</v>
      </c>
      <c r="AT100" s="100" t="s">
        <v>94</v>
      </c>
      <c r="AU100" s="100" t="s">
        <v>45</v>
      </c>
      <c r="AV100" s="101">
        <f>ROUND(IF(AU100="základní",AG100*L32,IF(AU100="snížená",AG100*L33,0)), 2)</f>
        <v>0</v>
      </c>
      <c r="BV100" s="13" t="s">
        <v>97</v>
      </c>
      <c r="BY100" s="102">
        <f>IF(AU100="základní",AV100,0)</f>
        <v>0</v>
      </c>
      <c r="BZ100" s="102">
        <f>IF(AU100="snížená",AV100,0)</f>
        <v>0</v>
      </c>
      <c r="CA100" s="102">
        <v>0</v>
      </c>
      <c r="CB100" s="102">
        <v>0</v>
      </c>
      <c r="CC100" s="102">
        <v>0</v>
      </c>
      <c r="CD100" s="102">
        <f>IF(AU100="základní",AG100,0)</f>
        <v>0</v>
      </c>
      <c r="CE100" s="102">
        <f>IF(AU100="snížená",AG100,0)</f>
        <v>0</v>
      </c>
      <c r="CF100" s="102">
        <f>IF(AU100="zákl. přenesená",AG100,0)</f>
        <v>0</v>
      </c>
      <c r="CG100" s="102">
        <f>IF(AU100="sníž. přenesená",AG100,0)</f>
        <v>0</v>
      </c>
      <c r="CH100" s="102">
        <f>IF(AU100="nulová",AG100,0)</f>
        <v>0</v>
      </c>
      <c r="CI100" s="13">
        <f>IF(AU100="základní",1,IF(AU100="snížená",2,IF(AU100="zákl. přenesená",4,IF(AU100="sníž. přenesená",5,3))))</f>
        <v>1</v>
      </c>
      <c r="CJ100" s="13">
        <f>IF(AT100="stavební čast",1,IF(AT100="investiční čast",2,3))</f>
        <v>1</v>
      </c>
      <c r="CK100" s="13" t="str">
        <f>IF(D100="Vyplň vlastní","","x")</f>
        <v/>
      </c>
    </row>
    <row r="101" spans="2:89" s="1" customFormat="1" ht="19.899999999999999" customHeight="1">
      <c r="B101" s="31"/>
      <c r="C101" s="32"/>
      <c r="D101" s="245" t="s">
        <v>96</v>
      </c>
      <c r="E101" s="242"/>
      <c r="F101" s="242"/>
      <c r="G101" s="242"/>
      <c r="H101" s="242"/>
      <c r="I101" s="242"/>
      <c r="J101" s="242"/>
      <c r="K101" s="242"/>
      <c r="L101" s="242"/>
      <c r="M101" s="242"/>
      <c r="N101" s="242"/>
      <c r="O101" s="242"/>
      <c r="P101" s="242"/>
      <c r="Q101" s="242"/>
      <c r="R101" s="242"/>
      <c r="S101" s="242"/>
      <c r="T101" s="242"/>
      <c r="U101" s="242"/>
      <c r="V101" s="242"/>
      <c r="W101" s="242"/>
      <c r="X101" s="242"/>
      <c r="Y101" s="242"/>
      <c r="Z101" s="242"/>
      <c r="AA101" s="242"/>
      <c r="AB101" s="242"/>
      <c r="AC101" s="32"/>
      <c r="AD101" s="32"/>
      <c r="AE101" s="32"/>
      <c r="AF101" s="32"/>
      <c r="AG101" s="243">
        <f>ROUND(AG94 * AS101, 2)</f>
        <v>0</v>
      </c>
      <c r="AH101" s="244"/>
      <c r="AI101" s="244"/>
      <c r="AJ101" s="244"/>
      <c r="AK101" s="244"/>
      <c r="AL101" s="244"/>
      <c r="AM101" s="244"/>
      <c r="AN101" s="244">
        <f>ROUND(AG101 + AV101, 2)</f>
        <v>0</v>
      </c>
      <c r="AO101" s="244"/>
      <c r="AP101" s="244"/>
      <c r="AQ101" s="32"/>
      <c r="AR101" s="33"/>
      <c r="AS101" s="103">
        <v>0</v>
      </c>
      <c r="AT101" s="104" t="s">
        <v>94</v>
      </c>
      <c r="AU101" s="104" t="s">
        <v>45</v>
      </c>
      <c r="AV101" s="105">
        <f>ROUND(IF(AU101="základní",AG101*L32,IF(AU101="snížená",AG101*L33,0)), 2)</f>
        <v>0</v>
      </c>
      <c r="BV101" s="13" t="s">
        <v>97</v>
      </c>
      <c r="BY101" s="102">
        <f>IF(AU101="základní",AV101,0)</f>
        <v>0</v>
      </c>
      <c r="BZ101" s="102">
        <f>IF(AU101="snížená",AV101,0)</f>
        <v>0</v>
      </c>
      <c r="CA101" s="102">
        <v>0</v>
      </c>
      <c r="CB101" s="102">
        <v>0</v>
      </c>
      <c r="CC101" s="102">
        <v>0</v>
      </c>
      <c r="CD101" s="102">
        <f>IF(AU101="základní",AG101,0)</f>
        <v>0</v>
      </c>
      <c r="CE101" s="102">
        <f>IF(AU101="snížená",AG101,0)</f>
        <v>0</v>
      </c>
      <c r="CF101" s="102">
        <f>IF(AU101="zákl. přenesená",AG101,0)</f>
        <v>0</v>
      </c>
      <c r="CG101" s="102">
        <f>IF(AU101="sníž. přenesená",AG101,0)</f>
        <v>0</v>
      </c>
      <c r="CH101" s="102">
        <f>IF(AU101="nulová",AG101,0)</f>
        <v>0</v>
      </c>
      <c r="CI101" s="13">
        <f>IF(AU101="základní",1,IF(AU101="snížená",2,IF(AU101="zákl. přenesená",4,IF(AU101="sníž. přenesená",5,3))))</f>
        <v>1</v>
      </c>
      <c r="CJ101" s="13">
        <f>IF(AT101="stavební čast",1,IF(AT101="investiční čast",2,3))</f>
        <v>1</v>
      </c>
      <c r="CK101" s="13" t="str">
        <f>IF(D101="Vyplň vlastní","","x")</f>
        <v/>
      </c>
    </row>
    <row r="102" spans="2:89" s="1" customFormat="1" ht="10.9" customHeight="1">
      <c r="B102" s="31"/>
      <c r="C102" s="32"/>
      <c r="D102" s="32"/>
      <c r="E102" s="32"/>
      <c r="F102" s="32"/>
      <c r="G102" s="32"/>
      <c r="H102" s="32"/>
      <c r="I102" s="32"/>
      <c r="J102" s="32"/>
      <c r="K102" s="32"/>
      <c r="L102" s="32"/>
      <c r="M102" s="32"/>
      <c r="N102" s="32"/>
      <c r="O102" s="32"/>
      <c r="P102" s="32"/>
      <c r="Q102" s="32"/>
      <c r="R102" s="32"/>
      <c r="S102" s="32"/>
      <c r="T102" s="32"/>
      <c r="U102" s="32"/>
      <c r="V102" s="32"/>
      <c r="W102" s="32"/>
      <c r="X102" s="32"/>
      <c r="Y102" s="32"/>
      <c r="Z102" s="32"/>
      <c r="AA102" s="32"/>
      <c r="AB102" s="32"/>
      <c r="AC102" s="32"/>
      <c r="AD102" s="32"/>
      <c r="AE102" s="32"/>
      <c r="AF102" s="32"/>
      <c r="AG102" s="32"/>
      <c r="AH102" s="32"/>
      <c r="AI102" s="32"/>
      <c r="AJ102" s="32"/>
      <c r="AK102" s="32"/>
      <c r="AL102" s="32"/>
      <c r="AM102" s="32"/>
      <c r="AN102" s="32"/>
      <c r="AO102" s="32"/>
      <c r="AP102" s="32"/>
      <c r="AQ102" s="32"/>
      <c r="AR102" s="33"/>
    </row>
    <row r="103" spans="2:89" s="1" customFormat="1" ht="30" customHeight="1">
      <c r="B103" s="31"/>
      <c r="C103" s="106" t="s">
        <v>98</v>
      </c>
      <c r="D103" s="107"/>
      <c r="E103" s="107"/>
      <c r="F103" s="107"/>
      <c r="G103" s="107"/>
      <c r="H103" s="107"/>
      <c r="I103" s="107"/>
      <c r="J103" s="107"/>
      <c r="K103" s="107"/>
      <c r="L103" s="107"/>
      <c r="M103" s="107"/>
      <c r="N103" s="107"/>
      <c r="O103" s="107"/>
      <c r="P103" s="107"/>
      <c r="Q103" s="107"/>
      <c r="R103" s="107"/>
      <c r="S103" s="107"/>
      <c r="T103" s="107"/>
      <c r="U103" s="107"/>
      <c r="V103" s="107"/>
      <c r="W103" s="107"/>
      <c r="X103" s="107"/>
      <c r="Y103" s="107"/>
      <c r="Z103" s="107"/>
      <c r="AA103" s="107"/>
      <c r="AB103" s="107"/>
      <c r="AC103" s="107"/>
      <c r="AD103" s="107"/>
      <c r="AE103" s="107"/>
      <c r="AF103" s="107"/>
      <c r="AG103" s="247">
        <f>ROUND(AG94 + AG97, 2)</f>
        <v>0</v>
      </c>
      <c r="AH103" s="247"/>
      <c r="AI103" s="247"/>
      <c r="AJ103" s="247"/>
      <c r="AK103" s="247"/>
      <c r="AL103" s="247"/>
      <c r="AM103" s="247"/>
      <c r="AN103" s="247">
        <f>ROUND(AN94 + AN97, 2)</f>
        <v>0</v>
      </c>
      <c r="AO103" s="247"/>
      <c r="AP103" s="247"/>
      <c r="AQ103" s="107"/>
      <c r="AR103" s="33"/>
    </row>
    <row r="104" spans="2:89" s="1" customFormat="1" ht="6.95" customHeight="1">
      <c r="B104" s="46"/>
      <c r="C104" s="47"/>
      <c r="D104" s="47"/>
      <c r="E104" s="47"/>
      <c r="F104" s="47"/>
      <c r="G104" s="47"/>
      <c r="H104" s="47"/>
      <c r="I104" s="47"/>
      <c r="J104" s="47"/>
      <c r="K104" s="47"/>
      <c r="L104" s="47"/>
      <c r="M104" s="47"/>
      <c r="N104" s="47"/>
      <c r="O104" s="47"/>
      <c r="P104" s="47"/>
      <c r="Q104" s="47"/>
      <c r="R104" s="47"/>
      <c r="S104" s="47"/>
      <c r="T104" s="47"/>
      <c r="U104" s="47"/>
      <c r="V104" s="47"/>
      <c r="W104" s="47"/>
      <c r="X104" s="47"/>
      <c r="Y104" s="47"/>
      <c r="Z104" s="47"/>
      <c r="AA104" s="47"/>
      <c r="AB104" s="47"/>
      <c r="AC104" s="47"/>
      <c r="AD104" s="47"/>
      <c r="AE104" s="47"/>
      <c r="AF104" s="47"/>
      <c r="AG104" s="47"/>
      <c r="AH104" s="47"/>
      <c r="AI104" s="47"/>
      <c r="AJ104" s="47"/>
      <c r="AK104" s="47"/>
      <c r="AL104" s="47"/>
      <c r="AM104" s="47"/>
      <c r="AN104" s="47"/>
      <c r="AO104" s="47"/>
      <c r="AP104" s="47"/>
      <c r="AQ104" s="47"/>
      <c r="AR104" s="33"/>
    </row>
  </sheetData>
  <sheetProtection algorithmName="SHA-512" hashValue="xBhrZxFzJsMEAwTn6wfWfWjEmsuJqJLq7d46DjVs4JAxlTjPhD8G2gQNJvtqhaB+f3jMmfFgU9ZqIu+70E2BtA==" saltValue="Zyhop2OpcckjZ10SxyH5tim6BoJHpe028B++1rdL2dMM+Djd9lr/bySEnNnfuTlAZNQindmGrAN5aiPg05b58A==" spinCount="100000" sheet="1" objects="1" scenarios="1" formatColumns="0" formatRows="0"/>
  <mergeCells count="60">
    <mergeCell ref="AR2:BE2"/>
    <mergeCell ref="BE5:BE34"/>
    <mergeCell ref="C92:G92"/>
    <mergeCell ref="I92:AF92"/>
    <mergeCell ref="AG92:AM92"/>
    <mergeCell ref="AN92:AP92"/>
    <mergeCell ref="AN95:AP95"/>
    <mergeCell ref="AG95:AM95"/>
    <mergeCell ref="D95:H95"/>
    <mergeCell ref="J95:AF95"/>
    <mergeCell ref="AG94:AM94"/>
    <mergeCell ref="AN94:AP94"/>
    <mergeCell ref="L85:AO85"/>
    <mergeCell ref="AM90:AP90"/>
    <mergeCell ref="AM87:AN87"/>
    <mergeCell ref="AM89:AP89"/>
    <mergeCell ref="AS89:AT91"/>
    <mergeCell ref="AG97:AM97"/>
    <mergeCell ref="AN97:AP97"/>
    <mergeCell ref="AG103:AM103"/>
    <mergeCell ref="AN103:AP103"/>
    <mergeCell ref="K5:AO5"/>
    <mergeCell ref="K6:AO6"/>
    <mergeCell ref="E14:AJ14"/>
    <mergeCell ref="E23:AN23"/>
    <mergeCell ref="L31:P31"/>
    <mergeCell ref="W31:AE31"/>
    <mergeCell ref="AK31:AO31"/>
    <mergeCell ref="L32:P32"/>
    <mergeCell ref="L33:P33"/>
    <mergeCell ref="L34:P34"/>
    <mergeCell ref="L35:P35"/>
    <mergeCell ref="L36:P36"/>
    <mergeCell ref="D100:AB100"/>
    <mergeCell ref="AG100:AM100"/>
    <mergeCell ref="AN100:AP100"/>
    <mergeCell ref="D101:AB101"/>
    <mergeCell ref="AG101:AM101"/>
    <mergeCell ref="AN101:AP101"/>
    <mergeCell ref="D98:AB98"/>
    <mergeCell ref="AG98:AM98"/>
    <mergeCell ref="AN98:AP98"/>
    <mergeCell ref="D99:AB99"/>
    <mergeCell ref="AG99:AM99"/>
    <mergeCell ref="AN99:AP99"/>
    <mergeCell ref="X38:AB38"/>
    <mergeCell ref="W33:AE33"/>
    <mergeCell ref="AK26:AO26"/>
    <mergeCell ref="AK27:AO27"/>
    <mergeCell ref="AK29:AO29"/>
    <mergeCell ref="W32:AE32"/>
    <mergeCell ref="AK32:AO32"/>
    <mergeCell ref="AK33:AO33"/>
    <mergeCell ref="W34:AE34"/>
    <mergeCell ref="AK34:AO34"/>
    <mergeCell ref="W35:AE35"/>
    <mergeCell ref="AK35:AO35"/>
    <mergeCell ref="W36:AE36"/>
    <mergeCell ref="AK36:AO36"/>
    <mergeCell ref="AK38:AO38"/>
  </mergeCells>
  <dataValidations count="2">
    <dataValidation type="list" allowBlank="1" showInputMessage="1" showErrorMessage="1" error="Povoleny jsou hodnoty základní, snížená, zákl. přenesená, sníž. přenesená, nulová." sqref="AU97:AU101">
      <formula1>"základní, snížená, zákl. přenesená, sníž. přenesená, nulová"</formula1>
    </dataValidation>
    <dataValidation type="list" allowBlank="1" showInputMessage="1" showErrorMessage="1" error="Povoleny jsou hodnoty stavební čast, technologická čast, investiční čast." sqref="AT97:AT101">
      <formula1>"stavební čast, technologická čast, investiční čast"</formula1>
    </dataValidation>
  </dataValidations>
  <hyperlinks>
    <hyperlink ref="A95" location="'SO_01 - MK 1C'!C2" display="/"/>
  </hyperlink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BM152"/>
  <sheetViews>
    <sheetView showGridLines="0" tabSelected="1" topLeftCell="A46" workbookViewId="0">
      <selection activeCell="J12" sqref="J12"/>
    </sheetView>
  </sheetViews>
  <sheetFormatPr defaultRowHeight="15"/>
  <cols>
    <col min="1" max="1" width="8.33203125" customWidth="1"/>
    <col min="2" max="2" width="1.6640625" customWidth="1"/>
    <col min="3" max="3" width="4.1640625" customWidth="1"/>
    <col min="4" max="4" width="4.33203125" customWidth="1"/>
    <col min="5" max="5" width="17.1640625" customWidth="1"/>
    <col min="6" max="6" width="50.83203125" customWidth="1"/>
    <col min="7" max="7" width="7" customWidth="1"/>
    <col min="8" max="8" width="11.5" customWidth="1"/>
    <col min="9" max="9" width="20.1640625" style="109" customWidth="1"/>
    <col min="10" max="10" width="20.1640625" customWidth="1"/>
    <col min="11" max="11" width="20.1640625" hidden="1" customWidth="1"/>
    <col min="12" max="12" width="9.33203125" customWidth="1"/>
    <col min="13" max="13" width="10.83203125" hidden="1" customWidth="1"/>
    <col min="14" max="14" width="9.33203125" hidden="1"/>
    <col min="15" max="20" width="14.1640625" hidden="1" customWidth="1"/>
    <col min="21" max="21" width="16.33203125" hidden="1" customWidth="1"/>
    <col min="22" max="22" width="12.33203125" customWidth="1"/>
    <col min="23" max="23" width="16.33203125" customWidth="1"/>
    <col min="24" max="24" width="12.33203125" customWidth="1"/>
    <col min="25" max="25" width="15" customWidth="1"/>
    <col min="26" max="26" width="11" customWidth="1"/>
    <col min="27" max="27" width="15" customWidth="1"/>
    <col min="28" max="28" width="16.33203125" customWidth="1"/>
    <col min="29" max="29" width="11" customWidth="1"/>
    <col min="30" max="30" width="15" customWidth="1"/>
    <col min="31" max="31" width="16.33203125" customWidth="1"/>
    <col min="44" max="65" width="9.33203125" hidden="1"/>
  </cols>
  <sheetData>
    <row r="2" spans="2:46" ht="36.950000000000003" customHeight="1">
      <c r="L2" s="275"/>
      <c r="M2" s="275"/>
      <c r="N2" s="275"/>
      <c r="O2" s="275"/>
      <c r="P2" s="275"/>
      <c r="Q2" s="275"/>
      <c r="R2" s="275"/>
      <c r="S2" s="275"/>
      <c r="T2" s="275"/>
      <c r="U2" s="275"/>
      <c r="V2" s="275"/>
      <c r="AT2" s="13" t="s">
        <v>88</v>
      </c>
    </row>
    <row r="3" spans="2:46" ht="6.95" customHeight="1">
      <c r="B3" s="110"/>
      <c r="C3" s="111"/>
      <c r="D3" s="111"/>
      <c r="E3" s="111"/>
      <c r="F3" s="111"/>
      <c r="G3" s="111"/>
      <c r="H3" s="111"/>
      <c r="I3" s="112"/>
      <c r="J3" s="111"/>
      <c r="K3" s="111"/>
      <c r="L3" s="16"/>
      <c r="AT3" s="13" t="s">
        <v>89</v>
      </c>
    </row>
    <row r="4" spans="2:46" ht="24.95" customHeight="1">
      <c r="B4" s="16"/>
      <c r="D4" s="113" t="s">
        <v>99</v>
      </c>
      <c r="L4" s="16"/>
      <c r="M4" s="114" t="s">
        <v>10</v>
      </c>
      <c r="AT4" s="13" t="s">
        <v>4</v>
      </c>
    </row>
    <row r="5" spans="2:46" ht="6.95" customHeight="1">
      <c r="B5" s="16"/>
      <c r="L5" s="16"/>
    </row>
    <row r="6" spans="2:46" ht="12" customHeight="1">
      <c r="B6" s="16"/>
      <c r="D6" s="115" t="s">
        <v>16</v>
      </c>
      <c r="L6" s="16"/>
    </row>
    <row r="7" spans="2:46" ht="16.5" customHeight="1">
      <c r="B7" s="16"/>
      <c r="E7" s="279" t="str">
        <f>'Rekapitulace stavby'!K6</f>
        <v>Oprava komunikace - Běštín - MK1C</v>
      </c>
      <c r="F7" s="280"/>
      <c r="G7" s="280"/>
      <c r="H7" s="280"/>
      <c r="L7" s="16"/>
    </row>
    <row r="8" spans="2:46" s="1" customFormat="1" ht="12" customHeight="1">
      <c r="B8" s="33"/>
      <c r="D8" s="115" t="s">
        <v>100</v>
      </c>
      <c r="I8" s="116"/>
      <c r="L8" s="33"/>
    </row>
    <row r="9" spans="2:46" s="1" customFormat="1" ht="36.950000000000003" customHeight="1">
      <c r="B9" s="33"/>
      <c r="E9" s="281" t="s">
        <v>101</v>
      </c>
      <c r="F9" s="282"/>
      <c r="G9" s="282"/>
      <c r="H9" s="282"/>
      <c r="I9" s="116"/>
      <c r="L9" s="33"/>
    </row>
    <row r="10" spans="2:46" s="1" customFormat="1" ht="11.25">
      <c r="B10" s="33"/>
      <c r="I10" s="116"/>
      <c r="L10" s="33"/>
    </row>
    <row r="11" spans="2:46" s="1" customFormat="1" ht="12" customHeight="1">
      <c r="B11" s="33"/>
      <c r="D11" s="115" t="s">
        <v>19</v>
      </c>
      <c r="F11" s="117" t="s">
        <v>1</v>
      </c>
      <c r="I11" s="118" t="s">
        <v>20</v>
      </c>
      <c r="J11" s="117" t="s">
        <v>1</v>
      </c>
      <c r="L11" s="33"/>
    </row>
    <row r="12" spans="2:46" s="1" customFormat="1" ht="12" customHeight="1">
      <c r="B12" s="33"/>
      <c r="D12" s="115" t="s">
        <v>22</v>
      </c>
      <c r="F12" s="117" t="s">
        <v>23</v>
      </c>
      <c r="I12" s="118" t="s">
        <v>24</v>
      </c>
      <c r="J12" s="119">
        <f>'Rekapitulace stavby'!AN8</f>
        <v>0</v>
      </c>
      <c r="L12" s="33"/>
    </row>
    <row r="13" spans="2:46" s="1" customFormat="1" ht="10.9" customHeight="1">
      <c r="B13" s="33"/>
      <c r="I13" s="116"/>
      <c r="L13" s="33"/>
    </row>
    <row r="14" spans="2:46" s="1" customFormat="1" ht="12" customHeight="1">
      <c r="B14" s="33"/>
      <c r="D14" s="115" t="s">
        <v>27</v>
      </c>
      <c r="I14" s="118" t="s">
        <v>28</v>
      </c>
      <c r="J14" s="117" t="str">
        <f>IF('Rekapitulace stavby'!AN10="","",'Rekapitulace stavby'!AN10)</f>
        <v/>
      </c>
      <c r="L14" s="33"/>
    </row>
    <row r="15" spans="2:46" s="1" customFormat="1" ht="18" customHeight="1">
      <c r="B15" s="33"/>
      <c r="E15" s="117" t="str">
        <f>IF('Rekapitulace stavby'!E11="","",'Rekapitulace stavby'!E11)</f>
        <v xml:space="preserve"> </v>
      </c>
      <c r="I15" s="118" t="s">
        <v>30</v>
      </c>
      <c r="J15" s="117" t="str">
        <f>IF('Rekapitulace stavby'!AN11="","",'Rekapitulace stavby'!AN11)</f>
        <v/>
      </c>
      <c r="L15" s="33"/>
    </row>
    <row r="16" spans="2:46" s="1" customFormat="1" ht="6.95" customHeight="1">
      <c r="B16" s="33"/>
      <c r="I16" s="116"/>
      <c r="L16" s="33"/>
    </row>
    <row r="17" spans="2:12" s="1" customFormat="1" ht="12" customHeight="1">
      <c r="B17" s="33"/>
      <c r="D17" s="115" t="s">
        <v>31</v>
      </c>
      <c r="I17" s="118" t="s">
        <v>28</v>
      </c>
      <c r="J17" s="26" t="str">
        <f>'Rekapitulace stavby'!AN13</f>
        <v>Vyplň údaj</v>
      </c>
      <c r="L17" s="33"/>
    </row>
    <row r="18" spans="2:12" s="1" customFormat="1" ht="18" customHeight="1">
      <c r="B18" s="33"/>
      <c r="E18" s="283" t="str">
        <f>'Rekapitulace stavby'!E14</f>
        <v>Vyplň údaj</v>
      </c>
      <c r="F18" s="284"/>
      <c r="G18" s="284"/>
      <c r="H18" s="284"/>
      <c r="I18" s="118" t="s">
        <v>30</v>
      </c>
      <c r="J18" s="26" t="str">
        <f>'Rekapitulace stavby'!AN14</f>
        <v>Vyplň údaj</v>
      </c>
      <c r="L18" s="33"/>
    </row>
    <row r="19" spans="2:12" s="1" customFormat="1" ht="6.95" customHeight="1">
      <c r="B19" s="33"/>
      <c r="I19" s="116"/>
      <c r="L19" s="33"/>
    </row>
    <row r="20" spans="2:12" s="1" customFormat="1" ht="12" customHeight="1">
      <c r="B20" s="33"/>
      <c r="D20" s="115" t="s">
        <v>33</v>
      </c>
      <c r="I20" s="118" t="s">
        <v>28</v>
      </c>
      <c r="J20" s="117" t="str">
        <f>IF('Rekapitulace stavby'!AN16="","",'Rekapitulace stavby'!AN16)</f>
        <v/>
      </c>
      <c r="L20" s="33"/>
    </row>
    <row r="21" spans="2:12" s="1" customFormat="1" ht="18" customHeight="1">
      <c r="B21" s="33"/>
      <c r="E21" s="117" t="str">
        <f>IF('Rekapitulace stavby'!E17="","",'Rekapitulace stavby'!E17)</f>
        <v xml:space="preserve"> </v>
      </c>
      <c r="I21" s="118" t="s">
        <v>30</v>
      </c>
      <c r="J21" s="117" t="str">
        <f>IF('Rekapitulace stavby'!AN17="","",'Rekapitulace stavby'!AN17)</f>
        <v/>
      </c>
      <c r="L21" s="33"/>
    </row>
    <row r="22" spans="2:12" s="1" customFormat="1" ht="6.95" customHeight="1">
      <c r="B22" s="33"/>
      <c r="I22" s="116"/>
      <c r="L22" s="33"/>
    </row>
    <row r="23" spans="2:12" s="1" customFormat="1" ht="12" customHeight="1">
      <c r="B23" s="33"/>
      <c r="D23" s="115" t="s">
        <v>35</v>
      </c>
      <c r="I23" s="118" t="s">
        <v>28</v>
      </c>
      <c r="J23" s="117" t="s">
        <v>1</v>
      </c>
      <c r="L23" s="33"/>
    </row>
    <row r="24" spans="2:12" s="1" customFormat="1" ht="18" customHeight="1">
      <c r="B24" s="33"/>
      <c r="E24" s="117" t="s">
        <v>36</v>
      </c>
      <c r="I24" s="118" t="s">
        <v>30</v>
      </c>
      <c r="J24" s="117" t="s">
        <v>1</v>
      </c>
      <c r="L24" s="33"/>
    </row>
    <row r="25" spans="2:12" s="1" customFormat="1" ht="6.95" customHeight="1">
      <c r="B25" s="33"/>
      <c r="I25" s="116"/>
      <c r="L25" s="33"/>
    </row>
    <row r="26" spans="2:12" s="1" customFormat="1" ht="12" customHeight="1">
      <c r="B26" s="33"/>
      <c r="D26" s="115" t="s">
        <v>37</v>
      </c>
      <c r="I26" s="116"/>
      <c r="L26" s="33"/>
    </row>
    <row r="27" spans="2:12" s="7" customFormat="1" ht="16.5" customHeight="1">
      <c r="B27" s="120"/>
      <c r="E27" s="285" t="s">
        <v>1</v>
      </c>
      <c r="F27" s="285"/>
      <c r="G27" s="285"/>
      <c r="H27" s="285"/>
      <c r="I27" s="121"/>
      <c r="L27" s="120"/>
    </row>
    <row r="28" spans="2:12" s="1" customFormat="1" ht="6.95" customHeight="1">
      <c r="B28" s="33"/>
      <c r="I28" s="116"/>
      <c r="L28" s="33"/>
    </row>
    <row r="29" spans="2:12" s="1" customFormat="1" ht="6.95" customHeight="1">
      <c r="B29" s="33"/>
      <c r="D29" s="59"/>
      <c r="E29" s="59"/>
      <c r="F29" s="59"/>
      <c r="G29" s="59"/>
      <c r="H29" s="59"/>
      <c r="I29" s="122"/>
      <c r="J29" s="59"/>
      <c r="K29" s="59"/>
      <c r="L29" s="33"/>
    </row>
    <row r="30" spans="2:12" s="1" customFormat="1" ht="14.45" customHeight="1">
      <c r="B30" s="33"/>
      <c r="D30" s="117" t="s">
        <v>102</v>
      </c>
      <c r="I30" s="116"/>
      <c r="J30" s="123">
        <f>J96</f>
        <v>0</v>
      </c>
      <c r="L30" s="33"/>
    </row>
    <row r="31" spans="2:12" s="1" customFormat="1" ht="14.45" customHeight="1">
      <c r="B31" s="33"/>
      <c r="D31" s="124" t="s">
        <v>93</v>
      </c>
      <c r="I31" s="116"/>
      <c r="J31" s="123">
        <f>J105</f>
        <v>0</v>
      </c>
      <c r="L31" s="33"/>
    </row>
    <row r="32" spans="2:12" s="1" customFormat="1" ht="25.35" customHeight="1">
      <c r="B32" s="33"/>
      <c r="D32" s="125" t="s">
        <v>40</v>
      </c>
      <c r="I32" s="116"/>
      <c r="J32" s="126">
        <f>ROUND(J30 + J31, 2)</f>
        <v>0</v>
      </c>
      <c r="L32" s="33"/>
    </row>
    <row r="33" spans="2:12" s="1" customFormat="1" ht="6.95" customHeight="1">
      <c r="B33" s="33"/>
      <c r="D33" s="59"/>
      <c r="E33" s="59"/>
      <c r="F33" s="59"/>
      <c r="G33" s="59"/>
      <c r="H33" s="59"/>
      <c r="I33" s="122"/>
      <c r="J33" s="59"/>
      <c r="K33" s="59"/>
      <c r="L33" s="33"/>
    </row>
    <row r="34" spans="2:12" s="1" customFormat="1" ht="14.45" customHeight="1">
      <c r="B34" s="33"/>
      <c r="F34" s="127" t="s">
        <v>42</v>
      </c>
      <c r="I34" s="128" t="s">
        <v>41</v>
      </c>
      <c r="J34" s="127" t="s">
        <v>43</v>
      </c>
      <c r="L34" s="33"/>
    </row>
    <row r="35" spans="2:12" s="1" customFormat="1" ht="14.45" customHeight="1">
      <c r="B35" s="33"/>
      <c r="D35" s="129" t="s">
        <v>44</v>
      </c>
      <c r="E35" s="115" t="s">
        <v>45</v>
      </c>
      <c r="F35" s="130">
        <f>ROUND((SUM(BE105:BE112) + SUM(BE132:BE151)),  2)</f>
        <v>0</v>
      </c>
      <c r="I35" s="131">
        <v>0.21</v>
      </c>
      <c r="J35" s="130">
        <f>ROUND(((SUM(BE105:BE112) + SUM(BE132:BE151))*I35),  2)</f>
        <v>0</v>
      </c>
      <c r="L35" s="33"/>
    </row>
    <row r="36" spans="2:12" s="1" customFormat="1" ht="14.45" customHeight="1">
      <c r="B36" s="33"/>
      <c r="E36" s="115" t="s">
        <v>46</v>
      </c>
      <c r="F36" s="130">
        <f>ROUND((SUM(BF105:BF112) + SUM(BF132:BF151)),  2)</f>
        <v>0</v>
      </c>
      <c r="I36" s="131">
        <v>0.15</v>
      </c>
      <c r="J36" s="130">
        <f>ROUND(((SUM(BF105:BF112) + SUM(BF132:BF151))*I36),  2)</f>
        <v>0</v>
      </c>
      <c r="L36" s="33"/>
    </row>
    <row r="37" spans="2:12" s="1" customFormat="1" ht="14.45" hidden="1" customHeight="1">
      <c r="B37" s="33"/>
      <c r="E37" s="115" t="s">
        <v>47</v>
      </c>
      <c r="F37" s="130">
        <f>ROUND((SUM(BG105:BG112) + SUM(BG132:BG151)),  2)</f>
        <v>0</v>
      </c>
      <c r="I37" s="131">
        <v>0.21</v>
      </c>
      <c r="J37" s="130">
        <f>0</f>
        <v>0</v>
      </c>
      <c r="L37" s="33"/>
    </row>
    <row r="38" spans="2:12" s="1" customFormat="1" ht="14.45" hidden="1" customHeight="1">
      <c r="B38" s="33"/>
      <c r="E38" s="115" t="s">
        <v>48</v>
      </c>
      <c r="F38" s="130">
        <f>ROUND((SUM(BH105:BH112) + SUM(BH132:BH151)),  2)</f>
        <v>0</v>
      </c>
      <c r="I38" s="131">
        <v>0.15</v>
      </c>
      <c r="J38" s="130">
        <f>0</f>
        <v>0</v>
      </c>
      <c r="L38" s="33"/>
    </row>
    <row r="39" spans="2:12" s="1" customFormat="1" ht="14.45" hidden="1" customHeight="1">
      <c r="B39" s="33"/>
      <c r="E39" s="115" t="s">
        <v>49</v>
      </c>
      <c r="F39" s="130">
        <f>ROUND((SUM(BI105:BI112) + SUM(BI132:BI151)),  2)</f>
        <v>0</v>
      </c>
      <c r="I39" s="131">
        <v>0</v>
      </c>
      <c r="J39" s="130">
        <f>0</f>
        <v>0</v>
      </c>
      <c r="L39" s="33"/>
    </row>
    <row r="40" spans="2:12" s="1" customFormat="1" ht="6.95" customHeight="1">
      <c r="B40" s="33"/>
      <c r="I40" s="116"/>
      <c r="L40" s="33"/>
    </row>
    <row r="41" spans="2:12" s="1" customFormat="1" ht="25.35" customHeight="1">
      <c r="B41" s="33"/>
      <c r="C41" s="132"/>
      <c r="D41" s="133" t="s">
        <v>50</v>
      </c>
      <c r="E41" s="134"/>
      <c r="F41" s="134"/>
      <c r="G41" s="135" t="s">
        <v>51</v>
      </c>
      <c r="H41" s="136" t="s">
        <v>52</v>
      </c>
      <c r="I41" s="137"/>
      <c r="J41" s="138">
        <f>SUM(J32:J39)</f>
        <v>0</v>
      </c>
      <c r="K41" s="139"/>
      <c r="L41" s="33"/>
    </row>
    <row r="42" spans="2:12" s="1" customFormat="1" ht="14.45" customHeight="1">
      <c r="B42" s="33"/>
      <c r="I42" s="116"/>
      <c r="L42" s="33"/>
    </row>
    <row r="43" spans="2:12" ht="14.45" customHeight="1">
      <c r="B43" s="16"/>
      <c r="L43" s="16"/>
    </row>
    <row r="44" spans="2:12" ht="14.45" customHeight="1">
      <c r="B44" s="16"/>
      <c r="L44" s="16"/>
    </row>
    <row r="45" spans="2:12" ht="14.45" customHeight="1">
      <c r="B45" s="16"/>
      <c r="L45" s="16"/>
    </row>
    <row r="46" spans="2:12" ht="14.45" customHeight="1">
      <c r="B46" s="16"/>
      <c r="L46" s="16"/>
    </row>
    <row r="47" spans="2:12" ht="14.45" customHeight="1">
      <c r="B47" s="16"/>
      <c r="L47" s="16"/>
    </row>
    <row r="48" spans="2:12" ht="14.45" customHeight="1">
      <c r="B48" s="16"/>
      <c r="L48" s="16"/>
    </row>
    <row r="49" spans="2:12" ht="14.45" customHeight="1">
      <c r="B49" s="16"/>
      <c r="L49" s="16"/>
    </row>
    <row r="50" spans="2:12" s="1" customFormat="1" ht="14.45" customHeight="1">
      <c r="B50" s="33"/>
      <c r="D50" s="140" t="s">
        <v>53</v>
      </c>
      <c r="E50" s="141"/>
      <c r="F50" s="141"/>
      <c r="G50" s="140" t="s">
        <v>54</v>
      </c>
      <c r="H50" s="141"/>
      <c r="I50" s="142"/>
      <c r="J50" s="141"/>
      <c r="K50" s="141"/>
      <c r="L50" s="33"/>
    </row>
    <row r="51" spans="2:12" ht="11.25">
      <c r="B51" s="16"/>
      <c r="L51" s="16"/>
    </row>
    <row r="52" spans="2:12" ht="11.25">
      <c r="B52" s="16"/>
      <c r="L52" s="16"/>
    </row>
    <row r="53" spans="2:12" ht="11.25">
      <c r="B53" s="16"/>
      <c r="L53" s="16"/>
    </row>
    <row r="54" spans="2:12" ht="11.25">
      <c r="B54" s="16"/>
      <c r="L54" s="16"/>
    </row>
    <row r="55" spans="2:12" ht="11.25">
      <c r="B55" s="16"/>
      <c r="L55" s="16"/>
    </row>
    <row r="56" spans="2:12" ht="11.25">
      <c r="B56" s="16"/>
      <c r="L56" s="16"/>
    </row>
    <row r="57" spans="2:12" ht="11.25">
      <c r="B57" s="16"/>
      <c r="L57" s="16"/>
    </row>
    <row r="58" spans="2:12" ht="11.25">
      <c r="B58" s="16"/>
      <c r="L58" s="16"/>
    </row>
    <row r="59" spans="2:12" ht="11.25">
      <c r="B59" s="16"/>
      <c r="L59" s="16"/>
    </row>
    <row r="60" spans="2:12" ht="11.25">
      <c r="B60" s="16"/>
      <c r="L60" s="16"/>
    </row>
    <row r="61" spans="2:12" s="1" customFormat="1" ht="12.75">
      <c r="B61" s="33"/>
      <c r="D61" s="143" t="s">
        <v>55</v>
      </c>
      <c r="E61" s="144"/>
      <c r="F61" s="145" t="s">
        <v>56</v>
      </c>
      <c r="G61" s="143" t="s">
        <v>55</v>
      </c>
      <c r="H61" s="144"/>
      <c r="I61" s="146"/>
      <c r="J61" s="147" t="s">
        <v>56</v>
      </c>
      <c r="K61" s="144"/>
      <c r="L61" s="33"/>
    </row>
    <row r="62" spans="2:12" ht="11.25">
      <c r="B62" s="16"/>
      <c r="L62" s="16"/>
    </row>
    <row r="63" spans="2:12" ht="11.25">
      <c r="B63" s="16"/>
      <c r="L63" s="16"/>
    </row>
    <row r="64" spans="2:12" ht="11.25">
      <c r="B64" s="16"/>
      <c r="L64" s="16"/>
    </row>
    <row r="65" spans="2:12" s="1" customFormat="1" ht="12.75">
      <c r="B65" s="33"/>
      <c r="D65" s="140" t="s">
        <v>57</v>
      </c>
      <c r="E65" s="141"/>
      <c r="F65" s="141"/>
      <c r="G65" s="140" t="s">
        <v>58</v>
      </c>
      <c r="H65" s="141"/>
      <c r="I65" s="142"/>
      <c r="J65" s="141"/>
      <c r="K65" s="141"/>
      <c r="L65" s="33"/>
    </row>
    <row r="66" spans="2:12" ht="11.25">
      <c r="B66" s="16"/>
      <c r="L66" s="16"/>
    </row>
    <row r="67" spans="2:12" ht="11.25">
      <c r="B67" s="16"/>
      <c r="L67" s="16"/>
    </row>
    <row r="68" spans="2:12" ht="11.25">
      <c r="B68" s="16"/>
      <c r="L68" s="16"/>
    </row>
    <row r="69" spans="2:12" ht="11.25">
      <c r="B69" s="16"/>
      <c r="L69" s="16"/>
    </row>
    <row r="70" spans="2:12" ht="11.25">
      <c r="B70" s="16"/>
      <c r="L70" s="16"/>
    </row>
    <row r="71" spans="2:12" ht="11.25">
      <c r="B71" s="16"/>
      <c r="L71" s="16"/>
    </row>
    <row r="72" spans="2:12" ht="11.25">
      <c r="B72" s="16"/>
      <c r="L72" s="16"/>
    </row>
    <row r="73" spans="2:12" ht="11.25">
      <c r="B73" s="16"/>
      <c r="L73" s="16"/>
    </row>
    <row r="74" spans="2:12" ht="11.25">
      <c r="B74" s="16"/>
      <c r="L74" s="16"/>
    </row>
    <row r="75" spans="2:12" ht="11.25">
      <c r="B75" s="16"/>
      <c r="L75" s="16"/>
    </row>
    <row r="76" spans="2:12" s="1" customFormat="1" ht="12.75">
      <c r="B76" s="33"/>
      <c r="D76" s="143" t="s">
        <v>55</v>
      </c>
      <c r="E76" s="144"/>
      <c r="F76" s="145" t="s">
        <v>56</v>
      </c>
      <c r="G76" s="143" t="s">
        <v>55</v>
      </c>
      <c r="H76" s="144"/>
      <c r="I76" s="146"/>
      <c r="J76" s="147" t="s">
        <v>56</v>
      </c>
      <c r="K76" s="144"/>
      <c r="L76" s="33"/>
    </row>
    <row r="77" spans="2:12" s="1" customFormat="1" ht="14.45" customHeight="1">
      <c r="B77" s="148"/>
      <c r="C77" s="149"/>
      <c r="D77" s="149"/>
      <c r="E77" s="149"/>
      <c r="F77" s="149"/>
      <c r="G77" s="149"/>
      <c r="H77" s="149"/>
      <c r="I77" s="150"/>
      <c r="J77" s="149"/>
      <c r="K77" s="149"/>
      <c r="L77" s="33"/>
    </row>
    <row r="81" spans="2:47" s="1" customFormat="1" ht="6.95" customHeight="1">
      <c r="B81" s="151"/>
      <c r="C81" s="152"/>
      <c r="D81" s="152"/>
      <c r="E81" s="152"/>
      <c r="F81" s="152"/>
      <c r="G81" s="152"/>
      <c r="H81" s="152"/>
      <c r="I81" s="153"/>
      <c r="J81" s="152"/>
      <c r="K81" s="152"/>
      <c r="L81" s="33"/>
    </row>
    <row r="82" spans="2:47" s="1" customFormat="1" ht="24.95" customHeight="1">
      <c r="B82" s="31"/>
      <c r="C82" s="19" t="s">
        <v>103</v>
      </c>
      <c r="D82" s="32"/>
      <c r="E82" s="32"/>
      <c r="F82" s="32"/>
      <c r="G82" s="32"/>
      <c r="H82" s="32"/>
      <c r="I82" s="116"/>
      <c r="J82" s="32"/>
      <c r="K82" s="32"/>
      <c r="L82" s="33"/>
    </row>
    <row r="83" spans="2:47" s="1" customFormat="1" ht="6.95" customHeight="1">
      <c r="B83" s="31"/>
      <c r="C83" s="32"/>
      <c r="D83" s="32"/>
      <c r="E83" s="32"/>
      <c r="F83" s="32"/>
      <c r="G83" s="32"/>
      <c r="H83" s="32"/>
      <c r="I83" s="116"/>
      <c r="J83" s="32"/>
      <c r="K83" s="32"/>
      <c r="L83" s="33"/>
    </row>
    <row r="84" spans="2:47" s="1" customFormat="1" ht="12" customHeight="1">
      <c r="B84" s="31"/>
      <c r="C84" s="25" t="s">
        <v>16</v>
      </c>
      <c r="D84" s="32"/>
      <c r="E84" s="32"/>
      <c r="F84" s="32"/>
      <c r="G84" s="32"/>
      <c r="H84" s="32"/>
      <c r="I84" s="116"/>
      <c r="J84" s="32"/>
      <c r="K84" s="32"/>
      <c r="L84" s="33"/>
    </row>
    <row r="85" spans="2:47" s="1" customFormat="1" ht="16.5" customHeight="1">
      <c r="B85" s="31"/>
      <c r="C85" s="32"/>
      <c r="D85" s="32"/>
      <c r="E85" s="286" t="str">
        <f>E7</f>
        <v>Oprava komunikace - Běštín - MK1C</v>
      </c>
      <c r="F85" s="287"/>
      <c r="G85" s="287"/>
      <c r="H85" s="287"/>
      <c r="I85" s="116"/>
      <c r="J85" s="32"/>
      <c r="K85" s="32"/>
      <c r="L85" s="33"/>
    </row>
    <row r="86" spans="2:47" s="1" customFormat="1" ht="12" customHeight="1">
      <c r="B86" s="31"/>
      <c r="C86" s="25" t="s">
        <v>100</v>
      </c>
      <c r="D86" s="32"/>
      <c r="E86" s="32"/>
      <c r="F86" s="32"/>
      <c r="G86" s="32"/>
      <c r="H86" s="32"/>
      <c r="I86" s="116"/>
      <c r="J86" s="32"/>
      <c r="K86" s="32"/>
      <c r="L86" s="33"/>
    </row>
    <row r="87" spans="2:47" s="1" customFormat="1" ht="16.5" customHeight="1">
      <c r="B87" s="31"/>
      <c r="C87" s="32"/>
      <c r="D87" s="32"/>
      <c r="E87" s="255" t="str">
        <f>E9</f>
        <v>SO_01 - MK 1C</v>
      </c>
      <c r="F87" s="288"/>
      <c r="G87" s="288"/>
      <c r="H87" s="288"/>
      <c r="I87" s="116"/>
      <c r="J87" s="32"/>
      <c r="K87" s="32"/>
      <c r="L87" s="33"/>
    </row>
    <row r="88" spans="2:47" s="1" customFormat="1" ht="6.95" customHeight="1">
      <c r="B88" s="31"/>
      <c r="C88" s="32"/>
      <c r="D88" s="32"/>
      <c r="E88" s="32"/>
      <c r="F88" s="32"/>
      <c r="G88" s="32"/>
      <c r="H88" s="32"/>
      <c r="I88" s="116"/>
      <c r="J88" s="32"/>
      <c r="K88" s="32"/>
      <c r="L88" s="33"/>
    </row>
    <row r="89" spans="2:47" s="1" customFormat="1" ht="12" customHeight="1">
      <c r="B89" s="31"/>
      <c r="C89" s="25" t="s">
        <v>22</v>
      </c>
      <c r="D89" s="32"/>
      <c r="E89" s="32"/>
      <c r="F89" s="23" t="str">
        <f>F12</f>
        <v>Běštín</v>
      </c>
      <c r="G89" s="32"/>
      <c r="H89" s="32"/>
      <c r="I89" s="118" t="s">
        <v>24</v>
      </c>
      <c r="J89" s="58">
        <f>IF(J12="","",J12)</f>
        <v>0</v>
      </c>
      <c r="K89" s="32"/>
      <c r="L89" s="33"/>
    </row>
    <row r="90" spans="2:47" s="1" customFormat="1" ht="6.95" customHeight="1">
      <c r="B90" s="31"/>
      <c r="C90" s="32"/>
      <c r="D90" s="32"/>
      <c r="E90" s="32"/>
      <c r="F90" s="32"/>
      <c r="G90" s="32"/>
      <c r="H90" s="32"/>
      <c r="I90" s="116"/>
      <c r="J90" s="32"/>
      <c r="K90" s="32"/>
      <c r="L90" s="33"/>
    </row>
    <row r="91" spans="2:47" s="1" customFormat="1" ht="15.2" customHeight="1">
      <c r="B91" s="31"/>
      <c r="C91" s="25" t="s">
        <v>27</v>
      </c>
      <c r="D91" s="32"/>
      <c r="E91" s="32"/>
      <c r="F91" s="23" t="str">
        <f>E15</f>
        <v xml:space="preserve"> </v>
      </c>
      <c r="G91" s="32"/>
      <c r="H91" s="32"/>
      <c r="I91" s="118" t="s">
        <v>33</v>
      </c>
      <c r="J91" s="28" t="str">
        <f>E21</f>
        <v xml:space="preserve"> </v>
      </c>
      <c r="K91" s="32"/>
      <c r="L91" s="33"/>
    </row>
    <row r="92" spans="2:47" s="1" customFormat="1" ht="15.2" customHeight="1">
      <c r="B92" s="31"/>
      <c r="C92" s="25" t="s">
        <v>31</v>
      </c>
      <c r="D92" s="32"/>
      <c r="E92" s="32"/>
      <c r="F92" s="23" t="str">
        <f>IF(E18="","",E18)</f>
        <v>Vyplň údaj</v>
      </c>
      <c r="G92" s="32"/>
      <c r="H92" s="32"/>
      <c r="I92" s="118" t="s">
        <v>35</v>
      </c>
      <c r="J92" s="28" t="str">
        <f>E24</f>
        <v>Kadeřábek</v>
      </c>
      <c r="K92" s="32"/>
      <c r="L92" s="33"/>
    </row>
    <row r="93" spans="2:47" s="1" customFormat="1" ht="10.35" customHeight="1">
      <c r="B93" s="31"/>
      <c r="C93" s="32"/>
      <c r="D93" s="32"/>
      <c r="E93" s="32"/>
      <c r="F93" s="32"/>
      <c r="G93" s="32"/>
      <c r="H93" s="32"/>
      <c r="I93" s="116"/>
      <c r="J93" s="32"/>
      <c r="K93" s="32"/>
      <c r="L93" s="33"/>
    </row>
    <row r="94" spans="2:47" s="1" customFormat="1" ht="29.25" customHeight="1">
      <c r="B94" s="31"/>
      <c r="C94" s="154" t="s">
        <v>104</v>
      </c>
      <c r="D94" s="107"/>
      <c r="E94" s="107"/>
      <c r="F94" s="107"/>
      <c r="G94" s="107"/>
      <c r="H94" s="107"/>
      <c r="I94" s="155"/>
      <c r="J94" s="156" t="s">
        <v>105</v>
      </c>
      <c r="K94" s="107"/>
      <c r="L94" s="33"/>
    </row>
    <row r="95" spans="2:47" s="1" customFormat="1" ht="10.35" customHeight="1">
      <c r="B95" s="31"/>
      <c r="C95" s="32"/>
      <c r="D95" s="32"/>
      <c r="E95" s="32"/>
      <c r="F95" s="32"/>
      <c r="G95" s="32"/>
      <c r="H95" s="32"/>
      <c r="I95" s="116"/>
      <c r="J95" s="32"/>
      <c r="K95" s="32"/>
      <c r="L95" s="33"/>
    </row>
    <row r="96" spans="2:47" s="1" customFormat="1" ht="22.9" customHeight="1">
      <c r="B96" s="31"/>
      <c r="C96" s="157" t="s">
        <v>106</v>
      </c>
      <c r="D96" s="32"/>
      <c r="E96" s="32"/>
      <c r="F96" s="32"/>
      <c r="G96" s="32"/>
      <c r="H96" s="32"/>
      <c r="I96" s="116"/>
      <c r="J96" s="76">
        <f>J132</f>
        <v>0</v>
      </c>
      <c r="K96" s="32"/>
      <c r="L96" s="33"/>
      <c r="AU96" s="13" t="s">
        <v>107</v>
      </c>
    </row>
    <row r="97" spans="2:65" s="8" customFormat="1" ht="24.95" customHeight="1">
      <c r="B97" s="158"/>
      <c r="C97" s="159"/>
      <c r="D97" s="160" t="s">
        <v>108</v>
      </c>
      <c r="E97" s="161"/>
      <c r="F97" s="161"/>
      <c r="G97" s="161"/>
      <c r="H97" s="161"/>
      <c r="I97" s="162"/>
      <c r="J97" s="163">
        <f>J133</f>
        <v>0</v>
      </c>
      <c r="K97" s="159"/>
      <c r="L97" s="164"/>
    </row>
    <row r="98" spans="2:65" s="9" customFormat="1" ht="19.899999999999999" customHeight="1">
      <c r="B98" s="165"/>
      <c r="C98" s="166"/>
      <c r="D98" s="167" t="s">
        <v>109</v>
      </c>
      <c r="E98" s="168"/>
      <c r="F98" s="168"/>
      <c r="G98" s="168"/>
      <c r="H98" s="168"/>
      <c r="I98" s="169"/>
      <c r="J98" s="170">
        <f>J134</f>
        <v>0</v>
      </c>
      <c r="K98" s="166"/>
      <c r="L98" s="171"/>
    </row>
    <row r="99" spans="2:65" s="9" customFormat="1" ht="19.899999999999999" customHeight="1">
      <c r="B99" s="165"/>
      <c r="C99" s="166"/>
      <c r="D99" s="167" t="s">
        <v>110</v>
      </c>
      <c r="E99" s="168"/>
      <c r="F99" s="168"/>
      <c r="G99" s="168"/>
      <c r="H99" s="168"/>
      <c r="I99" s="169"/>
      <c r="J99" s="170">
        <f>J137</f>
        <v>0</v>
      </c>
      <c r="K99" s="166"/>
      <c r="L99" s="171"/>
    </row>
    <row r="100" spans="2:65" s="9" customFormat="1" ht="19.899999999999999" customHeight="1">
      <c r="B100" s="165"/>
      <c r="C100" s="166"/>
      <c r="D100" s="167" t="s">
        <v>111</v>
      </c>
      <c r="E100" s="168"/>
      <c r="F100" s="168"/>
      <c r="G100" s="168"/>
      <c r="H100" s="168"/>
      <c r="I100" s="169"/>
      <c r="J100" s="170">
        <f>J142</f>
        <v>0</v>
      </c>
      <c r="K100" s="166"/>
      <c r="L100" s="171"/>
    </row>
    <row r="101" spans="2:65" s="9" customFormat="1" ht="19.899999999999999" customHeight="1">
      <c r="B101" s="165"/>
      <c r="C101" s="166"/>
      <c r="D101" s="167" t="s">
        <v>112</v>
      </c>
      <c r="E101" s="168"/>
      <c r="F101" s="168"/>
      <c r="G101" s="168"/>
      <c r="H101" s="168"/>
      <c r="I101" s="169"/>
      <c r="J101" s="170">
        <f>J144</f>
        <v>0</v>
      </c>
      <c r="K101" s="166"/>
      <c r="L101" s="171"/>
    </row>
    <row r="102" spans="2:65" s="9" customFormat="1" ht="19.899999999999999" customHeight="1">
      <c r="B102" s="165"/>
      <c r="C102" s="166"/>
      <c r="D102" s="167" t="s">
        <v>113</v>
      </c>
      <c r="E102" s="168"/>
      <c r="F102" s="168"/>
      <c r="G102" s="168"/>
      <c r="H102" s="168"/>
      <c r="I102" s="169"/>
      <c r="J102" s="170">
        <f>J148</f>
        <v>0</v>
      </c>
      <c r="K102" s="166"/>
      <c r="L102" s="171"/>
    </row>
    <row r="103" spans="2:65" s="1" customFormat="1" ht="21.75" customHeight="1">
      <c r="B103" s="31"/>
      <c r="C103" s="32"/>
      <c r="D103" s="32"/>
      <c r="E103" s="32"/>
      <c r="F103" s="32"/>
      <c r="G103" s="32"/>
      <c r="H103" s="32"/>
      <c r="I103" s="116"/>
      <c r="J103" s="32"/>
      <c r="K103" s="32"/>
      <c r="L103" s="33"/>
    </row>
    <row r="104" spans="2:65" s="1" customFormat="1" ht="6.95" customHeight="1">
      <c r="B104" s="31"/>
      <c r="C104" s="32"/>
      <c r="D104" s="32"/>
      <c r="E104" s="32"/>
      <c r="F104" s="32"/>
      <c r="G104" s="32"/>
      <c r="H104" s="32"/>
      <c r="I104" s="116"/>
      <c r="J104" s="32"/>
      <c r="K104" s="32"/>
      <c r="L104" s="33"/>
    </row>
    <row r="105" spans="2:65" s="1" customFormat="1" ht="29.25" customHeight="1">
      <c r="B105" s="31"/>
      <c r="C105" s="157" t="s">
        <v>114</v>
      </c>
      <c r="D105" s="32"/>
      <c r="E105" s="32"/>
      <c r="F105" s="32"/>
      <c r="G105" s="32"/>
      <c r="H105" s="32"/>
      <c r="I105" s="116"/>
      <c r="J105" s="172">
        <f>ROUND(J106 + J107 + J108 + J109 + J110 + J111,2)</f>
        <v>0</v>
      </c>
      <c r="K105" s="32"/>
      <c r="L105" s="33"/>
      <c r="N105" s="173" t="s">
        <v>44</v>
      </c>
    </row>
    <row r="106" spans="2:65" s="1" customFormat="1" ht="18" customHeight="1">
      <c r="B106" s="31"/>
      <c r="C106" s="32"/>
      <c r="D106" s="245" t="s">
        <v>115</v>
      </c>
      <c r="E106" s="242"/>
      <c r="F106" s="242"/>
      <c r="G106" s="32"/>
      <c r="H106" s="32"/>
      <c r="I106" s="116"/>
      <c r="J106" s="98">
        <v>0</v>
      </c>
      <c r="K106" s="32"/>
      <c r="L106" s="174"/>
      <c r="M106" s="116"/>
      <c r="N106" s="175" t="s">
        <v>45</v>
      </c>
      <c r="O106" s="116"/>
      <c r="P106" s="116"/>
      <c r="Q106" s="116"/>
      <c r="R106" s="116"/>
      <c r="S106" s="116"/>
      <c r="T106" s="116"/>
      <c r="U106" s="116"/>
      <c r="V106" s="116"/>
      <c r="W106" s="116"/>
      <c r="X106" s="116"/>
      <c r="Y106" s="116"/>
      <c r="Z106" s="116"/>
      <c r="AA106" s="116"/>
      <c r="AB106" s="116"/>
      <c r="AC106" s="116"/>
      <c r="AD106" s="116"/>
      <c r="AE106" s="116"/>
      <c r="AF106" s="116"/>
      <c r="AG106" s="116"/>
      <c r="AH106" s="116"/>
      <c r="AI106" s="116"/>
      <c r="AJ106" s="116"/>
      <c r="AK106" s="116"/>
      <c r="AL106" s="116"/>
      <c r="AM106" s="116"/>
      <c r="AN106" s="116"/>
      <c r="AO106" s="116"/>
      <c r="AP106" s="116"/>
      <c r="AQ106" s="116"/>
      <c r="AR106" s="116"/>
      <c r="AS106" s="116"/>
      <c r="AT106" s="116"/>
      <c r="AU106" s="116"/>
      <c r="AV106" s="116"/>
      <c r="AW106" s="116"/>
      <c r="AX106" s="116"/>
      <c r="AY106" s="176" t="s">
        <v>116</v>
      </c>
      <c r="AZ106" s="116"/>
      <c r="BA106" s="116"/>
      <c r="BB106" s="116"/>
      <c r="BC106" s="116"/>
      <c r="BD106" s="116"/>
      <c r="BE106" s="177">
        <f t="shared" ref="BE106:BE111" si="0">IF(N106="základní",J106,0)</f>
        <v>0</v>
      </c>
      <c r="BF106" s="177">
        <f t="shared" ref="BF106:BF111" si="1">IF(N106="snížená",J106,0)</f>
        <v>0</v>
      </c>
      <c r="BG106" s="177">
        <f t="shared" ref="BG106:BG111" si="2">IF(N106="zákl. přenesená",J106,0)</f>
        <v>0</v>
      </c>
      <c r="BH106" s="177">
        <f t="shared" ref="BH106:BH111" si="3">IF(N106="sníž. přenesená",J106,0)</f>
        <v>0</v>
      </c>
      <c r="BI106" s="177">
        <f t="shared" ref="BI106:BI111" si="4">IF(N106="nulová",J106,0)</f>
        <v>0</v>
      </c>
      <c r="BJ106" s="176" t="s">
        <v>21</v>
      </c>
      <c r="BK106" s="116"/>
      <c r="BL106" s="116"/>
      <c r="BM106" s="116"/>
    </row>
    <row r="107" spans="2:65" s="1" customFormat="1" ht="18" customHeight="1">
      <c r="B107" s="31"/>
      <c r="C107" s="32"/>
      <c r="D107" s="245" t="s">
        <v>117</v>
      </c>
      <c r="E107" s="242"/>
      <c r="F107" s="242"/>
      <c r="G107" s="32"/>
      <c r="H107" s="32"/>
      <c r="I107" s="116"/>
      <c r="J107" s="98">
        <v>0</v>
      </c>
      <c r="K107" s="32"/>
      <c r="L107" s="174"/>
      <c r="M107" s="116"/>
      <c r="N107" s="175" t="s">
        <v>45</v>
      </c>
      <c r="O107" s="116"/>
      <c r="P107" s="116"/>
      <c r="Q107" s="116"/>
      <c r="R107" s="116"/>
      <c r="S107" s="116"/>
      <c r="T107" s="116"/>
      <c r="U107" s="116"/>
      <c r="V107" s="116"/>
      <c r="W107" s="116"/>
      <c r="X107" s="116"/>
      <c r="Y107" s="116"/>
      <c r="Z107" s="116"/>
      <c r="AA107" s="116"/>
      <c r="AB107" s="116"/>
      <c r="AC107" s="116"/>
      <c r="AD107" s="116"/>
      <c r="AE107" s="116"/>
      <c r="AF107" s="116"/>
      <c r="AG107" s="116"/>
      <c r="AH107" s="116"/>
      <c r="AI107" s="116"/>
      <c r="AJ107" s="116"/>
      <c r="AK107" s="116"/>
      <c r="AL107" s="116"/>
      <c r="AM107" s="116"/>
      <c r="AN107" s="116"/>
      <c r="AO107" s="116"/>
      <c r="AP107" s="116"/>
      <c r="AQ107" s="116"/>
      <c r="AR107" s="116"/>
      <c r="AS107" s="116"/>
      <c r="AT107" s="116"/>
      <c r="AU107" s="116"/>
      <c r="AV107" s="116"/>
      <c r="AW107" s="116"/>
      <c r="AX107" s="116"/>
      <c r="AY107" s="176" t="s">
        <v>116</v>
      </c>
      <c r="AZ107" s="116"/>
      <c r="BA107" s="116"/>
      <c r="BB107" s="116"/>
      <c r="BC107" s="116"/>
      <c r="BD107" s="116"/>
      <c r="BE107" s="177">
        <f t="shared" si="0"/>
        <v>0</v>
      </c>
      <c r="BF107" s="177">
        <f t="shared" si="1"/>
        <v>0</v>
      </c>
      <c r="BG107" s="177">
        <f t="shared" si="2"/>
        <v>0</v>
      </c>
      <c r="BH107" s="177">
        <f t="shared" si="3"/>
        <v>0</v>
      </c>
      <c r="BI107" s="177">
        <f t="shared" si="4"/>
        <v>0</v>
      </c>
      <c r="BJ107" s="176" t="s">
        <v>21</v>
      </c>
      <c r="BK107" s="116"/>
      <c r="BL107" s="116"/>
      <c r="BM107" s="116"/>
    </row>
    <row r="108" spans="2:65" s="1" customFormat="1" ht="18" customHeight="1">
      <c r="B108" s="31"/>
      <c r="C108" s="32"/>
      <c r="D108" s="245" t="s">
        <v>118</v>
      </c>
      <c r="E108" s="242"/>
      <c r="F108" s="242"/>
      <c r="G108" s="32"/>
      <c r="H108" s="32"/>
      <c r="I108" s="116"/>
      <c r="J108" s="98">
        <v>0</v>
      </c>
      <c r="K108" s="32"/>
      <c r="L108" s="174"/>
      <c r="M108" s="116"/>
      <c r="N108" s="175" t="s">
        <v>45</v>
      </c>
      <c r="O108" s="116"/>
      <c r="P108" s="116"/>
      <c r="Q108" s="116"/>
      <c r="R108" s="116"/>
      <c r="S108" s="116"/>
      <c r="T108" s="116"/>
      <c r="U108" s="116"/>
      <c r="V108" s="116"/>
      <c r="W108" s="116"/>
      <c r="X108" s="116"/>
      <c r="Y108" s="116"/>
      <c r="Z108" s="116"/>
      <c r="AA108" s="116"/>
      <c r="AB108" s="116"/>
      <c r="AC108" s="116"/>
      <c r="AD108" s="116"/>
      <c r="AE108" s="116"/>
      <c r="AF108" s="116"/>
      <c r="AG108" s="116"/>
      <c r="AH108" s="116"/>
      <c r="AI108" s="116"/>
      <c r="AJ108" s="116"/>
      <c r="AK108" s="116"/>
      <c r="AL108" s="116"/>
      <c r="AM108" s="116"/>
      <c r="AN108" s="116"/>
      <c r="AO108" s="116"/>
      <c r="AP108" s="116"/>
      <c r="AQ108" s="116"/>
      <c r="AR108" s="116"/>
      <c r="AS108" s="116"/>
      <c r="AT108" s="116"/>
      <c r="AU108" s="116"/>
      <c r="AV108" s="116"/>
      <c r="AW108" s="116"/>
      <c r="AX108" s="116"/>
      <c r="AY108" s="176" t="s">
        <v>116</v>
      </c>
      <c r="AZ108" s="116"/>
      <c r="BA108" s="116"/>
      <c r="BB108" s="116"/>
      <c r="BC108" s="116"/>
      <c r="BD108" s="116"/>
      <c r="BE108" s="177">
        <f t="shared" si="0"/>
        <v>0</v>
      </c>
      <c r="BF108" s="177">
        <f t="shared" si="1"/>
        <v>0</v>
      </c>
      <c r="BG108" s="177">
        <f t="shared" si="2"/>
        <v>0</v>
      </c>
      <c r="BH108" s="177">
        <f t="shared" si="3"/>
        <v>0</v>
      </c>
      <c r="BI108" s="177">
        <f t="shared" si="4"/>
        <v>0</v>
      </c>
      <c r="BJ108" s="176" t="s">
        <v>21</v>
      </c>
      <c r="BK108" s="116"/>
      <c r="BL108" s="116"/>
      <c r="BM108" s="116"/>
    </row>
    <row r="109" spans="2:65" s="1" customFormat="1" ht="18" customHeight="1">
      <c r="B109" s="31"/>
      <c r="C109" s="32"/>
      <c r="D109" s="245" t="s">
        <v>119</v>
      </c>
      <c r="E109" s="242"/>
      <c r="F109" s="242"/>
      <c r="G109" s="32"/>
      <c r="H109" s="32"/>
      <c r="I109" s="116"/>
      <c r="J109" s="98">
        <v>0</v>
      </c>
      <c r="K109" s="32"/>
      <c r="L109" s="174"/>
      <c r="M109" s="116"/>
      <c r="N109" s="175" t="s">
        <v>45</v>
      </c>
      <c r="O109" s="116"/>
      <c r="P109" s="116"/>
      <c r="Q109" s="116"/>
      <c r="R109" s="116"/>
      <c r="S109" s="116"/>
      <c r="T109" s="116"/>
      <c r="U109" s="116"/>
      <c r="V109" s="116"/>
      <c r="W109" s="116"/>
      <c r="X109" s="116"/>
      <c r="Y109" s="116"/>
      <c r="Z109" s="116"/>
      <c r="AA109" s="116"/>
      <c r="AB109" s="116"/>
      <c r="AC109" s="116"/>
      <c r="AD109" s="116"/>
      <c r="AE109" s="116"/>
      <c r="AF109" s="116"/>
      <c r="AG109" s="116"/>
      <c r="AH109" s="116"/>
      <c r="AI109" s="116"/>
      <c r="AJ109" s="116"/>
      <c r="AK109" s="116"/>
      <c r="AL109" s="116"/>
      <c r="AM109" s="116"/>
      <c r="AN109" s="116"/>
      <c r="AO109" s="116"/>
      <c r="AP109" s="116"/>
      <c r="AQ109" s="116"/>
      <c r="AR109" s="116"/>
      <c r="AS109" s="116"/>
      <c r="AT109" s="116"/>
      <c r="AU109" s="116"/>
      <c r="AV109" s="116"/>
      <c r="AW109" s="116"/>
      <c r="AX109" s="116"/>
      <c r="AY109" s="176" t="s">
        <v>116</v>
      </c>
      <c r="AZ109" s="116"/>
      <c r="BA109" s="116"/>
      <c r="BB109" s="116"/>
      <c r="BC109" s="116"/>
      <c r="BD109" s="116"/>
      <c r="BE109" s="177">
        <f t="shared" si="0"/>
        <v>0</v>
      </c>
      <c r="BF109" s="177">
        <f t="shared" si="1"/>
        <v>0</v>
      </c>
      <c r="BG109" s="177">
        <f t="shared" si="2"/>
        <v>0</v>
      </c>
      <c r="BH109" s="177">
        <f t="shared" si="3"/>
        <v>0</v>
      </c>
      <c r="BI109" s="177">
        <f t="shared" si="4"/>
        <v>0</v>
      </c>
      <c r="BJ109" s="176" t="s">
        <v>21</v>
      </c>
      <c r="BK109" s="116"/>
      <c r="BL109" s="116"/>
      <c r="BM109" s="116"/>
    </row>
    <row r="110" spans="2:65" s="1" customFormat="1" ht="18" customHeight="1">
      <c r="B110" s="31"/>
      <c r="C110" s="32"/>
      <c r="D110" s="245" t="s">
        <v>120</v>
      </c>
      <c r="E110" s="242"/>
      <c r="F110" s="242"/>
      <c r="G110" s="32"/>
      <c r="H110" s="32"/>
      <c r="I110" s="116"/>
      <c r="J110" s="98">
        <v>0</v>
      </c>
      <c r="K110" s="32"/>
      <c r="L110" s="174"/>
      <c r="M110" s="116"/>
      <c r="N110" s="175" t="s">
        <v>45</v>
      </c>
      <c r="O110" s="116"/>
      <c r="P110" s="116"/>
      <c r="Q110" s="116"/>
      <c r="R110" s="116"/>
      <c r="S110" s="116"/>
      <c r="T110" s="116"/>
      <c r="U110" s="116"/>
      <c r="V110" s="116"/>
      <c r="W110" s="116"/>
      <c r="X110" s="116"/>
      <c r="Y110" s="116"/>
      <c r="Z110" s="116"/>
      <c r="AA110" s="116"/>
      <c r="AB110" s="116"/>
      <c r="AC110" s="116"/>
      <c r="AD110" s="116"/>
      <c r="AE110" s="116"/>
      <c r="AF110" s="116"/>
      <c r="AG110" s="116"/>
      <c r="AH110" s="116"/>
      <c r="AI110" s="116"/>
      <c r="AJ110" s="116"/>
      <c r="AK110" s="116"/>
      <c r="AL110" s="116"/>
      <c r="AM110" s="116"/>
      <c r="AN110" s="116"/>
      <c r="AO110" s="116"/>
      <c r="AP110" s="116"/>
      <c r="AQ110" s="116"/>
      <c r="AR110" s="116"/>
      <c r="AS110" s="116"/>
      <c r="AT110" s="116"/>
      <c r="AU110" s="116"/>
      <c r="AV110" s="116"/>
      <c r="AW110" s="116"/>
      <c r="AX110" s="116"/>
      <c r="AY110" s="176" t="s">
        <v>116</v>
      </c>
      <c r="AZ110" s="116"/>
      <c r="BA110" s="116"/>
      <c r="BB110" s="116"/>
      <c r="BC110" s="116"/>
      <c r="BD110" s="116"/>
      <c r="BE110" s="177">
        <f t="shared" si="0"/>
        <v>0</v>
      </c>
      <c r="BF110" s="177">
        <f t="shared" si="1"/>
        <v>0</v>
      </c>
      <c r="BG110" s="177">
        <f t="shared" si="2"/>
        <v>0</v>
      </c>
      <c r="BH110" s="177">
        <f t="shared" si="3"/>
        <v>0</v>
      </c>
      <c r="BI110" s="177">
        <f t="shared" si="4"/>
        <v>0</v>
      </c>
      <c r="BJ110" s="176" t="s">
        <v>21</v>
      </c>
      <c r="BK110" s="116"/>
      <c r="BL110" s="116"/>
      <c r="BM110" s="116"/>
    </row>
    <row r="111" spans="2:65" s="1" customFormat="1" ht="18" customHeight="1">
      <c r="B111" s="31"/>
      <c r="C111" s="32"/>
      <c r="D111" s="97" t="s">
        <v>121</v>
      </c>
      <c r="E111" s="32"/>
      <c r="F111" s="32"/>
      <c r="G111" s="32"/>
      <c r="H111" s="32"/>
      <c r="I111" s="116"/>
      <c r="J111" s="98">
        <f>ROUND(J30*T111,2)</f>
        <v>0</v>
      </c>
      <c r="K111" s="32"/>
      <c r="L111" s="174"/>
      <c r="M111" s="116"/>
      <c r="N111" s="175" t="s">
        <v>45</v>
      </c>
      <c r="O111" s="116"/>
      <c r="P111" s="116"/>
      <c r="Q111" s="116"/>
      <c r="R111" s="116"/>
      <c r="S111" s="116"/>
      <c r="T111" s="116"/>
      <c r="U111" s="116"/>
      <c r="V111" s="116"/>
      <c r="W111" s="116"/>
      <c r="X111" s="116"/>
      <c r="Y111" s="116"/>
      <c r="Z111" s="116"/>
      <c r="AA111" s="116"/>
      <c r="AB111" s="116"/>
      <c r="AC111" s="116"/>
      <c r="AD111" s="116"/>
      <c r="AE111" s="116"/>
      <c r="AF111" s="116"/>
      <c r="AG111" s="116"/>
      <c r="AH111" s="116"/>
      <c r="AI111" s="116"/>
      <c r="AJ111" s="116"/>
      <c r="AK111" s="116"/>
      <c r="AL111" s="116"/>
      <c r="AM111" s="116"/>
      <c r="AN111" s="116"/>
      <c r="AO111" s="116"/>
      <c r="AP111" s="116"/>
      <c r="AQ111" s="116"/>
      <c r="AR111" s="116"/>
      <c r="AS111" s="116"/>
      <c r="AT111" s="116"/>
      <c r="AU111" s="116"/>
      <c r="AV111" s="116"/>
      <c r="AW111" s="116"/>
      <c r="AX111" s="116"/>
      <c r="AY111" s="176" t="s">
        <v>122</v>
      </c>
      <c r="AZ111" s="116"/>
      <c r="BA111" s="116"/>
      <c r="BB111" s="116"/>
      <c r="BC111" s="116"/>
      <c r="BD111" s="116"/>
      <c r="BE111" s="177">
        <f t="shared" si="0"/>
        <v>0</v>
      </c>
      <c r="BF111" s="177">
        <f t="shared" si="1"/>
        <v>0</v>
      </c>
      <c r="BG111" s="177">
        <f t="shared" si="2"/>
        <v>0</v>
      </c>
      <c r="BH111" s="177">
        <f t="shared" si="3"/>
        <v>0</v>
      </c>
      <c r="BI111" s="177">
        <f t="shared" si="4"/>
        <v>0</v>
      </c>
      <c r="BJ111" s="176" t="s">
        <v>21</v>
      </c>
      <c r="BK111" s="116"/>
      <c r="BL111" s="116"/>
      <c r="BM111" s="116"/>
    </row>
    <row r="112" spans="2:65" s="1" customFormat="1" ht="11.25">
      <c r="B112" s="31"/>
      <c r="C112" s="32"/>
      <c r="D112" s="32"/>
      <c r="E112" s="32"/>
      <c r="F112" s="32"/>
      <c r="G112" s="32"/>
      <c r="H112" s="32"/>
      <c r="I112" s="116"/>
      <c r="J112" s="32"/>
      <c r="K112" s="32"/>
      <c r="L112" s="33"/>
    </row>
    <row r="113" spans="2:12" s="1" customFormat="1" ht="29.25" customHeight="1">
      <c r="B113" s="31"/>
      <c r="C113" s="106" t="s">
        <v>98</v>
      </c>
      <c r="D113" s="107"/>
      <c r="E113" s="107"/>
      <c r="F113" s="107"/>
      <c r="G113" s="107"/>
      <c r="H113" s="107"/>
      <c r="I113" s="155"/>
      <c r="J113" s="108">
        <f>ROUND(J96+J105,2)</f>
        <v>0</v>
      </c>
      <c r="K113" s="107"/>
      <c r="L113" s="33"/>
    </row>
    <row r="114" spans="2:12" s="1" customFormat="1" ht="6.95" customHeight="1">
      <c r="B114" s="46"/>
      <c r="C114" s="47"/>
      <c r="D114" s="47"/>
      <c r="E114" s="47"/>
      <c r="F114" s="47"/>
      <c r="G114" s="47"/>
      <c r="H114" s="47"/>
      <c r="I114" s="150"/>
      <c r="J114" s="47"/>
      <c r="K114" s="47"/>
      <c r="L114" s="33"/>
    </row>
    <row r="118" spans="2:12" s="1" customFormat="1" ht="6.95" customHeight="1">
      <c r="B118" s="48"/>
      <c r="C118" s="49"/>
      <c r="D118" s="49"/>
      <c r="E118" s="49"/>
      <c r="F118" s="49"/>
      <c r="G118" s="49"/>
      <c r="H118" s="49"/>
      <c r="I118" s="153"/>
      <c r="J118" s="49"/>
      <c r="K118" s="49"/>
      <c r="L118" s="33"/>
    </row>
    <row r="119" spans="2:12" s="1" customFormat="1" ht="24.95" customHeight="1">
      <c r="B119" s="31"/>
      <c r="C119" s="19" t="s">
        <v>123</v>
      </c>
      <c r="D119" s="32"/>
      <c r="E119" s="32"/>
      <c r="F119" s="32"/>
      <c r="G119" s="32"/>
      <c r="H119" s="32"/>
      <c r="I119" s="116"/>
      <c r="J119" s="32"/>
      <c r="K119" s="32"/>
      <c r="L119" s="33"/>
    </row>
    <row r="120" spans="2:12" s="1" customFormat="1" ht="6.95" customHeight="1">
      <c r="B120" s="31"/>
      <c r="C120" s="32"/>
      <c r="D120" s="32"/>
      <c r="E120" s="32"/>
      <c r="F120" s="32"/>
      <c r="G120" s="32"/>
      <c r="H120" s="32"/>
      <c r="I120" s="116"/>
      <c r="J120" s="32"/>
      <c r="K120" s="32"/>
      <c r="L120" s="33"/>
    </row>
    <row r="121" spans="2:12" s="1" customFormat="1" ht="12" customHeight="1">
      <c r="B121" s="31"/>
      <c r="C121" s="25" t="s">
        <v>16</v>
      </c>
      <c r="D121" s="32"/>
      <c r="E121" s="32"/>
      <c r="F121" s="32"/>
      <c r="G121" s="32"/>
      <c r="H121" s="32"/>
      <c r="I121" s="116"/>
      <c r="J121" s="32"/>
      <c r="K121" s="32"/>
      <c r="L121" s="33"/>
    </row>
    <row r="122" spans="2:12" s="1" customFormat="1" ht="16.5" customHeight="1">
      <c r="B122" s="31"/>
      <c r="C122" s="32"/>
      <c r="D122" s="32"/>
      <c r="E122" s="286" t="str">
        <f>E7</f>
        <v>Oprava komunikace - Běštín - MK1C</v>
      </c>
      <c r="F122" s="287"/>
      <c r="G122" s="287"/>
      <c r="H122" s="287"/>
      <c r="I122" s="116"/>
      <c r="J122" s="32"/>
      <c r="K122" s="32"/>
      <c r="L122" s="33"/>
    </row>
    <row r="123" spans="2:12" s="1" customFormat="1" ht="12" customHeight="1">
      <c r="B123" s="31"/>
      <c r="C123" s="25" t="s">
        <v>100</v>
      </c>
      <c r="D123" s="32"/>
      <c r="E123" s="32"/>
      <c r="F123" s="32"/>
      <c r="G123" s="32"/>
      <c r="H123" s="32"/>
      <c r="I123" s="116"/>
      <c r="J123" s="32"/>
      <c r="K123" s="32"/>
      <c r="L123" s="33"/>
    </row>
    <row r="124" spans="2:12" s="1" customFormat="1" ht="16.5" customHeight="1">
      <c r="B124" s="31"/>
      <c r="C124" s="32"/>
      <c r="D124" s="32"/>
      <c r="E124" s="255" t="str">
        <f>E9</f>
        <v>SO_01 - MK 1C</v>
      </c>
      <c r="F124" s="288"/>
      <c r="G124" s="288"/>
      <c r="H124" s="288"/>
      <c r="I124" s="116"/>
      <c r="J124" s="32"/>
      <c r="K124" s="32"/>
      <c r="L124" s="33"/>
    </row>
    <row r="125" spans="2:12" s="1" customFormat="1" ht="6.95" customHeight="1">
      <c r="B125" s="31"/>
      <c r="C125" s="32"/>
      <c r="D125" s="32"/>
      <c r="E125" s="32"/>
      <c r="F125" s="32"/>
      <c r="G125" s="32"/>
      <c r="H125" s="32"/>
      <c r="I125" s="116"/>
      <c r="J125" s="32"/>
      <c r="K125" s="32"/>
      <c r="L125" s="33"/>
    </row>
    <row r="126" spans="2:12" s="1" customFormat="1" ht="12" customHeight="1">
      <c r="B126" s="31"/>
      <c r="C126" s="25" t="s">
        <v>22</v>
      </c>
      <c r="D126" s="32"/>
      <c r="E126" s="32"/>
      <c r="F126" s="23" t="str">
        <f>F12</f>
        <v>Běštín</v>
      </c>
      <c r="G126" s="32"/>
      <c r="H126" s="32"/>
      <c r="I126" s="118" t="s">
        <v>24</v>
      </c>
      <c r="J126" s="58">
        <f>IF(J12="","",J12)</f>
        <v>0</v>
      </c>
      <c r="K126" s="32"/>
      <c r="L126" s="33"/>
    </row>
    <row r="127" spans="2:12" s="1" customFormat="1" ht="6.95" customHeight="1">
      <c r="B127" s="31"/>
      <c r="C127" s="32"/>
      <c r="D127" s="32"/>
      <c r="E127" s="32"/>
      <c r="F127" s="32"/>
      <c r="G127" s="32"/>
      <c r="H127" s="32"/>
      <c r="I127" s="116"/>
      <c r="J127" s="32"/>
      <c r="K127" s="32"/>
      <c r="L127" s="33"/>
    </row>
    <row r="128" spans="2:12" s="1" customFormat="1" ht="15.2" customHeight="1">
      <c r="B128" s="31"/>
      <c r="C128" s="25" t="s">
        <v>27</v>
      </c>
      <c r="D128" s="32"/>
      <c r="E128" s="32"/>
      <c r="F128" s="23" t="str">
        <f>E15</f>
        <v xml:space="preserve"> </v>
      </c>
      <c r="G128" s="32"/>
      <c r="H128" s="32"/>
      <c r="I128" s="118" t="s">
        <v>33</v>
      </c>
      <c r="J128" s="28" t="str">
        <f>E21</f>
        <v xml:space="preserve"> </v>
      </c>
      <c r="K128" s="32"/>
      <c r="L128" s="33"/>
    </row>
    <row r="129" spans="2:65" s="1" customFormat="1" ht="15.2" customHeight="1">
      <c r="B129" s="31"/>
      <c r="C129" s="25" t="s">
        <v>31</v>
      </c>
      <c r="D129" s="32"/>
      <c r="E129" s="32"/>
      <c r="F129" s="23" t="str">
        <f>IF(E18="","",E18)</f>
        <v>Vyplň údaj</v>
      </c>
      <c r="G129" s="32"/>
      <c r="H129" s="32"/>
      <c r="I129" s="118" t="s">
        <v>35</v>
      </c>
      <c r="J129" s="28" t="str">
        <f>E24</f>
        <v>Kadeřábek</v>
      </c>
      <c r="K129" s="32"/>
      <c r="L129" s="33"/>
    </row>
    <row r="130" spans="2:65" s="1" customFormat="1" ht="10.35" customHeight="1">
      <c r="B130" s="31"/>
      <c r="C130" s="32"/>
      <c r="D130" s="32"/>
      <c r="E130" s="32"/>
      <c r="F130" s="32"/>
      <c r="G130" s="32"/>
      <c r="H130" s="32"/>
      <c r="I130" s="116"/>
      <c r="J130" s="32"/>
      <c r="K130" s="32"/>
      <c r="L130" s="33"/>
    </row>
    <row r="131" spans="2:65" s="10" customFormat="1" ht="29.25" customHeight="1">
      <c r="B131" s="178"/>
      <c r="C131" s="179" t="s">
        <v>124</v>
      </c>
      <c r="D131" s="180" t="s">
        <v>65</v>
      </c>
      <c r="E131" s="180" t="s">
        <v>61</v>
      </c>
      <c r="F131" s="180" t="s">
        <v>62</v>
      </c>
      <c r="G131" s="180" t="s">
        <v>125</v>
      </c>
      <c r="H131" s="180" t="s">
        <v>126</v>
      </c>
      <c r="I131" s="181" t="s">
        <v>127</v>
      </c>
      <c r="J131" s="182" t="s">
        <v>105</v>
      </c>
      <c r="K131" s="183" t="s">
        <v>128</v>
      </c>
      <c r="L131" s="184"/>
      <c r="M131" s="67" t="s">
        <v>1</v>
      </c>
      <c r="N131" s="68" t="s">
        <v>44</v>
      </c>
      <c r="O131" s="68" t="s">
        <v>129</v>
      </c>
      <c r="P131" s="68" t="s">
        <v>130</v>
      </c>
      <c r="Q131" s="68" t="s">
        <v>131</v>
      </c>
      <c r="R131" s="68" t="s">
        <v>132</v>
      </c>
      <c r="S131" s="68" t="s">
        <v>133</v>
      </c>
      <c r="T131" s="69" t="s">
        <v>134</v>
      </c>
    </row>
    <row r="132" spans="2:65" s="1" customFormat="1" ht="22.9" customHeight="1">
      <c r="B132" s="31"/>
      <c r="C132" s="74" t="s">
        <v>135</v>
      </c>
      <c r="D132" s="32"/>
      <c r="E132" s="32"/>
      <c r="F132" s="32"/>
      <c r="G132" s="32"/>
      <c r="H132" s="32"/>
      <c r="I132" s="116"/>
      <c r="J132" s="185">
        <f>BK132</f>
        <v>0</v>
      </c>
      <c r="K132" s="32"/>
      <c r="L132" s="33"/>
      <c r="M132" s="70"/>
      <c r="N132" s="71"/>
      <c r="O132" s="71"/>
      <c r="P132" s="186">
        <f>P133</f>
        <v>0</v>
      </c>
      <c r="Q132" s="71"/>
      <c r="R132" s="186">
        <f>R133</f>
        <v>190.72864000000001</v>
      </c>
      <c r="S132" s="71"/>
      <c r="T132" s="187">
        <f>T133</f>
        <v>146.61599999999999</v>
      </c>
      <c r="AT132" s="13" t="s">
        <v>79</v>
      </c>
      <c r="AU132" s="13" t="s">
        <v>107</v>
      </c>
      <c r="BK132" s="188">
        <f>BK133</f>
        <v>0</v>
      </c>
    </row>
    <row r="133" spans="2:65" s="11" customFormat="1" ht="25.9" customHeight="1">
      <c r="B133" s="189"/>
      <c r="C133" s="190"/>
      <c r="D133" s="191" t="s">
        <v>79</v>
      </c>
      <c r="E133" s="192" t="s">
        <v>136</v>
      </c>
      <c r="F133" s="192" t="s">
        <v>137</v>
      </c>
      <c r="G133" s="190"/>
      <c r="H133" s="190"/>
      <c r="I133" s="193"/>
      <c r="J133" s="194">
        <f>BK133</f>
        <v>0</v>
      </c>
      <c r="K133" s="190"/>
      <c r="L133" s="195"/>
      <c r="M133" s="196"/>
      <c r="N133" s="197"/>
      <c r="O133" s="197"/>
      <c r="P133" s="198">
        <f>P134+P137+P142+P144+P148</f>
        <v>0</v>
      </c>
      <c r="Q133" s="197"/>
      <c r="R133" s="198">
        <f>R134+R137+R142+R144+R148</f>
        <v>190.72864000000001</v>
      </c>
      <c r="S133" s="197"/>
      <c r="T133" s="199">
        <f>T134+T137+T142+T144+T148</f>
        <v>146.61599999999999</v>
      </c>
      <c r="AR133" s="200" t="s">
        <v>21</v>
      </c>
      <c r="AT133" s="201" t="s">
        <v>79</v>
      </c>
      <c r="AU133" s="201" t="s">
        <v>80</v>
      </c>
      <c r="AY133" s="200" t="s">
        <v>138</v>
      </c>
      <c r="BK133" s="202">
        <f>BK134+BK137+BK142+BK144+BK148</f>
        <v>0</v>
      </c>
    </row>
    <row r="134" spans="2:65" s="11" customFormat="1" ht="22.9" customHeight="1">
      <c r="B134" s="189"/>
      <c r="C134" s="190"/>
      <c r="D134" s="191" t="s">
        <v>79</v>
      </c>
      <c r="E134" s="203" t="s">
        <v>21</v>
      </c>
      <c r="F134" s="203" t="s">
        <v>139</v>
      </c>
      <c r="G134" s="190"/>
      <c r="H134" s="190"/>
      <c r="I134" s="193"/>
      <c r="J134" s="204">
        <f>BK134</f>
        <v>0</v>
      </c>
      <c r="K134" s="190"/>
      <c r="L134" s="195"/>
      <c r="M134" s="196"/>
      <c r="N134" s="197"/>
      <c r="O134" s="197"/>
      <c r="P134" s="198">
        <f>SUM(P135:P136)</f>
        <v>0</v>
      </c>
      <c r="Q134" s="197"/>
      <c r="R134" s="198">
        <f>SUM(R135:R136)</f>
        <v>4.7680000000000007E-2</v>
      </c>
      <c r="S134" s="197"/>
      <c r="T134" s="199">
        <f>SUM(T135:T136)</f>
        <v>122.776</v>
      </c>
      <c r="AR134" s="200" t="s">
        <v>21</v>
      </c>
      <c r="AT134" s="201" t="s">
        <v>79</v>
      </c>
      <c r="AU134" s="201" t="s">
        <v>21</v>
      </c>
      <c r="AY134" s="200" t="s">
        <v>138</v>
      </c>
      <c r="BK134" s="202">
        <f>SUM(BK135:BK136)</f>
        <v>0</v>
      </c>
    </row>
    <row r="135" spans="2:65" s="1" customFormat="1" ht="24" customHeight="1">
      <c r="B135" s="31"/>
      <c r="C135" s="205" t="s">
        <v>21</v>
      </c>
      <c r="D135" s="205" t="s">
        <v>140</v>
      </c>
      <c r="E135" s="206" t="s">
        <v>141</v>
      </c>
      <c r="F135" s="207" t="s">
        <v>142</v>
      </c>
      <c r="G135" s="208" t="s">
        <v>143</v>
      </c>
      <c r="H135" s="209">
        <v>1192</v>
      </c>
      <c r="I135" s="210"/>
      <c r="J135" s="211">
        <f>ROUND(I135*H135,2)</f>
        <v>0</v>
      </c>
      <c r="K135" s="207" t="s">
        <v>144</v>
      </c>
      <c r="L135" s="33"/>
      <c r="M135" s="212" t="s">
        <v>1</v>
      </c>
      <c r="N135" s="213" t="s">
        <v>45</v>
      </c>
      <c r="O135" s="63"/>
      <c r="P135" s="214">
        <f>O135*H135</f>
        <v>0</v>
      </c>
      <c r="Q135" s="214">
        <v>4.0000000000000003E-5</v>
      </c>
      <c r="R135" s="214">
        <f>Q135*H135</f>
        <v>4.7680000000000007E-2</v>
      </c>
      <c r="S135" s="214">
        <v>0.10299999999999999</v>
      </c>
      <c r="T135" s="215">
        <f>S135*H135</f>
        <v>122.776</v>
      </c>
      <c r="AR135" s="216" t="s">
        <v>145</v>
      </c>
      <c r="AT135" s="216" t="s">
        <v>140</v>
      </c>
      <c r="AU135" s="216" t="s">
        <v>89</v>
      </c>
      <c r="AY135" s="13" t="s">
        <v>138</v>
      </c>
      <c r="BE135" s="102">
        <f>IF(N135="základní",J135,0)</f>
        <v>0</v>
      </c>
      <c r="BF135" s="102">
        <f>IF(N135="snížená",J135,0)</f>
        <v>0</v>
      </c>
      <c r="BG135" s="102">
        <f>IF(N135="zákl. přenesená",J135,0)</f>
        <v>0</v>
      </c>
      <c r="BH135" s="102">
        <f>IF(N135="sníž. přenesená",J135,0)</f>
        <v>0</v>
      </c>
      <c r="BI135" s="102">
        <f>IF(N135="nulová",J135,0)</f>
        <v>0</v>
      </c>
      <c r="BJ135" s="13" t="s">
        <v>21</v>
      </c>
      <c r="BK135" s="102">
        <f>ROUND(I135*H135,2)</f>
        <v>0</v>
      </c>
      <c r="BL135" s="13" t="s">
        <v>145</v>
      </c>
      <c r="BM135" s="216" t="s">
        <v>146</v>
      </c>
    </row>
    <row r="136" spans="2:65" s="1" customFormat="1" ht="24" customHeight="1">
      <c r="B136" s="31"/>
      <c r="C136" s="205" t="s">
        <v>89</v>
      </c>
      <c r="D136" s="205" t="s">
        <v>140</v>
      </c>
      <c r="E136" s="206" t="s">
        <v>147</v>
      </c>
      <c r="F136" s="207" t="s">
        <v>148</v>
      </c>
      <c r="G136" s="208" t="s">
        <v>149</v>
      </c>
      <c r="H136" s="209">
        <v>45.18</v>
      </c>
      <c r="I136" s="210"/>
      <c r="J136" s="211">
        <f>ROUND(I136*H136,2)</f>
        <v>0</v>
      </c>
      <c r="K136" s="207" t="s">
        <v>150</v>
      </c>
      <c r="L136" s="33"/>
      <c r="M136" s="212" t="s">
        <v>1</v>
      </c>
      <c r="N136" s="213" t="s">
        <v>45</v>
      </c>
      <c r="O136" s="63"/>
      <c r="P136" s="214">
        <f>O136*H136</f>
        <v>0</v>
      </c>
      <c r="Q136" s="214">
        <v>0</v>
      </c>
      <c r="R136" s="214">
        <f>Q136*H136</f>
        <v>0</v>
      </c>
      <c r="S136" s="214">
        <v>0</v>
      </c>
      <c r="T136" s="215">
        <f>S136*H136</f>
        <v>0</v>
      </c>
      <c r="AR136" s="216" t="s">
        <v>145</v>
      </c>
      <c r="AT136" s="216" t="s">
        <v>140</v>
      </c>
      <c r="AU136" s="216" t="s">
        <v>89</v>
      </c>
      <c r="AY136" s="13" t="s">
        <v>138</v>
      </c>
      <c r="BE136" s="102">
        <f>IF(N136="základní",J136,0)</f>
        <v>0</v>
      </c>
      <c r="BF136" s="102">
        <f>IF(N136="snížená",J136,0)</f>
        <v>0</v>
      </c>
      <c r="BG136" s="102">
        <f>IF(N136="zákl. přenesená",J136,0)</f>
        <v>0</v>
      </c>
      <c r="BH136" s="102">
        <f>IF(N136="sníž. přenesená",J136,0)</f>
        <v>0</v>
      </c>
      <c r="BI136" s="102">
        <f>IF(N136="nulová",J136,0)</f>
        <v>0</v>
      </c>
      <c r="BJ136" s="13" t="s">
        <v>21</v>
      </c>
      <c r="BK136" s="102">
        <f>ROUND(I136*H136,2)</f>
        <v>0</v>
      </c>
      <c r="BL136" s="13" t="s">
        <v>145</v>
      </c>
      <c r="BM136" s="216" t="s">
        <v>151</v>
      </c>
    </row>
    <row r="137" spans="2:65" s="11" customFormat="1" ht="22.9" customHeight="1">
      <c r="B137" s="189"/>
      <c r="C137" s="190"/>
      <c r="D137" s="191" t="s">
        <v>79</v>
      </c>
      <c r="E137" s="203" t="s">
        <v>152</v>
      </c>
      <c r="F137" s="203" t="s">
        <v>153</v>
      </c>
      <c r="G137" s="190"/>
      <c r="H137" s="190"/>
      <c r="I137" s="193"/>
      <c r="J137" s="204">
        <f>BK137</f>
        <v>0</v>
      </c>
      <c r="K137" s="190"/>
      <c r="L137" s="195"/>
      <c r="M137" s="196"/>
      <c r="N137" s="197"/>
      <c r="O137" s="197"/>
      <c r="P137" s="198">
        <f>SUM(P138:P141)</f>
        <v>0</v>
      </c>
      <c r="Q137" s="197"/>
      <c r="R137" s="198">
        <f>SUM(R138:R141)</f>
        <v>7.1639200000000001</v>
      </c>
      <c r="S137" s="197"/>
      <c r="T137" s="199">
        <f>SUM(T138:T141)</f>
        <v>0</v>
      </c>
      <c r="AR137" s="200" t="s">
        <v>21</v>
      </c>
      <c r="AT137" s="201" t="s">
        <v>79</v>
      </c>
      <c r="AU137" s="201" t="s">
        <v>21</v>
      </c>
      <c r="AY137" s="200" t="s">
        <v>138</v>
      </c>
      <c r="BK137" s="202">
        <f>SUM(BK138:BK141)</f>
        <v>0</v>
      </c>
    </row>
    <row r="138" spans="2:65" s="1" customFormat="1" ht="24" customHeight="1">
      <c r="B138" s="31"/>
      <c r="C138" s="205" t="s">
        <v>154</v>
      </c>
      <c r="D138" s="205" t="s">
        <v>140</v>
      </c>
      <c r="E138" s="206" t="s">
        <v>155</v>
      </c>
      <c r="F138" s="207" t="s">
        <v>156</v>
      </c>
      <c r="G138" s="208" t="s">
        <v>143</v>
      </c>
      <c r="H138" s="209">
        <v>119.2</v>
      </c>
      <c r="I138" s="210"/>
      <c r="J138" s="211">
        <f>ROUND(I138*H138,2)</f>
        <v>0</v>
      </c>
      <c r="K138" s="207" t="s">
        <v>144</v>
      </c>
      <c r="L138" s="33"/>
      <c r="M138" s="212" t="s">
        <v>1</v>
      </c>
      <c r="N138" s="213" t="s">
        <v>45</v>
      </c>
      <c r="O138" s="63"/>
      <c r="P138" s="214">
        <f>O138*H138</f>
        <v>0</v>
      </c>
      <c r="Q138" s="214">
        <v>0</v>
      </c>
      <c r="R138" s="214">
        <f>Q138*H138</f>
        <v>0</v>
      </c>
      <c r="S138" s="214">
        <v>0</v>
      </c>
      <c r="T138" s="215">
        <f>S138*H138</f>
        <v>0</v>
      </c>
      <c r="AR138" s="216" t="s">
        <v>145</v>
      </c>
      <c r="AT138" s="216" t="s">
        <v>140</v>
      </c>
      <c r="AU138" s="216" t="s">
        <v>89</v>
      </c>
      <c r="AY138" s="13" t="s">
        <v>138</v>
      </c>
      <c r="BE138" s="102">
        <f>IF(N138="základní",J138,0)</f>
        <v>0</v>
      </c>
      <c r="BF138" s="102">
        <f>IF(N138="snížená",J138,0)</f>
        <v>0</v>
      </c>
      <c r="BG138" s="102">
        <f>IF(N138="zákl. přenesená",J138,0)</f>
        <v>0</v>
      </c>
      <c r="BH138" s="102">
        <f>IF(N138="sníž. přenesená",J138,0)</f>
        <v>0</v>
      </c>
      <c r="BI138" s="102">
        <f>IF(N138="nulová",J138,0)</f>
        <v>0</v>
      </c>
      <c r="BJ138" s="13" t="s">
        <v>21</v>
      </c>
      <c r="BK138" s="102">
        <f>ROUND(I138*H138,2)</f>
        <v>0</v>
      </c>
      <c r="BL138" s="13" t="s">
        <v>145</v>
      </c>
      <c r="BM138" s="216" t="s">
        <v>157</v>
      </c>
    </row>
    <row r="139" spans="2:65" s="1" customFormat="1" ht="24" customHeight="1">
      <c r="B139" s="31"/>
      <c r="C139" s="205" t="s">
        <v>145</v>
      </c>
      <c r="D139" s="205" t="s">
        <v>140</v>
      </c>
      <c r="E139" s="206" t="s">
        <v>158</v>
      </c>
      <c r="F139" s="207" t="s">
        <v>159</v>
      </c>
      <c r="G139" s="208" t="s">
        <v>143</v>
      </c>
      <c r="H139" s="209">
        <v>1192</v>
      </c>
      <c r="I139" s="210"/>
      <c r="J139" s="211">
        <f>ROUND(I139*H139,2)</f>
        <v>0</v>
      </c>
      <c r="K139" s="207" t="s">
        <v>144</v>
      </c>
      <c r="L139" s="33"/>
      <c r="M139" s="212" t="s">
        <v>1</v>
      </c>
      <c r="N139" s="213" t="s">
        <v>45</v>
      </c>
      <c r="O139" s="63"/>
      <c r="P139" s="214">
        <f>O139*H139</f>
        <v>0</v>
      </c>
      <c r="Q139" s="214">
        <v>6.0099999999999997E-3</v>
      </c>
      <c r="R139" s="214">
        <f>Q139*H139</f>
        <v>7.1639200000000001</v>
      </c>
      <c r="S139" s="214">
        <v>0</v>
      </c>
      <c r="T139" s="215">
        <f>S139*H139</f>
        <v>0</v>
      </c>
      <c r="AR139" s="216" t="s">
        <v>145</v>
      </c>
      <c r="AT139" s="216" t="s">
        <v>140</v>
      </c>
      <c r="AU139" s="216" t="s">
        <v>89</v>
      </c>
      <c r="AY139" s="13" t="s">
        <v>138</v>
      </c>
      <c r="BE139" s="102">
        <f>IF(N139="základní",J139,0)</f>
        <v>0</v>
      </c>
      <c r="BF139" s="102">
        <f>IF(N139="snížená",J139,0)</f>
        <v>0</v>
      </c>
      <c r="BG139" s="102">
        <f>IF(N139="zákl. přenesená",J139,0)</f>
        <v>0</v>
      </c>
      <c r="BH139" s="102">
        <f>IF(N139="sníž. přenesená",J139,0)</f>
        <v>0</v>
      </c>
      <c r="BI139" s="102">
        <f>IF(N139="nulová",J139,0)</f>
        <v>0</v>
      </c>
      <c r="BJ139" s="13" t="s">
        <v>21</v>
      </c>
      <c r="BK139" s="102">
        <f>ROUND(I139*H139,2)</f>
        <v>0</v>
      </c>
      <c r="BL139" s="13" t="s">
        <v>145</v>
      </c>
      <c r="BM139" s="216" t="s">
        <v>160</v>
      </c>
    </row>
    <row r="140" spans="2:65" s="1" customFormat="1" ht="36" customHeight="1">
      <c r="B140" s="31"/>
      <c r="C140" s="205" t="s">
        <v>152</v>
      </c>
      <c r="D140" s="205" t="s">
        <v>140</v>
      </c>
      <c r="E140" s="206" t="s">
        <v>161</v>
      </c>
      <c r="F140" s="207" t="s">
        <v>162</v>
      </c>
      <c r="G140" s="208" t="s">
        <v>143</v>
      </c>
      <c r="H140" s="209">
        <v>119.2</v>
      </c>
      <c r="I140" s="210"/>
      <c r="J140" s="211">
        <f>ROUND(I140*H140,2)</f>
        <v>0</v>
      </c>
      <c r="K140" s="207" t="s">
        <v>163</v>
      </c>
      <c r="L140" s="33"/>
      <c r="M140" s="212" t="s">
        <v>1</v>
      </c>
      <c r="N140" s="213" t="s">
        <v>45</v>
      </c>
      <c r="O140" s="63"/>
      <c r="P140" s="214">
        <f>O140*H140</f>
        <v>0</v>
      </c>
      <c r="Q140" s="214">
        <v>0</v>
      </c>
      <c r="R140" s="214">
        <f>Q140*H140</f>
        <v>0</v>
      </c>
      <c r="S140" s="214">
        <v>0</v>
      </c>
      <c r="T140" s="215">
        <f>S140*H140</f>
        <v>0</v>
      </c>
      <c r="AR140" s="216" t="s">
        <v>145</v>
      </c>
      <c r="AT140" s="216" t="s">
        <v>140</v>
      </c>
      <c r="AU140" s="216" t="s">
        <v>89</v>
      </c>
      <c r="AY140" s="13" t="s">
        <v>138</v>
      </c>
      <c r="BE140" s="102">
        <f>IF(N140="základní",J140,0)</f>
        <v>0</v>
      </c>
      <c r="BF140" s="102">
        <f>IF(N140="snížená",J140,0)</f>
        <v>0</v>
      </c>
      <c r="BG140" s="102">
        <f>IF(N140="zákl. přenesená",J140,0)</f>
        <v>0</v>
      </c>
      <c r="BH140" s="102">
        <f>IF(N140="sníž. přenesená",J140,0)</f>
        <v>0</v>
      </c>
      <c r="BI140" s="102">
        <f>IF(N140="nulová",J140,0)</f>
        <v>0</v>
      </c>
      <c r="BJ140" s="13" t="s">
        <v>21</v>
      </c>
      <c r="BK140" s="102">
        <f>ROUND(I140*H140,2)</f>
        <v>0</v>
      </c>
      <c r="BL140" s="13" t="s">
        <v>145</v>
      </c>
      <c r="BM140" s="216" t="s">
        <v>164</v>
      </c>
    </row>
    <row r="141" spans="2:65" s="1" customFormat="1" ht="24" customHeight="1">
      <c r="B141" s="31"/>
      <c r="C141" s="205" t="s">
        <v>165</v>
      </c>
      <c r="D141" s="205" t="s">
        <v>140</v>
      </c>
      <c r="E141" s="206" t="s">
        <v>166</v>
      </c>
      <c r="F141" s="207" t="s">
        <v>167</v>
      </c>
      <c r="G141" s="208" t="s">
        <v>143</v>
      </c>
      <c r="H141" s="209">
        <v>1192</v>
      </c>
      <c r="I141" s="210"/>
      <c r="J141" s="211">
        <f>ROUND(I141*H141,2)</f>
        <v>0</v>
      </c>
      <c r="K141" s="207" t="s">
        <v>163</v>
      </c>
      <c r="L141" s="33"/>
      <c r="M141" s="212" t="s">
        <v>1</v>
      </c>
      <c r="N141" s="213" t="s">
        <v>45</v>
      </c>
      <c r="O141" s="63"/>
      <c r="P141" s="214">
        <f>O141*H141</f>
        <v>0</v>
      </c>
      <c r="Q141" s="214">
        <v>0</v>
      </c>
      <c r="R141" s="214">
        <f>Q141*H141</f>
        <v>0</v>
      </c>
      <c r="S141" s="214">
        <v>0</v>
      </c>
      <c r="T141" s="215">
        <f>S141*H141</f>
        <v>0</v>
      </c>
      <c r="AR141" s="216" t="s">
        <v>145</v>
      </c>
      <c r="AT141" s="216" t="s">
        <v>140</v>
      </c>
      <c r="AU141" s="216" t="s">
        <v>89</v>
      </c>
      <c r="AY141" s="13" t="s">
        <v>138</v>
      </c>
      <c r="BE141" s="102">
        <f>IF(N141="základní",J141,0)</f>
        <v>0</v>
      </c>
      <c r="BF141" s="102">
        <f>IF(N141="snížená",J141,0)</f>
        <v>0</v>
      </c>
      <c r="BG141" s="102">
        <f>IF(N141="zákl. přenesená",J141,0)</f>
        <v>0</v>
      </c>
      <c r="BH141" s="102">
        <f>IF(N141="sníž. přenesená",J141,0)</f>
        <v>0</v>
      </c>
      <c r="BI141" s="102">
        <f>IF(N141="nulová",J141,0)</f>
        <v>0</v>
      </c>
      <c r="BJ141" s="13" t="s">
        <v>21</v>
      </c>
      <c r="BK141" s="102">
        <f>ROUND(I141*H141,2)</f>
        <v>0</v>
      </c>
      <c r="BL141" s="13" t="s">
        <v>145</v>
      </c>
      <c r="BM141" s="216" t="s">
        <v>168</v>
      </c>
    </row>
    <row r="142" spans="2:65" s="11" customFormat="1" ht="22.9" customHeight="1">
      <c r="B142" s="189"/>
      <c r="C142" s="190"/>
      <c r="D142" s="191" t="s">
        <v>79</v>
      </c>
      <c r="E142" s="203" t="s">
        <v>169</v>
      </c>
      <c r="F142" s="203" t="s">
        <v>170</v>
      </c>
      <c r="G142" s="190"/>
      <c r="H142" s="190"/>
      <c r="I142" s="193"/>
      <c r="J142" s="204">
        <f>BK142</f>
        <v>0</v>
      </c>
      <c r="K142" s="190"/>
      <c r="L142" s="195"/>
      <c r="M142" s="196"/>
      <c r="N142" s="197"/>
      <c r="O142" s="197"/>
      <c r="P142" s="198">
        <f>P143</f>
        <v>0</v>
      </c>
      <c r="Q142" s="197"/>
      <c r="R142" s="198">
        <f>R143</f>
        <v>5.5078399999999998</v>
      </c>
      <c r="S142" s="197"/>
      <c r="T142" s="199">
        <f>T143</f>
        <v>0</v>
      </c>
      <c r="AR142" s="200" t="s">
        <v>21</v>
      </c>
      <c r="AT142" s="201" t="s">
        <v>79</v>
      </c>
      <c r="AU142" s="201" t="s">
        <v>21</v>
      </c>
      <c r="AY142" s="200" t="s">
        <v>138</v>
      </c>
      <c r="BK142" s="202">
        <f>BK143</f>
        <v>0</v>
      </c>
    </row>
    <row r="143" spans="2:65" s="1" customFormat="1" ht="24" customHeight="1">
      <c r="B143" s="31"/>
      <c r="C143" s="205" t="s">
        <v>171</v>
      </c>
      <c r="D143" s="205" t="s">
        <v>140</v>
      </c>
      <c r="E143" s="206" t="s">
        <v>172</v>
      </c>
      <c r="F143" s="207" t="s">
        <v>173</v>
      </c>
      <c r="G143" s="208" t="s">
        <v>174</v>
      </c>
      <c r="H143" s="209">
        <v>13</v>
      </c>
      <c r="I143" s="210"/>
      <c r="J143" s="211">
        <f>ROUND(I143*H143,2)</f>
        <v>0</v>
      </c>
      <c r="K143" s="207" t="s">
        <v>144</v>
      </c>
      <c r="L143" s="33"/>
      <c r="M143" s="212" t="s">
        <v>1</v>
      </c>
      <c r="N143" s="213" t="s">
        <v>45</v>
      </c>
      <c r="O143" s="63"/>
      <c r="P143" s="214">
        <f>O143*H143</f>
        <v>0</v>
      </c>
      <c r="Q143" s="214">
        <v>0.42368</v>
      </c>
      <c r="R143" s="214">
        <f>Q143*H143</f>
        <v>5.5078399999999998</v>
      </c>
      <c r="S143" s="214">
        <v>0</v>
      </c>
      <c r="T143" s="215">
        <f>S143*H143</f>
        <v>0</v>
      </c>
      <c r="AR143" s="216" t="s">
        <v>145</v>
      </c>
      <c r="AT143" s="216" t="s">
        <v>140</v>
      </c>
      <c r="AU143" s="216" t="s">
        <v>89</v>
      </c>
      <c r="AY143" s="13" t="s">
        <v>138</v>
      </c>
      <c r="BE143" s="102">
        <f>IF(N143="základní",J143,0)</f>
        <v>0</v>
      </c>
      <c r="BF143" s="102">
        <f>IF(N143="snížená",J143,0)</f>
        <v>0</v>
      </c>
      <c r="BG143" s="102">
        <f>IF(N143="zákl. přenesená",J143,0)</f>
        <v>0</v>
      </c>
      <c r="BH143" s="102">
        <f>IF(N143="sníž. přenesená",J143,0)</f>
        <v>0</v>
      </c>
      <c r="BI143" s="102">
        <f>IF(N143="nulová",J143,0)</f>
        <v>0</v>
      </c>
      <c r="BJ143" s="13" t="s">
        <v>21</v>
      </c>
      <c r="BK143" s="102">
        <f>ROUND(I143*H143,2)</f>
        <v>0</v>
      </c>
      <c r="BL143" s="13" t="s">
        <v>145</v>
      </c>
      <c r="BM143" s="216" t="s">
        <v>175</v>
      </c>
    </row>
    <row r="144" spans="2:65" s="11" customFormat="1" ht="22.9" customHeight="1">
      <c r="B144" s="189"/>
      <c r="C144" s="190"/>
      <c r="D144" s="191" t="s">
        <v>79</v>
      </c>
      <c r="E144" s="203" t="s">
        <v>176</v>
      </c>
      <c r="F144" s="203" t="s">
        <v>177</v>
      </c>
      <c r="G144" s="190"/>
      <c r="H144" s="190"/>
      <c r="I144" s="193"/>
      <c r="J144" s="204">
        <f>BK144</f>
        <v>0</v>
      </c>
      <c r="K144" s="190"/>
      <c r="L144" s="195"/>
      <c r="M144" s="196"/>
      <c r="N144" s="197"/>
      <c r="O144" s="197"/>
      <c r="P144" s="198">
        <f>SUM(P145:P147)</f>
        <v>0</v>
      </c>
      <c r="Q144" s="197"/>
      <c r="R144" s="198">
        <f>SUM(R145:R147)</f>
        <v>178.00920000000002</v>
      </c>
      <c r="S144" s="197"/>
      <c r="T144" s="199">
        <f>SUM(T145:T147)</f>
        <v>23.84</v>
      </c>
      <c r="AR144" s="200" t="s">
        <v>21</v>
      </c>
      <c r="AT144" s="201" t="s">
        <v>79</v>
      </c>
      <c r="AU144" s="201" t="s">
        <v>21</v>
      </c>
      <c r="AY144" s="200" t="s">
        <v>138</v>
      </c>
      <c r="BK144" s="202">
        <f>SUM(BK145:BK147)</f>
        <v>0</v>
      </c>
    </row>
    <row r="145" spans="2:65" s="1" customFormat="1" ht="24" customHeight="1">
      <c r="B145" s="31"/>
      <c r="C145" s="205" t="s">
        <v>169</v>
      </c>
      <c r="D145" s="205" t="s">
        <v>140</v>
      </c>
      <c r="E145" s="206" t="s">
        <v>178</v>
      </c>
      <c r="F145" s="207" t="s">
        <v>179</v>
      </c>
      <c r="G145" s="208" t="s">
        <v>180</v>
      </c>
      <c r="H145" s="209">
        <v>753</v>
      </c>
      <c r="I145" s="210"/>
      <c r="J145" s="211">
        <f>ROUND(I145*H145,2)</f>
        <v>0</v>
      </c>
      <c r="K145" s="207" t="s">
        <v>163</v>
      </c>
      <c r="L145" s="33"/>
      <c r="M145" s="212" t="s">
        <v>1</v>
      </c>
      <c r="N145" s="213" t="s">
        <v>45</v>
      </c>
      <c r="O145" s="63"/>
      <c r="P145" s="214">
        <f>O145*H145</f>
        <v>0</v>
      </c>
      <c r="Q145" s="214">
        <v>0.15540000000000001</v>
      </c>
      <c r="R145" s="214">
        <f>Q145*H145</f>
        <v>117.01620000000001</v>
      </c>
      <c r="S145" s="214">
        <v>0</v>
      </c>
      <c r="T145" s="215">
        <f>S145*H145</f>
        <v>0</v>
      </c>
      <c r="AR145" s="216" t="s">
        <v>145</v>
      </c>
      <c r="AT145" s="216" t="s">
        <v>140</v>
      </c>
      <c r="AU145" s="216" t="s">
        <v>89</v>
      </c>
      <c r="AY145" s="13" t="s">
        <v>138</v>
      </c>
      <c r="BE145" s="102">
        <f>IF(N145="základní",J145,0)</f>
        <v>0</v>
      </c>
      <c r="BF145" s="102">
        <f>IF(N145="snížená",J145,0)</f>
        <v>0</v>
      </c>
      <c r="BG145" s="102">
        <f>IF(N145="zákl. přenesená",J145,0)</f>
        <v>0</v>
      </c>
      <c r="BH145" s="102">
        <f>IF(N145="sníž. přenesená",J145,0)</f>
        <v>0</v>
      </c>
      <c r="BI145" s="102">
        <f>IF(N145="nulová",J145,0)</f>
        <v>0</v>
      </c>
      <c r="BJ145" s="13" t="s">
        <v>21</v>
      </c>
      <c r="BK145" s="102">
        <f>ROUND(I145*H145,2)</f>
        <v>0</v>
      </c>
      <c r="BL145" s="13" t="s">
        <v>145</v>
      </c>
      <c r="BM145" s="216" t="s">
        <v>181</v>
      </c>
    </row>
    <row r="146" spans="2:65" s="1" customFormat="1" ht="16.5" customHeight="1">
      <c r="B146" s="31"/>
      <c r="C146" s="217" t="s">
        <v>176</v>
      </c>
      <c r="D146" s="217" t="s">
        <v>182</v>
      </c>
      <c r="E146" s="218" t="s">
        <v>183</v>
      </c>
      <c r="F146" s="219" t="s">
        <v>184</v>
      </c>
      <c r="G146" s="220" t="s">
        <v>180</v>
      </c>
      <c r="H146" s="221">
        <v>753</v>
      </c>
      <c r="I146" s="222"/>
      <c r="J146" s="223">
        <f>ROUND(I146*H146,2)</f>
        <v>0</v>
      </c>
      <c r="K146" s="219" t="s">
        <v>163</v>
      </c>
      <c r="L146" s="224"/>
      <c r="M146" s="225" t="s">
        <v>1</v>
      </c>
      <c r="N146" s="226" t="s">
        <v>45</v>
      </c>
      <c r="O146" s="63"/>
      <c r="P146" s="214">
        <f>O146*H146</f>
        <v>0</v>
      </c>
      <c r="Q146" s="214">
        <v>8.1000000000000003E-2</v>
      </c>
      <c r="R146" s="214">
        <f>Q146*H146</f>
        <v>60.993000000000002</v>
      </c>
      <c r="S146" s="214">
        <v>0</v>
      </c>
      <c r="T146" s="215">
        <f>S146*H146</f>
        <v>0</v>
      </c>
      <c r="AR146" s="216" t="s">
        <v>169</v>
      </c>
      <c r="AT146" s="216" t="s">
        <v>182</v>
      </c>
      <c r="AU146" s="216" t="s">
        <v>89</v>
      </c>
      <c r="AY146" s="13" t="s">
        <v>138</v>
      </c>
      <c r="BE146" s="102">
        <f>IF(N146="základní",J146,0)</f>
        <v>0</v>
      </c>
      <c r="BF146" s="102">
        <f>IF(N146="snížená",J146,0)</f>
        <v>0</v>
      </c>
      <c r="BG146" s="102">
        <f>IF(N146="zákl. přenesená",J146,0)</f>
        <v>0</v>
      </c>
      <c r="BH146" s="102">
        <f>IF(N146="sníž. přenesená",J146,0)</f>
        <v>0</v>
      </c>
      <c r="BI146" s="102">
        <f>IF(N146="nulová",J146,0)</f>
        <v>0</v>
      </c>
      <c r="BJ146" s="13" t="s">
        <v>21</v>
      </c>
      <c r="BK146" s="102">
        <f>ROUND(I146*H146,2)</f>
        <v>0</v>
      </c>
      <c r="BL146" s="13" t="s">
        <v>145</v>
      </c>
      <c r="BM146" s="216" t="s">
        <v>185</v>
      </c>
    </row>
    <row r="147" spans="2:65" s="1" customFormat="1" ht="16.5" customHeight="1">
      <c r="B147" s="31"/>
      <c r="C147" s="205" t="s">
        <v>25</v>
      </c>
      <c r="D147" s="205" t="s">
        <v>140</v>
      </c>
      <c r="E147" s="206" t="s">
        <v>186</v>
      </c>
      <c r="F147" s="207" t="s">
        <v>187</v>
      </c>
      <c r="G147" s="208" t="s">
        <v>143</v>
      </c>
      <c r="H147" s="209">
        <v>1192</v>
      </c>
      <c r="I147" s="210"/>
      <c r="J147" s="211">
        <f>ROUND(I147*H147,2)</f>
        <v>0</v>
      </c>
      <c r="K147" s="207" t="s">
        <v>150</v>
      </c>
      <c r="L147" s="33"/>
      <c r="M147" s="212" t="s">
        <v>1</v>
      </c>
      <c r="N147" s="213" t="s">
        <v>45</v>
      </c>
      <c r="O147" s="63"/>
      <c r="P147" s="214">
        <f>O147*H147</f>
        <v>0</v>
      </c>
      <c r="Q147" s="214">
        <v>0</v>
      </c>
      <c r="R147" s="214">
        <f>Q147*H147</f>
        <v>0</v>
      </c>
      <c r="S147" s="214">
        <v>0.02</v>
      </c>
      <c r="T147" s="215">
        <f>S147*H147</f>
        <v>23.84</v>
      </c>
      <c r="AR147" s="216" t="s">
        <v>145</v>
      </c>
      <c r="AT147" s="216" t="s">
        <v>140</v>
      </c>
      <c r="AU147" s="216" t="s">
        <v>89</v>
      </c>
      <c r="AY147" s="13" t="s">
        <v>138</v>
      </c>
      <c r="BE147" s="102">
        <f>IF(N147="základní",J147,0)</f>
        <v>0</v>
      </c>
      <c r="BF147" s="102">
        <f>IF(N147="snížená",J147,0)</f>
        <v>0</v>
      </c>
      <c r="BG147" s="102">
        <f>IF(N147="zákl. přenesená",J147,0)</f>
        <v>0</v>
      </c>
      <c r="BH147" s="102">
        <f>IF(N147="sníž. přenesená",J147,0)</f>
        <v>0</v>
      </c>
      <c r="BI147" s="102">
        <f>IF(N147="nulová",J147,0)</f>
        <v>0</v>
      </c>
      <c r="BJ147" s="13" t="s">
        <v>21</v>
      </c>
      <c r="BK147" s="102">
        <f>ROUND(I147*H147,2)</f>
        <v>0</v>
      </c>
      <c r="BL147" s="13" t="s">
        <v>145</v>
      </c>
      <c r="BM147" s="216" t="s">
        <v>188</v>
      </c>
    </row>
    <row r="148" spans="2:65" s="11" customFormat="1" ht="22.9" customHeight="1">
      <c r="B148" s="189"/>
      <c r="C148" s="190"/>
      <c r="D148" s="191" t="s">
        <v>79</v>
      </c>
      <c r="E148" s="203" t="s">
        <v>189</v>
      </c>
      <c r="F148" s="203" t="s">
        <v>190</v>
      </c>
      <c r="G148" s="190"/>
      <c r="H148" s="190"/>
      <c r="I148" s="193"/>
      <c r="J148" s="204">
        <f>BK148</f>
        <v>0</v>
      </c>
      <c r="K148" s="190"/>
      <c r="L148" s="195"/>
      <c r="M148" s="196"/>
      <c r="N148" s="197"/>
      <c r="O148" s="197"/>
      <c r="P148" s="198">
        <f>SUM(P149:P151)</f>
        <v>0</v>
      </c>
      <c r="Q148" s="197"/>
      <c r="R148" s="198">
        <f>SUM(R149:R151)</f>
        <v>0</v>
      </c>
      <c r="S148" s="197"/>
      <c r="T148" s="199">
        <f>SUM(T149:T151)</f>
        <v>0</v>
      </c>
      <c r="AR148" s="200" t="s">
        <v>21</v>
      </c>
      <c r="AT148" s="201" t="s">
        <v>79</v>
      </c>
      <c r="AU148" s="201" t="s">
        <v>21</v>
      </c>
      <c r="AY148" s="200" t="s">
        <v>138</v>
      </c>
      <c r="BK148" s="202">
        <f>SUM(BK149:BK151)</f>
        <v>0</v>
      </c>
    </row>
    <row r="149" spans="2:65" s="1" customFormat="1" ht="16.5" customHeight="1">
      <c r="B149" s="31"/>
      <c r="C149" s="205" t="s">
        <v>191</v>
      </c>
      <c r="D149" s="205" t="s">
        <v>140</v>
      </c>
      <c r="E149" s="206" t="s">
        <v>192</v>
      </c>
      <c r="F149" s="207" t="s">
        <v>193</v>
      </c>
      <c r="G149" s="208" t="s">
        <v>194</v>
      </c>
      <c r="H149" s="209">
        <v>146.61600000000001</v>
      </c>
      <c r="I149" s="210"/>
      <c r="J149" s="211">
        <f>ROUND(I149*H149,2)</f>
        <v>0</v>
      </c>
      <c r="K149" s="207" t="s">
        <v>144</v>
      </c>
      <c r="L149" s="33"/>
      <c r="M149" s="212" t="s">
        <v>1</v>
      </c>
      <c r="N149" s="213" t="s">
        <v>45</v>
      </c>
      <c r="O149" s="63"/>
      <c r="P149" s="214">
        <f>O149*H149</f>
        <v>0</v>
      </c>
      <c r="Q149" s="214">
        <v>0</v>
      </c>
      <c r="R149" s="214">
        <f>Q149*H149</f>
        <v>0</v>
      </c>
      <c r="S149" s="214">
        <v>0</v>
      </c>
      <c r="T149" s="215">
        <f>S149*H149</f>
        <v>0</v>
      </c>
      <c r="AR149" s="216" t="s">
        <v>145</v>
      </c>
      <c r="AT149" s="216" t="s">
        <v>140</v>
      </c>
      <c r="AU149" s="216" t="s">
        <v>89</v>
      </c>
      <c r="AY149" s="13" t="s">
        <v>138</v>
      </c>
      <c r="BE149" s="102">
        <f>IF(N149="základní",J149,0)</f>
        <v>0</v>
      </c>
      <c r="BF149" s="102">
        <f>IF(N149="snížená",J149,0)</f>
        <v>0</v>
      </c>
      <c r="BG149" s="102">
        <f>IF(N149="zákl. přenesená",J149,0)</f>
        <v>0</v>
      </c>
      <c r="BH149" s="102">
        <f>IF(N149="sníž. přenesená",J149,0)</f>
        <v>0</v>
      </c>
      <c r="BI149" s="102">
        <f>IF(N149="nulová",J149,0)</f>
        <v>0</v>
      </c>
      <c r="BJ149" s="13" t="s">
        <v>21</v>
      </c>
      <c r="BK149" s="102">
        <f>ROUND(I149*H149,2)</f>
        <v>0</v>
      </c>
      <c r="BL149" s="13" t="s">
        <v>145</v>
      </c>
      <c r="BM149" s="216" t="s">
        <v>195</v>
      </c>
    </row>
    <row r="150" spans="2:65" s="1" customFormat="1" ht="24" customHeight="1">
      <c r="B150" s="31"/>
      <c r="C150" s="205" t="s">
        <v>196</v>
      </c>
      <c r="D150" s="205" t="s">
        <v>140</v>
      </c>
      <c r="E150" s="206" t="s">
        <v>197</v>
      </c>
      <c r="F150" s="207" t="s">
        <v>198</v>
      </c>
      <c r="G150" s="208" t="s">
        <v>194</v>
      </c>
      <c r="H150" s="209">
        <v>146.61600000000001</v>
      </c>
      <c r="I150" s="210"/>
      <c r="J150" s="211">
        <f>ROUND(I150*H150,2)</f>
        <v>0</v>
      </c>
      <c r="K150" s="207" t="s">
        <v>144</v>
      </c>
      <c r="L150" s="33"/>
      <c r="M150" s="212" t="s">
        <v>1</v>
      </c>
      <c r="N150" s="213" t="s">
        <v>45</v>
      </c>
      <c r="O150" s="63"/>
      <c r="P150" s="214">
        <f>O150*H150</f>
        <v>0</v>
      </c>
      <c r="Q150" s="214">
        <v>0</v>
      </c>
      <c r="R150" s="214">
        <f>Q150*H150</f>
        <v>0</v>
      </c>
      <c r="S150" s="214">
        <v>0</v>
      </c>
      <c r="T150" s="215">
        <f>S150*H150</f>
        <v>0</v>
      </c>
      <c r="AR150" s="216" t="s">
        <v>145</v>
      </c>
      <c r="AT150" s="216" t="s">
        <v>140</v>
      </c>
      <c r="AU150" s="216" t="s">
        <v>89</v>
      </c>
      <c r="AY150" s="13" t="s">
        <v>138</v>
      </c>
      <c r="BE150" s="102">
        <f>IF(N150="základní",J150,0)</f>
        <v>0</v>
      </c>
      <c r="BF150" s="102">
        <f>IF(N150="snížená",J150,0)</f>
        <v>0</v>
      </c>
      <c r="BG150" s="102">
        <f>IF(N150="zákl. přenesená",J150,0)</f>
        <v>0</v>
      </c>
      <c r="BH150" s="102">
        <f>IF(N150="sníž. přenesená",J150,0)</f>
        <v>0</v>
      </c>
      <c r="BI150" s="102">
        <f>IF(N150="nulová",J150,0)</f>
        <v>0</v>
      </c>
      <c r="BJ150" s="13" t="s">
        <v>21</v>
      </c>
      <c r="BK150" s="102">
        <f>ROUND(I150*H150,2)</f>
        <v>0</v>
      </c>
      <c r="BL150" s="13" t="s">
        <v>145</v>
      </c>
      <c r="BM150" s="216" t="s">
        <v>199</v>
      </c>
    </row>
    <row r="151" spans="2:65" s="1" customFormat="1" ht="24" customHeight="1">
      <c r="B151" s="31"/>
      <c r="C151" s="205" t="s">
        <v>200</v>
      </c>
      <c r="D151" s="205" t="s">
        <v>140</v>
      </c>
      <c r="E151" s="206" t="s">
        <v>201</v>
      </c>
      <c r="F151" s="207" t="s">
        <v>202</v>
      </c>
      <c r="G151" s="208" t="s">
        <v>194</v>
      </c>
      <c r="H151" s="209">
        <v>586.46400000000006</v>
      </c>
      <c r="I151" s="210"/>
      <c r="J151" s="211">
        <f>ROUND(I151*H151,2)</f>
        <v>0</v>
      </c>
      <c r="K151" s="207" t="s">
        <v>144</v>
      </c>
      <c r="L151" s="33"/>
      <c r="M151" s="227" t="s">
        <v>1</v>
      </c>
      <c r="N151" s="228" t="s">
        <v>45</v>
      </c>
      <c r="O151" s="229"/>
      <c r="P151" s="230">
        <f>O151*H151</f>
        <v>0</v>
      </c>
      <c r="Q151" s="230">
        <v>0</v>
      </c>
      <c r="R151" s="230">
        <f>Q151*H151</f>
        <v>0</v>
      </c>
      <c r="S151" s="230">
        <v>0</v>
      </c>
      <c r="T151" s="231">
        <f>S151*H151</f>
        <v>0</v>
      </c>
      <c r="AR151" s="216" t="s">
        <v>145</v>
      </c>
      <c r="AT151" s="216" t="s">
        <v>140</v>
      </c>
      <c r="AU151" s="216" t="s">
        <v>89</v>
      </c>
      <c r="AY151" s="13" t="s">
        <v>138</v>
      </c>
      <c r="BE151" s="102">
        <f>IF(N151="základní",J151,0)</f>
        <v>0</v>
      </c>
      <c r="BF151" s="102">
        <f>IF(N151="snížená",J151,0)</f>
        <v>0</v>
      </c>
      <c r="BG151" s="102">
        <f>IF(N151="zákl. přenesená",J151,0)</f>
        <v>0</v>
      </c>
      <c r="BH151" s="102">
        <f>IF(N151="sníž. přenesená",J151,0)</f>
        <v>0</v>
      </c>
      <c r="BI151" s="102">
        <f>IF(N151="nulová",J151,0)</f>
        <v>0</v>
      </c>
      <c r="BJ151" s="13" t="s">
        <v>21</v>
      </c>
      <c r="BK151" s="102">
        <f>ROUND(I151*H151,2)</f>
        <v>0</v>
      </c>
      <c r="BL151" s="13" t="s">
        <v>145</v>
      </c>
      <c r="BM151" s="216" t="s">
        <v>203</v>
      </c>
    </row>
    <row r="152" spans="2:65" s="1" customFormat="1" ht="6.95" customHeight="1">
      <c r="B152" s="46"/>
      <c r="C152" s="47"/>
      <c r="D152" s="47"/>
      <c r="E152" s="47"/>
      <c r="F152" s="47"/>
      <c r="G152" s="47"/>
      <c r="H152" s="47"/>
      <c r="I152" s="150"/>
      <c r="J152" s="47"/>
      <c r="K152" s="47"/>
      <c r="L152" s="33"/>
    </row>
  </sheetData>
  <sheetProtection algorithmName="SHA-512" hashValue="GwW4qUYtxzjbuQKovJfxxBs7y9alVWpbTAXeAXs8Kr1OBrdCjOPD/l59VBsRgbgoOfjU2Bor2bOgEPBNg2JfSA==" saltValue="52WjxAlP8jg+rTrxGVOv43jpEXUBqrGROUxP1L/bB0CfR+s7ohvY7WgoartAVvUX7liO49HVCWWe4MZjRUPFDQ==" spinCount="100000" sheet="1" objects="1" scenarios="1" formatColumns="0" formatRows="0" autoFilter="0"/>
  <autoFilter ref="C131:K151"/>
  <mergeCells count="14">
    <mergeCell ref="D110:F110"/>
    <mergeCell ref="E122:H122"/>
    <mergeCell ref="E124:H124"/>
    <mergeCell ref="L2:V2"/>
    <mergeCell ref="E87:H87"/>
    <mergeCell ref="D106:F106"/>
    <mergeCell ref="D107:F107"/>
    <mergeCell ref="D108:F108"/>
    <mergeCell ref="D109:F109"/>
    <mergeCell ref="E7:H7"/>
    <mergeCell ref="E9:H9"/>
    <mergeCell ref="E18:H18"/>
    <mergeCell ref="E27:H27"/>
    <mergeCell ref="E85:H85"/>
  </mergeCell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2</vt:i4>
      </vt:variant>
      <vt:variant>
        <vt:lpstr>Pojmenované oblasti</vt:lpstr>
      </vt:variant>
      <vt:variant>
        <vt:i4>4</vt:i4>
      </vt:variant>
    </vt:vector>
  </HeadingPairs>
  <TitlesOfParts>
    <vt:vector size="6" baseType="lpstr">
      <vt:lpstr>Rekapitulace stavby</vt:lpstr>
      <vt:lpstr>SO_01 - MK 1C</vt:lpstr>
      <vt:lpstr>'Rekapitulace stavby'!Názvy_tisku</vt:lpstr>
      <vt:lpstr>'SO_01 - MK 1C'!Názvy_tisku</vt:lpstr>
      <vt:lpstr>'Rekapitulace stavby'!Oblast_tisku</vt:lpstr>
      <vt:lpstr>'SO_01 - MK 1C'!Oblast_tisku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DESKTOP-OU307B7\Martin</dc:creator>
  <cp:lastModifiedBy>Zbyšek Čelikovský</cp:lastModifiedBy>
  <dcterms:created xsi:type="dcterms:W3CDTF">2019-03-21T09:53:18Z</dcterms:created>
  <dcterms:modified xsi:type="dcterms:W3CDTF">2019-03-21T10:33:44Z</dcterms:modified>
</cp:coreProperties>
</file>