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KCE\Domesi Akce\MŠ Všetaty_279\3_PROJEKTOVÁ DOKUMENTACE\VERZE NA CD\MŠ VŠETATY-PŘÍVORY_DOKUMENTACE\"/>
    </mc:Choice>
  </mc:AlternateContent>
  <bookViews>
    <workbookView xWindow="360" yWindow="2076" windowWidth="18732" windowHeight="12216" firstSheet="1" activeTab="1"/>
  </bookViews>
  <sheets>
    <sheet name="VzorPolozky" sheetId="10" state="hidden" r:id="rId1"/>
    <sheet name="Pokyny pro vyplnění" sheetId="32" r:id="rId2"/>
    <sheet name="Stavba" sheetId="31" r:id="rId3"/>
    <sheet name="SO 00 - 01" sheetId="27" r:id="rId4"/>
    <sheet name="SO 01 - 01" sheetId="16" r:id="rId5"/>
    <sheet name="SO 01 - 02" sheetId="29" r:id="rId6"/>
    <sheet name="SO 01 - 03" sheetId="17" r:id="rId7"/>
    <sheet name="SO 01 - 04" sheetId="19" r:id="rId8"/>
    <sheet name="SO 01 - 05" sheetId="23" r:id="rId9"/>
    <sheet name="SO 01 - 06" sheetId="24" r:id="rId10"/>
    <sheet name="SO 01 - 07" sheetId="25" r:id="rId11"/>
    <sheet name="SO 01 - 08" sheetId="26" r:id="rId12"/>
    <sheet name="SO 02 - 01" sheetId="30" r:id="rId13"/>
    <sheet name="SO 03 - 01" sheetId="20" r:id="rId14"/>
    <sheet name="SO 04 - 01" sheetId="21" r:id="rId15"/>
    <sheet name="SO 05 - 01" sheetId="22" r:id="rId16"/>
    <sheet name="SO 06 - 01" sheetId="28" r:id="rId17"/>
  </sheets>
  <externalReferences>
    <externalReference r:id="rId18"/>
    <externalReference r:id="rId19"/>
  </externalReferences>
  <definedNames>
    <definedName name="CelkemDPHVypocet" localSheetId="2">Stavba!$H$54</definedName>
    <definedName name="CenaCelkem" localSheetId="1">[1]Stavba!$G$29</definedName>
    <definedName name="CenaCelkem" localSheetId="3">#REF!</definedName>
    <definedName name="CenaCelkem" localSheetId="5">#REF!</definedName>
    <definedName name="CenaCelkem" localSheetId="6">#REF!</definedName>
    <definedName name="CenaCelkem" localSheetId="7">#REF!</definedName>
    <definedName name="CenaCelkem" localSheetId="8">#REF!</definedName>
    <definedName name="CenaCelkem" localSheetId="9">#REF!</definedName>
    <definedName name="CenaCelkem" localSheetId="10">#REF!</definedName>
    <definedName name="CenaCelkem" localSheetId="11">#REF!</definedName>
    <definedName name="CenaCelkem" localSheetId="12">#REF!</definedName>
    <definedName name="CenaCelkem" localSheetId="13">#REF!</definedName>
    <definedName name="CenaCelkem" localSheetId="14">#REF!</definedName>
    <definedName name="CenaCelkem" localSheetId="15">#REF!</definedName>
    <definedName name="CenaCelkem" localSheetId="16">#REF!</definedName>
    <definedName name="CenaCelkem" localSheetId="2">Stavba!$G$22</definedName>
    <definedName name="CenaCelkem">#REF!</definedName>
    <definedName name="CenaCelkemBezDPH" localSheetId="3">#REF!</definedName>
    <definedName name="CenaCelkemBezDPH" localSheetId="5">#REF!</definedName>
    <definedName name="CenaCelkemBezDPH" localSheetId="6">#REF!</definedName>
    <definedName name="CenaCelkemBezDPH" localSheetId="7">#REF!</definedName>
    <definedName name="CenaCelkemBezDPH" localSheetId="8">#REF!</definedName>
    <definedName name="CenaCelkemBezDPH" localSheetId="9">#REF!</definedName>
    <definedName name="CenaCelkemBezDPH" localSheetId="10">#REF!</definedName>
    <definedName name="CenaCelkemBezDPH" localSheetId="11">#REF!</definedName>
    <definedName name="CenaCelkemBezDPH" localSheetId="12">#REF!</definedName>
    <definedName name="CenaCelkemBezDPH" localSheetId="13">#REF!</definedName>
    <definedName name="CenaCelkemBezDPH" localSheetId="14">#REF!</definedName>
    <definedName name="CenaCelkemBezDPH" localSheetId="15">#REF!</definedName>
    <definedName name="CenaCelkemBezDPH" localSheetId="16">#REF!</definedName>
    <definedName name="CenaCelkemBezDPH" localSheetId="2">Stavba!$G$21</definedName>
    <definedName name="CenaCelkemBezDPH">#REF!</definedName>
    <definedName name="CenaCelkemVypocet" localSheetId="2">Stavba!$I$54</definedName>
    <definedName name="cisloobjektu" localSheetId="3">#REF!</definedName>
    <definedName name="cisloobjektu" localSheetId="5">#REF!</definedName>
    <definedName name="cisloobjektu" localSheetId="6">#REF!</definedName>
    <definedName name="cisloobjektu" localSheetId="7">#REF!</definedName>
    <definedName name="cisloobjektu" localSheetId="8">#REF!</definedName>
    <definedName name="cisloobjektu" localSheetId="9">#REF!</definedName>
    <definedName name="cisloobjektu" localSheetId="10">#REF!</definedName>
    <definedName name="cisloobjektu" localSheetId="11">#REF!</definedName>
    <definedName name="cisloobjektu" localSheetId="12">#REF!</definedName>
    <definedName name="cisloobjektu" localSheetId="13">#REF!</definedName>
    <definedName name="cisloobjektu" localSheetId="14">#REF!</definedName>
    <definedName name="cisloobjektu" localSheetId="15">#REF!</definedName>
    <definedName name="cisloobjektu" localSheetId="16">#REF!</definedName>
    <definedName name="cisloobjektu" localSheetId="2">Stavba!$D$3</definedName>
    <definedName name="cisloobjektu">#REF!</definedName>
    <definedName name="CisloRozpoctu">'[2]Krycí list'!$C$2</definedName>
    <definedName name="CisloStavby" localSheetId="2">Stavba!$D$2</definedName>
    <definedName name="cislostavby">'[2]Krycí list'!$A$7</definedName>
    <definedName name="CisloStavebnihoRozpoctu" localSheetId="3">#REF!</definedName>
    <definedName name="CisloStavebnihoRozpoctu" localSheetId="5">#REF!</definedName>
    <definedName name="CisloStavebnihoRozpoctu" localSheetId="6">#REF!</definedName>
    <definedName name="CisloStavebnihoRozpoctu" localSheetId="7">#REF!</definedName>
    <definedName name="CisloStavebnihoRozpoctu" localSheetId="8">#REF!</definedName>
    <definedName name="CisloStavebnihoRozpoctu" localSheetId="9">#REF!</definedName>
    <definedName name="CisloStavebnihoRozpoctu" localSheetId="10">#REF!</definedName>
    <definedName name="CisloStavebnihoRozpoctu" localSheetId="11">#REF!</definedName>
    <definedName name="CisloStavebnihoRozpoctu" localSheetId="12">#REF!</definedName>
    <definedName name="CisloStavebnihoRozpoctu" localSheetId="13">#REF!</definedName>
    <definedName name="CisloStavebnihoRozpoctu" localSheetId="14">#REF!</definedName>
    <definedName name="CisloStavebnihoRozpoctu" localSheetId="15">#REF!</definedName>
    <definedName name="CisloStavebnihoRozpoctu" localSheetId="16">#REF!</definedName>
    <definedName name="CisloStavebnihoRozpoctu" localSheetId="2">Stavba!$D$4</definedName>
    <definedName name="CisloStavebnihoRozpoctu">#REF!</definedName>
    <definedName name="dadresa" localSheetId="3">#REF!</definedName>
    <definedName name="dadresa" localSheetId="5">#REF!</definedName>
    <definedName name="dadresa" localSheetId="6">#REF!</definedName>
    <definedName name="dadresa" localSheetId="7">#REF!</definedName>
    <definedName name="dadresa" localSheetId="8">#REF!</definedName>
    <definedName name="dadresa" localSheetId="9">#REF!</definedName>
    <definedName name="dadresa" localSheetId="10">#REF!</definedName>
    <definedName name="dadresa" localSheetId="11">#REF!</definedName>
    <definedName name="dadresa" localSheetId="12">#REF!</definedName>
    <definedName name="dadresa" localSheetId="13">#REF!</definedName>
    <definedName name="dadresa" localSheetId="14">#REF!</definedName>
    <definedName name="dadresa" localSheetId="15">#REF!</definedName>
    <definedName name="dadresa" localSheetId="16">#REF!</definedName>
    <definedName name="dadresa" localSheetId="2">Stavba!$D$12:$G$12</definedName>
    <definedName name="dadresa">#REF!</definedName>
    <definedName name="DIČ" localSheetId="2">Stavba!$I$12</definedName>
    <definedName name="dmisto" localSheetId="3">#REF!</definedName>
    <definedName name="dmisto" localSheetId="5">#REF!</definedName>
    <definedName name="dmisto" localSheetId="6">#REF!</definedName>
    <definedName name="dmisto" localSheetId="7">#REF!</definedName>
    <definedName name="dmisto" localSheetId="8">#REF!</definedName>
    <definedName name="dmisto" localSheetId="9">#REF!</definedName>
    <definedName name="dmisto" localSheetId="10">#REF!</definedName>
    <definedName name="dmisto" localSheetId="11">#REF!</definedName>
    <definedName name="dmisto" localSheetId="12">#REF!</definedName>
    <definedName name="dmisto" localSheetId="13">#REF!</definedName>
    <definedName name="dmisto" localSheetId="14">#REF!</definedName>
    <definedName name="dmisto" localSheetId="15">#REF!</definedName>
    <definedName name="dmisto" localSheetId="16">#REF!</definedName>
    <definedName name="dmisto" localSheetId="2">Stavba!$D$13:$G$13</definedName>
    <definedName name="dmisto">#REF!</definedName>
    <definedName name="DPHSni" localSheetId="1">[1]Stavba!$G$24</definedName>
    <definedName name="DPHSni" localSheetId="3">#REF!</definedName>
    <definedName name="DPHSni" localSheetId="5">#REF!</definedName>
    <definedName name="DPHSni" localSheetId="6">#REF!</definedName>
    <definedName name="DPHSni" localSheetId="7">#REF!</definedName>
    <definedName name="DPHSni" localSheetId="8">#REF!</definedName>
    <definedName name="DPHSni" localSheetId="9">#REF!</definedName>
    <definedName name="DPHSni" localSheetId="10">#REF!</definedName>
    <definedName name="DPHSni" localSheetId="11">#REF!</definedName>
    <definedName name="DPHSni" localSheetId="12">#REF!</definedName>
    <definedName name="DPHSni" localSheetId="13">#REF!</definedName>
    <definedName name="DPHSni" localSheetId="14">#REF!</definedName>
    <definedName name="DPHSni" localSheetId="15">#REF!</definedName>
    <definedName name="DPHSni" localSheetId="16">#REF!</definedName>
    <definedName name="DPHSni" localSheetId="2">Stavba!$G$17</definedName>
    <definedName name="DPHSni">#REF!</definedName>
    <definedName name="DPHZakl" localSheetId="1">[1]Stavba!$G$26</definedName>
    <definedName name="DPHZakl" localSheetId="3">#REF!</definedName>
    <definedName name="DPHZakl" localSheetId="5">#REF!</definedName>
    <definedName name="DPHZakl" localSheetId="6">#REF!</definedName>
    <definedName name="DPHZakl" localSheetId="7">#REF!</definedName>
    <definedName name="DPHZakl" localSheetId="8">#REF!</definedName>
    <definedName name="DPHZakl" localSheetId="9">#REF!</definedName>
    <definedName name="DPHZakl" localSheetId="10">#REF!</definedName>
    <definedName name="DPHZakl" localSheetId="11">#REF!</definedName>
    <definedName name="DPHZakl" localSheetId="12">#REF!</definedName>
    <definedName name="DPHZakl" localSheetId="13">#REF!</definedName>
    <definedName name="DPHZakl" localSheetId="14">#REF!</definedName>
    <definedName name="DPHZakl" localSheetId="15">#REF!</definedName>
    <definedName name="DPHZakl" localSheetId="16">#REF!</definedName>
    <definedName name="DPHZakl" localSheetId="2">Stavba!$G$19</definedName>
    <definedName name="DPHZakl">#REF!</definedName>
    <definedName name="dpsc" localSheetId="2">Stavba!$C$13</definedName>
    <definedName name="IČO" localSheetId="2">Stavba!$I$11</definedName>
    <definedName name="Mena" localSheetId="1">[1]Stavba!$J$29</definedName>
    <definedName name="Mena" localSheetId="3">#REF!</definedName>
    <definedName name="Mena" localSheetId="5">#REF!</definedName>
    <definedName name="Mena" localSheetId="6">#REF!</definedName>
    <definedName name="Mena" localSheetId="7">#REF!</definedName>
    <definedName name="Mena" localSheetId="8">#REF!</definedName>
    <definedName name="Mena" localSheetId="9">#REF!</definedName>
    <definedName name="Mena" localSheetId="10">#REF!</definedName>
    <definedName name="Mena" localSheetId="11">#REF!</definedName>
    <definedName name="Mena" localSheetId="12">#REF!</definedName>
    <definedName name="Mena" localSheetId="13">#REF!</definedName>
    <definedName name="Mena" localSheetId="14">#REF!</definedName>
    <definedName name="Mena" localSheetId="15">#REF!</definedName>
    <definedName name="Mena" localSheetId="16">#REF!</definedName>
    <definedName name="Mena" localSheetId="2">Stavba!$J$22</definedName>
    <definedName name="Mena">#REF!</definedName>
    <definedName name="MistoStavby" localSheetId="3">#REF!</definedName>
    <definedName name="MistoStavby" localSheetId="5">#REF!</definedName>
    <definedName name="MistoStavby" localSheetId="6">#REF!</definedName>
    <definedName name="MistoStavby" localSheetId="7">#REF!</definedName>
    <definedName name="MistoStavby" localSheetId="8">#REF!</definedName>
    <definedName name="MistoStavby" localSheetId="9">#REF!</definedName>
    <definedName name="MistoStavby" localSheetId="10">#REF!</definedName>
    <definedName name="MistoStavby" localSheetId="11">#REF!</definedName>
    <definedName name="MistoStavby" localSheetId="12">#REF!</definedName>
    <definedName name="MistoStavby" localSheetId="13">#REF!</definedName>
    <definedName name="MistoStavby" localSheetId="14">#REF!</definedName>
    <definedName name="MistoStavby" localSheetId="15">#REF!</definedName>
    <definedName name="MistoStavby" localSheetId="16">#REF!</definedName>
    <definedName name="MistoStavby" localSheetId="2">Stavba!$D$4</definedName>
    <definedName name="MistoStavby">#REF!</definedName>
    <definedName name="nazevobjektu" localSheetId="3">#REF!</definedName>
    <definedName name="nazevobjektu" localSheetId="5">#REF!</definedName>
    <definedName name="nazevobjektu" localSheetId="6">#REF!</definedName>
    <definedName name="nazevobjektu" localSheetId="7">#REF!</definedName>
    <definedName name="nazevobjektu" localSheetId="8">#REF!</definedName>
    <definedName name="nazevobjektu" localSheetId="9">#REF!</definedName>
    <definedName name="nazevobjektu" localSheetId="10">#REF!</definedName>
    <definedName name="nazevobjektu" localSheetId="11">#REF!</definedName>
    <definedName name="nazevobjektu" localSheetId="12">#REF!</definedName>
    <definedName name="nazevobjektu" localSheetId="13">#REF!</definedName>
    <definedName name="nazevobjektu" localSheetId="14">#REF!</definedName>
    <definedName name="nazevobjektu" localSheetId="15">#REF!</definedName>
    <definedName name="nazevobjektu" localSheetId="16">#REF!</definedName>
    <definedName name="nazevobjektu" localSheetId="2">Stavba!$E$3</definedName>
    <definedName name="nazevobjektu">#REF!</definedName>
    <definedName name="NazevRozpoctu">'[2]Krycí list'!$D$2</definedName>
    <definedName name="NazevStavby" localSheetId="2">Stavba!$E$2</definedName>
    <definedName name="nazevstavby">'[2]Krycí list'!$C$7</definedName>
    <definedName name="NazevStavebnihoRozpoctu" localSheetId="3">#REF!</definedName>
    <definedName name="NazevStavebnihoRozpoctu" localSheetId="5">#REF!</definedName>
    <definedName name="NazevStavebnihoRozpoctu" localSheetId="6">#REF!</definedName>
    <definedName name="NazevStavebnihoRozpoctu" localSheetId="7">#REF!</definedName>
    <definedName name="NazevStavebnihoRozpoctu" localSheetId="8">#REF!</definedName>
    <definedName name="NazevStavebnihoRozpoctu" localSheetId="9">#REF!</definedName>
    <definedName name="NazevStavebnihoRozpoctu" localSheetId="10">#REF!</definedName>
    <definedName name="NazevStavebnihoRozpoctu" localSheetId="11">#REF!</definedName>
    <definedName name="NazevStavebnihoRozpoctu" localSheetId="12">#REF!</definedName>
    <definedName name="NazevStavebnihoRozpoctu" localSheetId="13">#REF!</definedName>
    <definedName name="NazevStavebnihoRozpoctu" localSheetId="14">#REF!</definedName>
    <definedName name="NazevStavebnihoRozpoctu" localSheetId="15">#REF!</definedName>
    <definedName name="NazevStavebnihoRozpoctu" localSheetId="16">#REF!</definedName>
    <definedName name="NazevStavebnihoRozpoctu" localSheetId="2">Stavba!$E$4</definedName>
    <definedName name="NazevStavebnihoRozpoctu">#REF!</definedName>
    <definedName name="_xlnm.Print_Titles" localSheetId="3">'SO 00 - 01'!$1:$6</definedName>
    <definedName name="_xlnm.Print_Titles" localSheetId="4">'SO 01 - 01'!$1:$6</definedName>
    <definedName name="_xlnm.Print_Titles" localSheetId="5">'SO 01 - 02'!$1:$6</definedName>
    <definedName name="_xlnm.Print_Titles" localSheetId="6">'SO 01 - 03'!$1:$6</definedName>
    <definedName name="_xlnm.Print_Titles" localSheetId="7">'SO 01 - 04'!$1:$6</definedName>
    <definedName name="_xlnm.Print_Titles" localSheetId="8">'SO 01 - 05'!$1:$6</definedName>
    <definedName name="_xlnm.Print_Titles" localSheetId="9">'SO 01 - 06'!$1:$6</definedName>
    <definedName name="_xlnm.Print_Titles" localSheetId="10">'SO 01 - 07'!$1:$6</definedName>
    <definedName name="_xlnm.Print_Titles" localSheetId="11">'SO 01 - 08'!$1:$6</definedName>
    <definedName name="_xlnm.Print_Titles" localSheetId="12">'SO 02 - 01'!$1:$6</definedName>
    <definedName name="_xlnm.Print_Titles" localSheetId="13">'SO 03 - 01'!$1:$6</definedName>
    <definedName name="_xlnm.Print_Titles" localSheetId="14">'SO 04 - 01'!$1:$6</definedName>
    <definedName name="_xlnm.Print_Titles" localSheetId="15">'SO 05 - 01'!$1:$6</definedName>
    <definedName name="_xlnm.Print_Titles" localSheetId="16">'SO 06 - 01'!$1:$6</definedName>
    <definedName name="oadresa" localSheetId="3">#REF!</definedName>
    <definedName name="oadresa" localSheetId="5">#REF!</definedName>
    <definedName name="oadresa" localSheetId="6">#REF!</definedName>
    <definedName name="oadresa" localSheetId="7">#REF!</definedName>
    <definedName name="oadresa" localSheetId="8">#REF!</definedName>
    <definedName name="oadresa" localSheetId="9">#REF!</definedName>
    <definedName name="oadresa" localSheetId="10">#REF!</definedName>
    <definedName name="oadresa" localSheetId="11">#REF!</definedName>
    <definedName name="oadresa" localSheetId="12">#REF!</definedName>
    <definedName name="oadresa" localSheetId="13">#REF!</definedName>
    <definedName name="oadresa" localSheetId="14">#REF!</definedName>
    <definedName name="oadresa" localSheetId="15">#REF!</definedName>
    <definedName name="oadresa" localSheetId="16">#REF!</definedName>
    <definedName name="oadresa" localSheetId="2">Stavba!$D$6</definedName>
    <definedName name="oadresa">#REF!</definedName>
    <definedName name="Objednatel" localSheetId="2">Stavba!$D$5</definedName>
    <definedName name="Objekt" localSheetId="2">Stavba!$B$31</definedName>
    <definedName name="_xlnm.Print_Area" localSheetId="3">'SO 00 - 01'!$A$1:$I$49</definedName>
    <definedName name="_xlnm.Print_Area" localSheetId="4">'SO 01 - 01'!$A$1:$I$393</definedName>
    <definedName name="_xlnm.Print_Area" localSheetId="5">'SO 01 - 02'!$A$1:$I$60</definedName>
    <definedName name="_xlnm.Print_Area" localSheetId="6">'SO 01 - 03'!$A$1:$I$105</definedName>
    <definedName name="_xlnm.Print_Area" localSheetId="7">'SO 01 - 04'!$A$1:$I$61</definedName>
    <definedName name="_xlnm.Print_Area" localSheetId="8">'SO 01 - 05'!$A$1:$I$60</definedName>
    <definedName name="_xlnm.Print_Area" localSheetId="9">'SO 01 - 06'!$A$1:$I$125</definedName>
    <definedName name="_xlnm.Print_Area" localSheetId="10">'SO 01 - 07'!$A$1:$I$41</definedName>
    <definedName name="_xlnm.Print_Area" localSheetId="11">'SO 01 - 08'!$A$1:$I$33</definedName>
    <definedName name="_xlnm.Print_Area" localSheetId="12">'SO 02 - 01'!$A$1:$I$63</definedName>
    <definedName name="_xlnm.Print_Area" localSheetId="13">'SO 03 - 01'!$A$1:$I$61</definedName>
    <definedName name="_xlnm.Print_Area" localSheetId="14">'SO 04 - 01'!$A$1:$I$42</definedName>
    <definedName name="_xlnm.Print_Area" localSheetId="15">'SO 05 - 01'!$A$1:$I$47</definedName>
    <definedName name="_xlnm.Print_Area" localSheetId="16">'SO 06 - 01'!$A$1:$I$49</definedName>
    <definedName name="_xlnm.Print_Area" localSheetId="2">Stavba!$A$1:$J$54</definedName>
    <definedName name="odic" localSheetId="2">Stavba!$I$6</definedName>
    <definedName name="oico" localSheetId="2">Stavba!$I$5</definedName>
    <definedName name="omisto" localSheetId="2">Stavba!$D$7</definedName>
    <definedName name="onazev" localSheetId="2">Stavba!$D$6</definedName>
    <definedName name="opsc" localSheetId="2">Stavba!$C$7</definedName>
    <definedName name="padresa" localSheetId="3">#REF!</definedName>
    <definedName name="padresa" localSheetId="5">#REF!</definedName>
    <definedName name="padresa" localSheetId="6">#REF!</definedName>
    <definedName name="padresa" localSheetId="7">#REF!</definedName>
    <definedName name="padresa" localSheetId="8">#REF!</definedName>
    <definedName name="padresa" localSheetId="9">#REF!</definedName>
    <definedName name="padresa" localSheetId="10">#REF!</definedName>
    <definedName name="padresa" localSheetId="11">#REF!</definedName>
    <definedName name="padresa" localSheetId="12">#REF!</definedName>
    <definedName name="padresa" localSheetId="13">#REF!</definedName>
    <definedName name="padresa" localSheetId="14">#REF!</definedName>
    <definedName name="padresa" localSheetId="15">#REF!</definedName>
    <definedName name="padresa" localSheetId="16">#REF!</definedName>
    <definedName name="padresa" localSheetId="2">Stavba!$D$9</definedName>
    <definedName name="padresa">#REF!</definedName>
    <definedName name="pdic" localSheetId="3">#REF!</definedName>
    <definedName name="pdic" localSheetId="5">#REF!</definedName>
    <definedName name="pdic" localSheetId="6">#REF!</definedName>
    <definedName name="pdic" localSheetId="7">#REF!</definedName>
    <definedName name="pdic" localSheetId="8">#REF!</definedName>
    <definedName name="pdic" localSheetId="9">#REF!</definedName>
    <definedName name="pdic" localSheetId="10">#REF!</definedName>
    <definedName name="pdic" localSheetId="11">#REF!</definedName>
    <definedName name="pdic" localSheetId="12">#REF!</definedName>
    <definedName name="pdic" localSheetId="13">#REF!</definedName>
    <definedName name="pdic" localSheetId="14">#REF!</definedName>
    <definedName name="pdic" localSheetId="15">#REF!</definedName>
    <definedName name="pdic" localSheetId="16">#REF!</definedName>
    <definedName name="pdic" localSheetId="2">Stavba!$I$9</definedName>
    <definedName name="pdic">#REF!</definedName>
    <definedName name="pico" localSheetId="3">#REF!</definedName>
    <definedName name="pico" localSheetId="5">#REF!</definedName>
    <definedName name="pico" localSheetId="6">#REF!</definedName>
    <definedName name="pico" localSheetId="7">#REF!</definedName>
    <definedName name="pico" localSheetId="8">#REF!</definedName>
    <definedName name="pico" localSheetId="9">#REF!</definedName>
    <definedName name="pico" localSheetId="10">#REF!</definedName>
    <definedName name="pico" localSheetId="11">#REF!</definedName>
    <definedName name="pico" localSheetId="12">#REF!</definedName>
    <definedName name="pico" localSheetId="13">#REF!</definedName>
    <definedName name="pico" localSheetId="14">#REF!</definedName>
    <definedName name="pico" localSheetId="15">#REF!</definedName>
    <definedName name="pico" localSheetId="16">#REF!</definedName>
    <definedName name="pico" localSheetId="2">Stavba!$I$8</definedName>
    <definedName name="pico">#REF!</definedName>
    <definedName name="pmisto" localSheetId="3">#REF!</definedName>
    <definedName name="pmisto" localSheetId="5">#REF!</definedName>
    <definedName name="pmisto" localSheetId="6">#REF!</definedName>
    <definedName name="pmisto" localSheetId="7">#REF!</definedName>
    <definedName name="pmisto" localSheetId="8">#REF!</definedName>
    <definedName name="pmisto" localSheetId="9">#REF!</definedName>
    <definedName name="pmisto" localSheetId="10">#REF!</definedName>
    <definedName name="pmisto" localSheetId="11">#REF!</definedName>
    <definedName name="pmisto" localSheetId="12">#REF!</definedName>
    <definedName name="pmisto" localSheetId="13">#REF!</definedName>
    <definedName name="pmisto" localSheetId="14">#REF!</definedName>
    <definedName name="pmisto" localSheetId="15">#REF!</definedName>
    <definedName name="pmisto" localSheetId="16">#REF!</definedName>
    <definedName name="pmisto" localSheetId="2">Stavba!$D$10</definedName>
    <definedName name="pmisto">#REF!</definedName>
    <definedName name="PocetMJ" localSheetId="1">#REF!</definedName>
    <definedName name="PocetMJ" localSheetId="3">#REF!</definedName>
    <definedName name="PocetMJ" localSheetId="5">#REF!</definedName>
    <definedName name="PocetMJ" localSheetId="6">#REF!</definedName>
    <definedName name="PocetMJ" localSheetId="7">#REF!</definedName>
    <definedName name="PocetMJ" localSheetId="8">#REF!</definedName>
    <definedName name="PocetMJ" localSheetId="9">#REF!</definedName>
    <definedName name="PocetMJ" localSheetId="10">#REF!</definedName>
    <definedName name="PocetMJ" localSheetId="11">#REF!</definedName>
    <definedName name="PocetMJ" localSheetId="12">#REF!</definedName>
    <definedName name="PocetMJ" localSheetId="13">#REF!</definedName>
    <definedName name="PocetMJ" localSheetId="14">#REF!</definedName>
    <definedName name="PocetMJ" localSheetId="15">#REF!</definedName>
    <definedName name="PocetMJ" localSheetId="16">#REF!</definedName>
    <definedName name="PocetMJ" localSheetId="2">#REF!</definedName>
    <definedName name="PocetMJ">#REF!</definedName>
    <definedName name="PoptavkaID" localSheetId="3">#REF!</definedName>
    <definedName name="PoptavkaID" localSheetId="5">#REF!</definedName>
    <definedName name="PoptavkaID" localSheetId="6">#REF!</definedName>
    <definedName name="PoptavkaID" localSheetId="7">#REF!</definedName>
    <definedName name="PoptavkaID" localSheetId="8">#REF!</definedName>
    <definedName name="PoptavkaID" localSheetId="9">#REF!</definedName>
    <definedName name="PoptavkaID" localSheetId="10">#REF!</definedName>
    <definedName name="PoptavkaID" localSheetId="11">#REF!</definedName>
    <definedName name="PoptavkaID" localSheetId="12">#REF!</definedName>
    <definedName name="PoptavkaID" localSheetId="13">#REF!</definedName>
    <definedName name="PoptavkaID" localSheetId="14">#REF!</definedName>
    <definedName name="PoptavkaID" localSheetId="15">#REF!</definedName>
    <definedName name="PoptavkaID" localSheetId="16">#REF!</definedName>
    <definedName name="PoptavkaID" localSheetId="2">Stavba!$A$1</definedName>
    <definedName name="PoptavkaID">#REF!</definedName>
    <definedName name="pPSC" localSheetId="3">#REF!</definedName>
    <definedName name="pPSC" localSheetId="5">#REF!</definedName>
    <definedName name="pPSC" localSheetId="6">#REF!</definedName>
    <definedName name="pPSC" localSheetId="7">#REF!</definedName>
    <definedName name="pPSC" localSheetId="8">#REF!</definedName>
    <definedName name="pPSC" localSheetId="9">#REF!</definedName>
    <definedName name="pPSC" localSheetId="10">#REF!</definedName>
    <definedName name="pPSC" localSheetId="11">#REF!</definedName>
    <definedName name="pPSC" localSheetId="12">#REF!</definedName>
    <definedName name="pPSC" localSheetId="13">#REF!</definedName>
    <definedName name="pPSC" localSheetId="14">#REF!</definedName>
    <definedName name="pPSC" localSheetId="15">#REF!</definedName>
    <definedName name="pPSC" localSheetId="16">#REF!</definedName>
    <definedName name="pPSC" localSheetId="2">Stavba!$C$10</definedName>
    <definedName name="pPSC">#REF!</definedName>
    <definedName name="Projektant" localSheetId="3">#REF!</definedName>
    <definedName name="Projektant" localSheetId="5">#REF!</definedName>
    <definedName name="Projektant" localSheetId="6">#REF!</definedName>
    <definedName name="Projektant" localSheetId="7">#REF!</definedName>
    <definedName name="Projektant" localSheetId="8">#REF!</definedName>
    <definedName name="Projektant" localSheetId="9">#REF!</definedName>
    <definedName name="Projektant" localSheetId="10">#REF!</definedName>
    <definedName name="Projektant" localSheetId="11">#REF!</definedName>
    <definedName name="Projektant" localSheetId="12">#REF!</definedName>
    <definedName name="Projektant" localSheetId="13">#REF!</definedName>
    <definedName name="Projektant" localSheetId="14">#REF!</definedName>
    <definedName name="Projektant" localSheetId="15">#REF!</definedName>
    <definedName name="Projektant" localSheetId="16">#REF!</definedName>
    <definedName name="Projektant" localSheetId="2">Stavba!$D$8</definedName>
    <definedName name="Projektant">#REF!</definedName>
    <definedName name="SazbaDPH1" localSheetId="2">Stavba!$E$16</definedName>
    <definedName name="SazbaDPH1">'[2]Krycí list'!$C$30</definedName>
    <definedName name="SazbaDPH2" localSheetId="2">Stavba!$E$18</definedName>
    <definedName name="SazbaDPH2">'[2]Krycí list'!$C$32</definedName>
    <definedName name="SloupecCC" localSheetId="1">#REF!</definedName>
    <definedName name="SloupecCC" localSheetId="3">#REF!</definedName>
    <definedName name="SloupecCC" localSheetId="5">#REF!</definedName>
    <definedName name="SloupecCC" localSheetId="6">#REF!</definedName>
    <definedName name="SloupecCC" localSheetId="7">#REF!</definedName>
    <definedName name="SloupecCC" localSheetId="8">#REF!</definedName>
    <definedName name="SloupecCC" localSheetId="9">#REF!</definedName>
    <definedName name="SloupecCC" localSheetId="10">#REF!</definedName>
    <definedName name="SloupecCC" localSheetId="11">#REF!</definedName>
    <definedName name="SloupecCC" localSheetId="12">#REF!</definedName>
    <definedName name="SloupecCC" localSheetId="13">#REF!</definedName>
    <definedName name="SloupecCC" localSheetId="14">#REF!</definedName>
    <definedName name="SloupecCC" localSheetId="15">#REF!</definedName>
    <definedName name="SloupecCC" localSheetId="16">#REF!</definedName>
    <definedName name="SloupecCC" localSheetId="2">#REF!</definedName>
    <definedName name="SloupecCC">#REF!</definedName>
    <definedName name="SloupecCisloPol" localSheetId="1">#REF!</definedName>
    <definedName name="SloupecCisloPol" localSheetId="3">#REF!</definedName>
    <definedName name="SloupecCisloPol" localSheetId="5">#REF!</definedName>
    <definedName name="SloupecCisloPol" localSheetId="6">#REF!</definedName>
    <definedName name="SloupecCisloPol" localSheetId="7">#REF!</definedName>
    <definedName name="SloupecCisloPol" localSheetId="8">#REF!</definedName>
    <definedName name="SloupecCisloPol" localSheetId="9">#REF!</definedName>
    <definedName name="SloupecCisloPol" localSheetId="10">#REF!</definedName>
    <definedName name="SloupecCisloPol" localSheetId="11">#REF!</definedName>
    <definedName name="SloupecCisloPol" localSheetId="12">#REF!</definedName>
    <definedName name="SloupecCisloPol" localSheetId="13">#REF!</definedName>
    <definedName name="SloupecCisloPol" localSheetId="14">#REF!</definedName>
    <definedName name="SloupecCisloPol" localSheetId="15">#REF!</definedName>
    <definedName name="SloupecCisloPol" localSheetId="16">#REF!</definedName>
    <definedName name="SloupecCisloPol" localSheetId="2">#REF!</definedName>
    <definedName name="SloupecCisloPol">#REF!</definedName>
    <definedName name="SloupecJC" localSheetId="1">#REF!</definedName>
    <definedName name="SloupecJC" localSheetId="3">#REF!</definedName>
    <definedName name="SloupecJC" localSheetId="5">#REF!</definedName>
    <definedName name="SloupecJC" localSheetId="6">#REF!</definedName>
    <definedName name="SloupecJC" localSheetId="7">#REF!</definedName>
    <definedName name="SloupecJC" localSheetId="8">#REF!</definedName>
    <definedName name="SloupecJC" localSheetId="9">#REF!</definedName>
    <definedName name="SloupecJC" localSheetId="10">#REF!</definedName>
    <definedName name="SloupecJC" localSheetId="11">#REF!</definedName>
    <definedName name="SloupecJC" localSheetId="12">#REF!</definedName>
    <definedName name="SloupecJC" localSheetId="13">#REF!</definedName>
    <definedName name="SloupecJC" localSheetId="14">#REF!</definedName>
    <definedName name="SloupecJC" localSheetId="15">#REF!</definedName>
    <definedName name="SloupecJC" localSheetId="16">#REF!</definedName>
    <definedName name="SloupecJC" localSheetId="2">#REF!</definedName>
    <definedName name="SloupecJC">#REF!</definedName>
    <definedName name="SloupecMJ" localSheetId="1">#REF!</definedName>
    <definedName name="SloupecMJ" localSheetId="3">#REF!</definedName>
    <definedName name="SloupecMJ" localSheetId="5">#REF!</definedName>
    <definedName name="SloupecMJ" localSheetId="6">#REF!</definedName>
    <definedName name="SloupecMJ" localSheetId="7">#REF!</definedName>
    <definedName name="SloupecMJ" localSheetId="8">#REF!</definedName>
    <definedName name="SloupecMJ" localSheetId="9">#REF!</definedName>
    <definedName name="SloupecMJ" localSheetId="10">#REF!</definedName>
    <definedName name="SloupecMJ" localSheetId="11">#REF!</definedName>
    <definedName name="SloupecMJ" localSheetId="12">#REF!</definedName>
    <definedName name="SloupecMJ" localSheetId="13">#REF!</definedName>
    <definedName name="SloupecMJ" localSheetId="14">#REF!</definedName>
    <definedName name="SloupecMJ" localSheetId="15">#REF!</definedName>
    <definedName name="SloupecMJ" localSheetId="16">#REF!</definedName>
    <definedName name="SloupecMJ" localSheetId="2">#REF!</definedName>
    <definedName name="SloupecMJ">#REF!</definedName>
    <definedName name="SloupecMnozstvi" localSheetId="1">#REF!</definedName>
    <definedName name="SloupecMnozstvi" localSheetId="3">#REF!</definedName>
    <definedName name="SloupecMnozstvi" localSheetId="5">#REF!</definedName>
    <definedName name="SloupecMnozstvi" localSheetId="6">#REF!</definedName>
    <definedName name="SloupecMnozstvi" localSheetId="7">#REF!</definedName>
    <definedName name="SloupecMnozstvi" localSheetId="8">#REF!</definedName>
    <definedName name="SloupecMnozstvi" localSheetId="9">#REF!</definedName>
    <definedName name="SloupecMnozstvi" localSheetId="10">#REF!</definedName>
    <definedName name="SloupecMnozstvi" localSheetId="11">#REF!</definedName>
    <definedName name="SloupecMnozstvi" localSheetId="12">#REF!</definedName>
    <definedName name="SloupecMnozstvi" localSheetId="13">#REF!</definedName>
    <definedName name="SloupecMnozstvi" localSheetId="14">#REF!</definedName>
    <definedName name="SloupecMnozstvi" localSheetId="15">#REF!</definedName>
    <definedName name="SloupecMnozstvi" localSheetId="16">#REF!</definedName>
    <definedName name="SloupecMnozstvi" localSheetId="2">#REF!</definedName>
    <definedName name="SloupecMnozstvi">#REF!</definedName>
    <definedName name="SloupecNazPol" localSheetId="1">#REF!</definedName>
    <definedName name="SloupecNazPol" localSheetId="3">#REF!</definedName>
    <definedName name="SloupecNazPol" localSheetId="5">#REF!</definedName>
    <definedName name="SloupecNazPol" localSheetId="6">#REF!</definedName>
    <definedName name="SloupecNazPol" localSheetId="7">#REF!</definedName>
    <definedName name="SloupecNazPol" localSheetId="8">#REF!</definedName>
    <definedName name="SloupecNazPol" localSheetId="9">#REF!</definedName>
    <definedName name="SloupecNazPol" localSheetId="10">#REF!</definedName>
    <definedName name="SloupecNazPol" localSheetId="11">#REF!</definedName>
    <definedName name="SloupecNazPol" localSheetId="12">#REF!</definedName>
    <definedName name="SloupecNazPol" localSheetId="13">#REF!</definedName>
    <definedName name="SloupecNazPol" localSheetId="14">#REF!</definedName>
    <definedName name="SloupecNazPol" localSheetId="15">#REF!</definedName>
    <definedName name="SloupecNazPol" localSheetId="16">#REF!</definedName>
    <definedName name="SloupecNazPol" localSheetId="2">#REF!</definedName>
    <definedName name="SloupecNazPol">#REF!</definedName>
    <definedName name="SloupecPC" localSheetId="1">#REF!</definedName>
    <definedName name="SloupecPC" localSheetId="3">#REF!</definedName>
    <definedName name="SloupecPC" localSheetId="5">#REF!</definedName>
    <definedName name="SloupecPC" localSheetId="6">#REF!</definedName>
    <definedName name="SloupecPC" localSheetId="7">#REF!</definedName>
    <definedName name="SloupecPC" localSheetId="8">#REF!</definedName>
    <definedName name="SloupecPC" localSheetId="9">#REF!</definedName>
    <definedName name="SloupecPC" localSheetId="10">#REF!</definedName>
    <definedName name="SloupecPC" localSheetId="11">#REF!</definedName>
    <definedName name="SloupecPC" localSheetId="12">#REF!</definedName>
    <definedName name="SloupecPC" localSheetId="13">#REF!</definedName>
    <definedName name="SloupecPC" localSheetId="14">#REF!</definedName>
    <definedName name="SloupecPC" localSheetId="15">#REF!</definedName>
    <definedName name="SloupecPC" localSheetId="16">#REF!</definedName>
    <definedName name="SloupecPC" localSheetId="2">#REF!</definedName>
    <definedName name="SloupecPC">#REF!</definedName>
    <definedName name="Vypracoval" localSheetId="3">#REF!</definedName>
    <definedName name="Vypracoval" localSheetId="5">#REF!</definedName>
    <definedName name="Vypracoval" localSheetId="6">#REF!</definedName>
    <definedName name="Vypracoval" localSheetId="7">#REF!</definedName>
    <definedName name="Vypracoval" localSheetId="8">#REF!</definedName>
    <definedName name="Vypracoval" localSheetId="9">#REF!</definedName>
    <definedName name="Vypracoval" localSheetId="10">#REF!</definedName>
    <definedName name="Vypracoval" localSheetId="11">#REF!</definedName>
    <definedName name="Vypracoval" localSheetId="12">#REF!</definedName>
    <definedName name="Vypracoval" localSheetId="13">#REF!</definedName>
    <definedName name="Vypracoval" localSheetId="14">#REF!</definedName>
    <definedName name="Vypracoval" localSheetId="15">#REF!</definedName>
    <definedName name="Vypracoval" localSheetId="16">#REF!</definedName>
    <definedName name="Vypracoval" localSheetId="2">Stavba!$D$14</definedName>
    <definedName name="Vypracoval">#REF!</definedName>
    <definedName name="Z_B7E7C763_C459_487D_8ABA_5CFDDFBD5A84_.wvu.Cols" localSheetId="2" hidden="1">Stavba!$A:$A</definedName>
    <definedName name="Z_B7E7C763_C459_487D_8ABA_5CFDDFBD5A84_.wvu.PrintArea" localSheetId="2" hidden="1">Stavba!$B$1:$J$29</definedName>
    <definedName name="ZakladDPHSni" localSheetId="1">[1]Stavba!$G$23</definedName>
    <definedName name="ZakladDPHSni" localSheetId="3">#REF!</definedName>
    <definedName name="ZakladDPHSni" localSheetId="5">#REF!</definedName>
    <definedName name="ZakladDPHSni" localSheetId="6">#REF!</definedName>
    <definedName name="ZakladDPHSni" localSheetId="7">#REF!</definedName>
    <definedName name="ZakladDPHSni" localSheetId="8">#REF!</definedName>
    <definedName name="ZakladDPHSni" localSheetId="9">#REF!</definedName>
    <definedName name="ZakladDPHSni" localSheetId="10">#REF!</definedName>
    <definedName name="ZakladDPHSni" localSheetId="11">#REF!</definedName>
    <definedName name="ZakladDPHSni" localSheetId="12">#REF!</definedName>
    <definedName name="ZakladDPHSni" localSheetId="13">#REF!</definedName>
    <definedName name="ZakladDPHSni" localSheetId="14">#REF!</definedName>
    <definedName name="ZakladDPHSni" localSheetId="15">#REF!</definedName>
    <definedName name="ZakladDPHSni" localSheetId="16">#REF!</definedName>
    <definedName name="ZakladDPHSni" localSheetId="2">Stavba!$G$16</definedName>
    <definedName name="ZakladDPHSni">#REF!</definedName>
    <definedName name="ZakladDPHSniVypocet" localSheetId="2">Stavba!$F$54</definedName>
    <definedName name="ZakladDPHZakl" localSheetId="1">[1]Stavba!$G$25</definedName>
    <definedName name="ZakladDPHZakl" localSheetId="3">#REF!</definedName>
    <definedName name="ZakladDPHZakl" localSheetId="5">#REF!</definedName>
    <definedName name="ZakladDPHZakl" localSheetId="6">#REF!</definedName>
    <definedName name="ZakladDPHZakl" localSheetId="7">#REF!</definedName>
    <definedName name="ZakladDPHZakl" localSheetId="8">#REF!</definedName>
    <definedName name="ZakladDPHZakl" localSheetId="9">#REF!</definedName>
    <definedName name="ZakladDPHZakl" localSheetId="10">#REF!</definedName>
    <definedName name="ZakladDPHZakl" localSheetId="11">#REF!</definedName>
    <definedName name="ZakladDPHZakl" localSheetId="12">#REF!</definedName>
    <definedName name="ZakladDPHZakl" localSheetId="13">#REF!</definedName>
    <definedName name="ZakladDPHZakl" localSheetId="14">#REF!</definedName>
    <definedName name="ZakladDPHZakl" localSheetId="15">#REF!</definedName>
    <definedName name="ZakladDPHZakl" localSheetId="16">#REF!</definedName>
    <definedName name="ZakladDPHZakl" localSheetId="2">Stavba!$G$18</definedName>
    <definedName name="ZakladDPHZakl">#REF!</definedName>
    <definedName name="ZakladDPHZaklVypocet" localSheetId="2">Stavba!$G$54</definedName>
    <definedName name="Zaokrouhleni" localSheetId="3">#REF!</definedName>
    <definedName name="Zaokrouhleni" localSheetId="5">#REF!</definedName>
    <definedName name="Zaokrouhleni" localSheetId="6">#REF!</definedName>
    <definedName name="Zaokrouhleni" localSheetId="7">#REF!</definedName>
    <definedName name="Zaokrouhleni" localSheetId="8">#REF!</definedName>
    <definedName name="Zaokrouhleni" localSheetId="9">#REF!</definedName>
    <definedName name="Zaokrouhleni" localSheetId="10">#REF!</definedName>
    <definedName name="Zaokrouhleni" localSheetId="11">#REF!</definedName>
    <definedName name="Zaokrouhleni" localSheetId="12">#REF!</definedName>
    <definedName name="Zaokrouhleni" localSheetId="13">#REF!</definedName>
    <definedName name="Zaokrouhleni" localSheetId="14">#REF!</definedName>
    <definedName name="Zaokrouhleni" localSheetId="15">#REF!</definedName>
    <definedName name="Zaokrouhleni" localSheetId="16">#REF!</definedName>
    <definedName name="Zaokrouhleni" localSheetId="2">Stavba!$G$20</definedName>
    <definedName name="Zaokrouhleni">#REF!</definedName>
    <definedName name="Zhotovitel" localSheetId="3">#REF!</definedName>
    <definedName name="Zhotovitel" localSheetId="5">#REF!</definedName>
    <definedName name="Zhotovitel" localSheetId="6">#REF!</definedName>
    <definedName name="Zhotovitel" localSheetId="7">#REF!</definedName>
    <definedName name="Zhotovitel" localSheetId="8">#REF!</definedName>
    <definedName name="Zhotovitel" localSheetId="9">#REF!</definedName>
    <definedName name="Zhotovitel" localSheetId="10">#REF!</definedName>
    <definedName name="Zhotovitel" localSheetId="11">#REF!</definedName>
    <definedName name="Zhotovitel" localSheetId="12">#REF!</definedName>
    <definedName name="Zhotovitel" localSheetId="13">#REF!</definedName>
    <definedName name="Zhotovitel" localSheetId="14">#REF!</definedName>
    <definedName name="Zhotovitel" localSheetId="15">#REF!</definedName>
    <definedName name="Zhotovitel" localSheetId="16">#REF!</definedName>
    <definedName name="Zhotovitel" localSheetId="2">Stavba!$D$11:$G$11</definedName>
    <definedName name="Zhotovitel">#REF!</definedName>
  </definedNames>
  <calcPr calcId="162913" iterate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256" i="16" l="1"/>
  <c r="I256" i="16" s="1"/>
  <c r="H254" i="16"/>
  <c r="I254" i="16" s="1"/>
  <c r="H260" i="16"/>
  <c r="I260" i="16" s="1"/>
  <c r="H258" i="16"/>
  <c r="I258" i="16" s="1"/>
  <c r="H253" i="16"/>
  <c r="I253" i="16" s="1"/>
  <c r="H216" i="16"/>
  <c r="I216" i="16" s="1"/>
  <c r="H214" i="16"/>
  <c r="I214" i="16" s="1"/>
  <c r="I249" i="16" l="1"/>
  <c r="H19" i="16"/>
  <c r="I19" i="16" s="1"/>
  <c r="E35" i="28"/>
  <c r="H20" i="20"/>
  <c r="I20" i="20" s="1"/>
  <c r="H18" i="20"/>
  <c r="I18" i="20" s="1"/>
  <c r="H16" i="20"/>
  <c r="I16" i="20" s="1"/>
  <c r="H14" i="20"/>
  <c r="I14" i="20" s="1"/>
  <c r="H12" i="20"/>
  <c r="I12" i="20" s="1"/>
  <c r="H10" i="20"/>
  <c r="I10" i="20" s="1"/>
  <c r="H8" i="20"/>
  <c r="I8" i="20" s="1"/>
  <c r="H20" i="21"/>
  <c r="I20" i="21" s="1"/>
  <c r="H18" i="21"/>
  <c r="I18" i="21" s="1"/>
  <c r="H16" i="21"/>
  <c r="I16" i="21" s="1"/>
  <c r="H14" i="21"/>
  <c r="I14" i="21" s="1"/>
  <c r="H12" i="21"/>
  <c r="I12" i="21" s="1"/>
  <c r="H10" i="21"/>
  <c r="I10" i="21" s="1"/>
  <c r="H8" i="21"/>
  <c r="I8" i="21" s="1"/>
  <c r="I7" i="21" s="1"/>
  <c r="H20" i="22"/>
  <c r="I20" i="22" s="1"/>
  <c r="H18" i="22"/>
  <c r="I18" i="22" s="1"/>
  <c r="H16" i="22"/>
  <c r="I16" i="22" s="1"/>
  <c r="H14" i="22"/>
  <c r="I14" i="22" s="1"/>
  <c r="H12" i="22"/>
  <c r="I12" i="22" s="1"/>
  <c r="H10" i="22"/>
  <c r="I10" i="22" s="1"/>
  <c r="H8" i="22"/>
  <c r="I8" i="22" s="1"/>
  <c r="H18" i="30"/>
  <c r="I18" i="30" s="1"/>
  <c r="H16" i="30"/>
  <c r="I16" i="30" s="1"/>
  <c r="H20" i="30"/>
  <c r="I20" i="30" s="1"/>
  <c r="H14" i="30"/>
  <c r="I14" i="30" s="1"/>
  <c r="H12" i="30"/>
  <c r="I12" i="30" s="1"/>
  <c r="H22" i="30"/>
  <c r="I22" i="30" s="1"/>
  <c r="H10" i="30"/>
  <c r="I10" i="30" s="1"/>
  <c r="I7" i="30" s="1"/>
  <c r="H8" i="30"/>
  <c r="I8" i="30" s="1"/>
  <c r="H17" i="16"/>
  <c r="I17" i="16" s="1"/>
  <c r="F35" i="31"/>
  <c r="G31" i="31"/>
  <c r="F31" i="31"/>
  <c r="J21" i="31"/>
  <c r="J20" i="31"/>
  <c r="J19" i="31"/>
  <c r="E19" i="31"/>
  <c r="J18" i="31"/>
  <c r="J17" i="31"/>
  <c r="E17" i="31"/>
  <c r="J16" i="31"/>
  <c r="H36" i="27"/>
  <c r="I36" i="27" s="1"/>
  <c r="H34" i="27"/>
  <c r="I34" i="27" s="1"/>
  <c r="H32" i="27"/>
  <c r="I32" i="27" s="1"/>
  <c r="H381" i="16"/>
  <c r="I381" i="16" s="1"/>
  <c r="I380" i="16"/>
  <c r="I7" i="22" l="1"/>
  <c r="I31" i="27"/>
  <c r="I7" i="20"/>
  <c r="G16" i="31"/>
  <c r="H32" i="31"/>
  <c r="I32" i="31" l="1"/>
  <c r="A16" i="31"/>
  <c r="A17" i="31" s="1"/>
  <c r="G17" i="31" s="1"/>
  <c r="H37" i="28" l="1"/>
  <c r="I37" i="28" s="1"/>
  <c r="I36" i="28" s="1"/>
  <c r="H18" i="28"/>
  <c r="I18" i="28" s="1"/>
  <c r="H28" i="28"/>
  <c r="I28" i="28" s="1"/>
  <c r="H30" i="28"/>
  <c r="I30" i="28" s="1"/>
  <c r="H26" i="28"/>
  <c r="I26" i="28" s="1"/>
  <c r="H20" i="28"/>
  <c r="I20" i="28" s="1"/>
  <c r="H22" i="28"/>
  <c r="I22" i="28" s="1"/>
  <c r="H24" i="28"/>
  <c r="I24" i="28" s="1"/>
  <c r="H32" i="28"/>
  <c r="I32" i="28" s="1"/>
  <c r="H17" i="28"/>
  <c r="I17" i="28" s="1"/>
  <c r="H49" i="29"/>
  <c r="I49" i="29" s="1"/>
  <c r="I48" i="29"/>
  <c r="H48" i="29"/>
  <c r="H47" i="29"/>
  <c r="I47" i="29" s="1"/>
  <c r="H46" i="29"/>
  <c r="I46" i="29" s="1"/>
  <c r="I44" i="29" s="1"/>
  <c r="H45" i="29"/>
  <c r="I45" i="29" s="1"/>
  <c r="H51" i="30"/>
  <c r="I51" i="30" s="1"/>
  <c r="H50" i="30"/>
  <c r="I50" i="30" s="1"/>
  <c r="H49" i="30"/>
  <c r="I49" i="30" s="1"/>
  <c r="H48" i="30"/>
  <c r="I48" i="30" s="1"/>
  <c r="H47" i="30"/>
  <c r="I47" i="30" s="1"/>
  <c r="I46" i="30" l="1"/>
  <c r="H33" i="30"/>
  <c r="I33" i="30" s="1"/>
  <c r="H31" i="30"/>
  <c r="I31" i="30" s="1"/>
  <c r="H35" i="30"/>
  <c r="I35" i="30" s="1"/>
  <c r="H37" i="30"/>
  <c r="I37" i="30" s="1"/>
  <c r="H30" i="30"/>
  <c r="I30" i="30" s="1"/>
  <c r="H29" i="30"/>
  <c r="I29" i="30" s="1"/>
  <c r="R53" i="30"/>
  <c r="H44" i="30"/>
  <c r="I44" i="30" s="1"/>
  <c r="H42" i="30"/>
  <c r="I42" i="30" s="1"/>
  <c r="H41" i="30"/>
  <c r="I41" i="30" s="1"/>
  <c r="H40" i="30"/>
  <c r="I40" i="30" s="1"/>
  <c r="H28" i="30"/>
  <c r="I28" i="30" s="1"/>
  <c r="H27" i="30"/>
  <c r="I27" i="30" s="1"/>
  <c r="H26" i="30"/>
  <c r="I26" i="30" s="1"/>
  <c r="H25" i="30"/>
  <c r="I25" i="30" s="1"/>
  <c r="H29" i="29"/>
  <c r="I29" i="29" s="1"/>
  <c r="H28" i="29"/>
  <c r="I28" i="29" s="1"/>
  <c r="H27" i="29"/>
  <c r="I27" i="29" s="1"/>
  <c r="H26" i="29"/>
  <c r="I26" i="29" s="1"/>
  <c r="H25" i="29"/>
  <c r="I25" i="29" s="1"/>
  <c r="H24" i="29"/>
  <c r="I24" i="29" s="1"/>
  <c r="H23" i="29"/>
  <c r="I23" i="29" s="1"/>
  <c r="H22" i="29"/>
  <c r="I22" i="29" s="1"/>
  <c r="H21" i="29"/>
  <c r="I21" i="29" s="1"/>
  <c r="H20" i="29"/>
  <c r="I20" i="29" s="1"/>
  <c r="H19" i="29"/>
  <c r="I19" i="29" s="1"/>
  <c r="H18" i="29"/>
  <c r="H17" i="29"/>
  <c r="H16" i="29"/>
  <c r="H15" i="29"/>
  <c r="R51" i="29"/>
  <c r="H43" i="29"/>
  <c r="I43" i="29" s="1"/>
  <c r="H42" i="29"/>
  <c r="I42" i="29" s="1"/>
  <c r="H41" i="29"/>
  <c r="I41" i="29" s="1"/>
  <c r="H40" i="29"/>
  <c r="I40" i="29" s="1"/>
  <c r="H39" i="29"/>
  <c r="I39" i="29" s="1"/>
  <c r="H38" i="29"/>
  <c r="I38" i="29" s="1"/>
  <c r="H37" i="29"/>
  <c r="I37" i="29" s="1"/>
  <c r="H36" i="29"/>
  <c r="I36" i="29" s="1"/>
  <c r="H35" i="29"/>
  <c r="I35" i="29" s="1"/>
  <c r="H34" i="29"/>
  <c r="I34" i="29" s="1"/>
  <c r="H33" i="29"/>
  <c r="I33" i="29" s="1"/>
  <c r="H32" i="29"/>
  <c r="I32" i="29" s="1"/>
  <c r="H31" i="29"/>
  <c r="I31" i="29" s="1"/>
  <c r="H14" i="29"/>
  <c r="H13" i="29"/>
  <c r="I13" i="29" s="1"/>
  <c r="H12" i="29"/>
  <c r="I12" i="29" s="1"/>
  <c r="H11" i="29"/>
  <c r="H10" i="29"/>
  <c r="I10" i="29" s="1"/>
  <c r="H9" i="29"/>
  <c r="I9" i="29" s="1"/>
  <c r="H8" i="29"/>
  <c r="I8" i="29" s="1"/>
  <c r="I39" i="30" l="1"/>
  <c r="I24" i="30"/>
  <c r="S53" i="30"/>
  <c r="I16" i="29"/>
  <c r="I17" i="29"/>
  <c r="I14" i="29"/>
  <c r="I18" i="29"/>
  <c r="I11" i="29"/>
  <c r="I15" i="29"/>
  <c r="I30" i="29"/>
  <c r="H16" i="28"/>
  <c r="I16" i="28" s="1"/>
  <c r="H14" i="28"/>
  <c r="I14" i="28" s="1"/>
  <c r="H371" i="16"/>
  <c r="I371" i="16" s="1"/>
  <c r="H369" i="16"/>
  <c r="I369" i="16" s="1"/>
  <c r="H366" i="16"/>
  <c r="I366" i="16" s="1"/>
  <c r="H364" i="16"/>
  <c r="I364" i="16" s="1"/>
  <c r="H362" i="16"/>
  <c r="I362" i="16" s="1"/>
  <c r="H376" i="16"/>
  <c r="I376" i="16" s="1"/>
  <c r="H374" i="16"/>
  <c r="I374" i="16" s="1"/>
  <c r="H339" i="16"/>
  <c r="I339" i="16" s="1"/>
  <c r="H337" i="16"/>
  <c r="I337" i="16" s="1"/>
  <c r="H281" i="16"/>
  <c r="I281" i="16" s="1"/>
  <c r="H279" i="16"/>
  <c r="I279" i="16" s="1"/>
  <c r="H276" i="16"/>
  <c r="I276" i="16" s="1"/>
  <c r="H334" i="16"/>
  <c r="I334" i="16" s="1"/>
  <c r="H333" i="16"/>
  <c r="I333" i="16" s="1"/>
  <c r="H331" i="16"/>
  <c r="I331" i="16" s="1"/>
  <c r="H329" i="16"/>
  <c r="I329" i="16" s="1"/>
  <c r="H328" i="16"/>
  <c r="I328" i="16" s="1"/>
  <c r="H327" i="16"/>
  <c r="I327" i="16" s="1"/>
  <c r="H325" i="16"/>
  <c r="I325" i="16" s="1"/>
  <c r="H324" i="16"/>
  <c r="I324" i="16" s="1"/>
  <c r="H322" i="16"/>
  <c r="I322" i="16" s="1"/>
  <c r="H321" i="16"/>
  <c r="I321" i="16" s="1"/>
  <c r="H319" i="16"/>
  <c r="I319" i="16" s="1"/>
  <c r="H317" i="16"/>
  <c r="I317" i="16" s="1"/>
  <c r="H316" i="16"/>
  <c r="I316" i="16" s="1"/>
  <c r="H315" i="16"/>
  <c r="I315" i="16" s="1"/>
  <c r="H314" i="16"/>
  <c r="I314" i="16" s="1"/>
  <c r="H313" i="16"/>
  <c r="I313" i="16" s="1"/>
  <c r="H311" i="16"/>
  <c r="I311" i="16" s="1"/>
  <c r="H310" i="16"/>
  <c r="I310" i="16" s="1"/>
  <c r="H308" i="16"/>
  <c r="I308" i="16" s="1"/>
  <c r="H352" i="16"/>
  <c r="I352" i="16" s="1"/>
  <c r="H294" i="16"/>
  <c r="I294" i="16" s="1"/>
  <c r="H359" i="16"/>
  <c r="I359" i="16" s="1"/>
  <c r="H358" i="16"/>
  <c r="I358" i="16" s="1"/>
  <c r="H357" i="16"/>
  <c r="I357" i="16" s="1"/>
  <c r="H355" i="16"/>
  <c r="I355" i="16" s="1"/>
  <c r="H354" i="16"/>
  <c r="I354" i="16" s="1"/>
  <c r="H353" i="16"/>
  <c r="I353" i="16" s="1"/>
  <c r="H350" i="16"/>
  <c r="I350" i="16" s="1"/>
  <c r="H349" i="16"/>
  <c r="I349" i="16" s="1"/>
  <c r="H348" i="16"/>
  <c r="I348" i="16" s="1"/>
  <c r="H346" i="16"/>
  <c r="I346" i="16" s="1"/>
  <c r="H344" i="16"/>
  <c r="I344" i="16" s="1"/>
  <c r="H343" i="16"/>
  <c r="I343" i="16" s="1"/>
  <c r="H341" i="16"/>
  <c r="I341" i="16" s="1"/>
  <c r="H305" i="16"/>
  <c r="I305" i="16" s="1"/>
  <c r="H304" i="16"/>
  <c r="I304" i="16" s="1"/>
  <c r="H303" i="16"/>
  <c r="I303" i="16" s="1"/>
  <c r="H302" i="16"/>
  <c r="I302" i="16" s="1"/>
  <c r="H300" i="16"/>
  <c r="I300" i="16" s="1"/>
  <c r="H298" i="16"/>
  <c r="I298" i="16" s="1"/>
  <c r="H297" i="16"/>
  <c r="I297" i="16" s="1"/>
  <c r="H296" i="16"/>
  <c r="I296" i="16" s="1"/>
  <c r="H295" i="16"/>
  <c r="I295" i="16" s="1"/>
  <c r="H292" i="16"/>
  <c r="I292" i="16" s="1"/>
  <c r="H291" i="16"/>
  <c r="I291" i="16" s="1"/>
  <c r="H290" i="16"/>
  <c r="I290" i="16" s="1"/>
  <c r="H288" i="16"/>
  <c r="I288" i="16" s="1"/>
  <c r="H286" i="16"/>
  <c r="I286" i="16" s="1"/>
  <c r="H285" i="16"/>
  <c r="I285" i="16" s="1"/>
  <c r="H283" i="16"/>
  <c r="I283" i="16" s="1"/>
  <c r="H245" i="16"/>
  <c r="I245" i="16" s="1"/>
  <c r="H246" i="16"/>
  <c r="I246" i="16" s="1"/>
  <c r="H247" i="16"/>
  <c r="I247" i="16" s="1"/>
  <c r="H248" i="16"/>
  <c r="I248" i="16" s="1"/>
  <c r="H244" i="16"/>
  <c r="I244" i="16" s="1"/>
  <c r="H243" i="16"/>
  <c r="I243" i="16" s="1"/>
  <c r="H242" i="16"/>
  <c r="I242" i="16" s="1"/>
  <c r="H241" i="16"/>
  <c r="I241" i="16" s="1"/>
  <c r="H240" i="16"/>
  <c r="I240" i="16" s="1"/>
  <c r="H239" i="16"/>
  <c r="I239" i="16" s="1"/>
  <c r="H238" i="16"/>
  <c r="I238" i="16" s="1"/>
  <c r="H237" i="16"/>
  <c r="I237" i="16" s="1"/>
  <c r="H252" i="16"/>
  <c r="I252" i="16" s="1"/>
  <c r="H250" i="16"/>
  <c r="I250" i="16" s="1"/>
  <c r="H379" i="16"/>
  <c r="I379" i="16" s="1"/>
  <c r="I378" i="16" s="1"/>
  <c r="H273" i="16"/>
  <c r="I273" i="16" s="1"/>
  <c r="H272" i="16"/>
  <c r="I272" i="16" s="1"/>
  <c r="H270" i="16"/>
  <c r="I270" i="16" s="1"/>
  <c r="H269" i="16"/>
  <c r="I269" i="16" s="1"/>
  <c r="H267" i="16"/>
  <c r="I267" i="16" s="1"/>
  <c r="I266" i="16" s="1"/>
  <c r="H265" i="16"/>
  <c r="I265" i="16" s="1"/>
  <c r="I264" i="16" s="1"/>
  <c r="H263" i="16"/>
  <c r="I263" i="16" s="1"/>
  <c r="I262" i="16" s="1"/>
  <c r="H235" i="16"/>
  <c r="I235" i="16" s="1"/>
  <c r="H234" i="16"/>
  <c r="I234" i="16" s="1"/>
  <c r="H233" i="16"/>
  <c r="I233" i="16" s="1"/>
  <c r="H232" i="16"/>
  <c r="I232" i="16" s="1"/>
  <c r="H231" i="16"/>
  <c r="I231" i="16" s="1"/>
  <c r="H230" i="16"/>
  <c r="I230" i="16" s="1"/>
  <c r="H229" i="16"/>
  <c r="I229" i="16" s="1"/>
  <c r="H228" i="16"/>
  <c r="I228" i="16" s="1"/>
  <c r="H227" i="16"/>
  <c r="I227" i="16" s="1"/>
  <c r="H224" i="16"/>
  <c r="I224" i="16" s="1"/>
  <c r="H222" i="16"/>
  <c r="I222" i="16" s="1"/>
  <c r="H220" i="16"/>
  <c r="I220" i="16" s="1"/>
  <c r="H218" i="16"/>
  <c r="I218" i="16" s="1"/>
  <c r="H212" i="16"/>
  <c r="I212" i="16" s="1"/>
  <c r="H210" i="16"/>
  <c r="I210" i="16" s="1"/>
  <c r="H208" i="16"/>
  <c r="I208" i="16" s="1"/>
  <c r="H206" i="16"/>
  <c r="I206" i="16" s="1"/>
  <c r="H204" i="16"/>
  <c r="I204" i="16" s="1"/>
  <c r="H58" i="17"/>
  <c r="I58" i="17" s="1"/>
  <c r="H201" i="16"/>
  <c r="I201" i="16" s="1"/>
  <c r="H200" i="16"/>
  <c r="I200" i="16" s="1"/>
  <c r="H199" i="16"/>
  <c r="I199" i="16" s="1"/>
  <c r="H198" i="16"/>
  <c r="I198" i="16" s="1"/>
  <c r="H197" i="16"/>
  <c r="I197" i="16" s="1"/>
  <c r="H202" i="16"/>
  <c r="I202" i="16" s="1"/>
  <c r="H196" i="16"/>
  <c r="I196" i="16" s="1"/>
  <c r="H195" i="16"/>
  <c r="I195" i="16" s="1"/>
  <c r="H194" i="16"/>
  <c r="I194" i="16" s="1"/>
  <c r="H193" i="16"/>
  <c r="I193" i="16" s="1"/>
  <c r="H192" i="16"/>
  <c r="I192" i="16" s="1"/>
  <c r="H191" i="16"/>
  <c r="I191" i="16" s="1"/>
  <c r="H190" i="16"/>
  <c r="I190" i="16" s="1"/>
  <c r="H189" i="16"/>
  <c r="I189" i="16" s="1"/>
  <c r="H188" i="16"/>
  <c r="I188" i="16" s="1"/>
  <c r="H187" i="16"/>
  <c r="I187" i="16" s="1"/>
  <c r="H185" i="16"/>
  <c r="I185" i="16" s="1"/>
  <c r="H183" i="16"/>
  <c r="I183" i="16" s="1"/>
  <c r="H181" i="16"/>
  <c r="I181" i="16" s="1"/>
  <c r="H179" i="16"/>
  <c r="I179" i="16" s="1"/>
  <c r="H177" i="16"/>
  <c r="I177" i="16" s="1"/>
  <c r="H175" i="16"/>
  <c r="I175" i="16" s="1"/>
  <c r="H173" i="16"/>
  <c r="I173" i="16" s="1"/>
  <c r="H171" i="16"/>
  <c r="I171" i="16" s="1"/>
  <c r="H169" i="16"/>
  <c r="I169" i="16" s="1"/>
  <c r="H167" i="16"/>
  <c r="I167" i="16" s="1"/>
  <c r="H163" i="16"/>
  <c r="I163" i="16" s="1"/>
  <c r="E79" i="16"/>
  <c r="H115" i="16"/>
  <c r="I115" i="16" s="1"/>
  <c r="H149" i="16"/>
  <c r="I149" i="16" s="1"/>
  <c r="H147" i="16"/>
  <c r="I147" i="16" s="1"/>
  <c r="H143" i="16"/>
  <c r="I143" i="16" s="1"/>
  <c r="H165" i="16"/>
  <c r="I165" i="16" s="1"/>
  <c r="H161" i="16"/>
  <c r="I161" i="16" s="1"/>
  <c r="H159" i="16"/>
  <c r="I159" i="16" s="1"/>
  <c r="H157" i="16"/>
  <c r="I157" i="16" s="1"/>
  <c r="H155" i="16"/>
  <c r="I155" i="16" s="1"/>
  <c r="H153" i="16"/>
  <c r="I153" i="16" s="1"/>
  <c r="H151" i="16"/>
  <c r="I151" i="16" s="1"/>
  <c r="H145" i="16"/>
  <c r="I145" i="16" s="1"/>
  <c r="H141" i="16"/>
  <c r="I141" i="16" s="1"/>
  <c r="H139" i="16"/>
  <c r="I139" i="16" s="1"/>
  <c r="H137" i="16"/>
  <c r="I137" i="16" s="1"/>
  <c r="H135" i="16"/>
  <c r="I135" i="16" s="1"/>
  <c r="H133" i="16"/>
  <c r="I133" i="16" s="1"/>
  <c r="H131" i="16"/>
  <c r="I131" i="16" s="1"/>
  <c r="H129" i="16"/>
  <c r="I129" i="16" s="1"/>
  <c r="H127" i="16"/>
  <c r="I127" i="16" s="1"/>
  <c r="H125" i="16"/>
  <c r="I125" i="16" s="1"/>
  <c r="H123" i="16"/>
  <c r="I123" i="16" s="1"/>
  <c r="H121" i="16"/>
  <c r="I121" i="16" s="1"/>
  <c r="H119" i="16"/>
  <c r="I119" i="16" s="1"/>
  <c r="H117" i="16"/>
  <c r="I117" i="16" s="1"/>
  <c r="H113" i="16"/>
  <c r="I113" i="16" s="1"/>
  <c r="H111" i="16"/>
  <c r="I111" i="16" s="1"/>
  <c r="H109" i="16"/>
  <c r="I109" i="16" s="1"/>
  <c r="H107" i="16"/>
  <c r="I107" i="16" s="1"/>
  <c r="H105" i="16"/>
  <c r="I105" i="16" s="1"/>
  <c r="H103" i="16"/>
  <c r="I103" i="16" s="1"/>
  <c r="H101" i="16"/>
  <c r="I101" i="16" s="1"/>
  <c r="H99" i="16"/>
  <c r="I99" i="16" s="1"/>
  <c r="H97" i="16"/>
  <c r="I97" i="16" s="1"/>
  <c r="H95" i="16"/>
  <c r="I95" i="16" s="1"/>
  <c r="H93" i="16"/>
  <c r="I93" i="16" s="1"/>
  <c r="H91" i="16"/>
  <c r="I91" i="16" s="1"/>
  <c r="H89" i="16"/>
  <c r="I89" i="16" s="1"/>
  <c r="H87" i="16"/>
  <c r="I87" i="16" s="1"/>
  <c r="H85" i="16"/>
  <c r="I85" i="16" s="1"/>
  <c r="H83" i="16"/>
  <c r="I83" i="16" s="1"/>
  <c r="H81" i="16"/>
  <c r="I81" i="16" s="1"/>
  <c r="H79" i="16"/>
  <c r="H77" i="16"/>
  <c r="I77" i="16" s="1"/>
  <c r="H75" i="16"/>
  <c r="I75" i="16" s="1"/>
  <c r="H73" i="16"/>
  <c r="I73" i="16" s="1"/>
  <c r="H35" i="16"/>
  <c r="I35" i="16" s="1"/>
  <c r="H66" i="16"/>
  <c r="I66" i="16" s="1"/>
  <c r="H64" i="16"/>
  <c r="I64" i="16" s="1"/>
  <c r="H53" i="16"/>
  <c r="I53" i="16" s="1"/>
  <c r="H70" i="16"/>
  <c r="I70" i="16" s="1"/>
  <c r="H55" i="16"/>
  <c r="I55" i="16" s="1"/>
  <c r="H35" i="28"/>
  <c r="I35" i="28" s="1"/>
  <c r="I34" i="28" s="1"/>
  <c r="I53" i="30" l="1"/>
  <c r="G45" i="31" s="1"/>
  <c r="G44" i="31" s="1"/>
  <c r="H45" i="31"/>
  <c r="S51" i="29"/>
  <c r="I7" i="29"/>
  <c r="I51" i="29" s="1"/>
  <c r="G37" i="31" s="1"/>
  <c r="H37" i="31" s="1"/>
  <c r="I37" i="31" s="1"/>
  <c r="I268" i="16"/>
  <c r="I236" i="16"/>
  <c r="I226" i="16"/>
  <c r="I203" i="16"/>
  <c r="I186" i="16"/>
  <c r="I118" i="16"/>
  <c r="I112" i="16"/>
  <c r="I166" i="16"/>
  <c r="I79" i="16"/>
  <c r="I72" i="16" s="1"/>
  <c r="H29" i="27"/>
  <c r="I29" i="27" s="1"/>
  <c r="I28" i="27" s="1"/>
  <c r="R39" i="28"/>
  <c r="H12" i="28"/>
  <c r="I12" i="28" s="1"/>
  <c r="H10" i="28"/>
  <c r="I10" i="28" s="1"/>
  <c r="H8" i="28"/>
  <c r="I8" i="28" s="1"/>
  <c r="H19" i="27"/>
  <c r="I19" i="27" s="1"/>
  <c r="H21" i="27"/>
  <c r="I21" i="27" s="1"/>
  <c r="H17" i="27"/>
  <c r="I17" i="27" s="1"/>
  <c r="I16" i="27" s="1"/>
  <c r="H26" i="27"/>
  <c r="I26" i="27" s="1"/>
  <c r="H24" i="27"/>
  <c r="I24" i="27" s="1"/>
  <c r="I23" i="27" s="1"/>
  <c r="H14" i="27"/>
  <c r="I14" i="27" s="1"/>
  <c r="I7" i="28" l="1"/>
  <c r="I45" i="31"/>
  <c r="I44" i="31" s="1"/>
  <c r="H44" i="31"/>
  <c r="S39" i="28"/>
  <c r="R39" i="27" l="1"/>
  <c r="H12" i="27"/>
  <c r="I12" i="27" s="1"/>
  <c r="H10" i="27"/>
  <c r="I10" i="27" s="1"/>
  <c r="H9" i="27"/>
  <c r="I9" i="27" s="1"/>
  <c r="H8" i="27"/>
  <c r="I8" i="27" s="1"/>
  <c r="H28" i="25"/>
  <c r="I28" i="25" s="1"/>
  <c r="H112" i="24"/>
  <c r="I112" i="24" s="1"/>
  <c r="H15" i="26"/>
  <c r="I15" i="26" s="1"/>
  <c r="H14" i="26"/>
  <c r="I14" i="26" s="1"/>
  <c r="H13" i="26"/>
  <c r="I13" i="26" s="1"/>
  <c r="I12" i="26"/>
  <c r="H12" i="26"/>
  <c r="R23" i="26"/>
  <c r="H21" i="26"/>
  <c r="I21" i="26" s="1"/>
  <c r="H20" i="26"/>
  <c r="I20" i="26" s="1"/>
  <c r="H19" i="26"/>
  <c r="I19" i="26" s="1"/>
  <c r="H18" i="26"/>
  <c r="I18" i="26" s="1"/>
  <c r="H17" i="26"/>
  <c r="I17" i="26" s="1"/>
  <c r="H11" i="26"/>
  <c r="I11" i="26" s="1"/>
  <c r="H9" i="26"/>
  <c r="I9" i="26" s="1"/>
  <c r="H8" i="26"/>
  <c r="I8" i="26" s="1"/>
  <c r="I7" i="26" s="1"/>
  <c r="R31" i="25"/>
  <c r="H29" i="25"/>
  <c r="I29" i="25" s="1"/>
  <c r="H27" i="25"/>
  <c r="I27" i="25" s="1"/>
  <c r="H26" i="25"/>
  <c r="I26" i="25" s="1"/>
  <c r="H25" i="25"/>
  <c r="I25" i="25" s="1"/>
  <c r="H24" i="25"/>
  <c r="I24" i="25" s="1"/>
  <c r="H23" i="25"/>
  <c r="I23" i="25" s="1"/>
  <c r="H21" i="25"/>
  <c r="I21" i="25" s="1"/>
  <c r="H20" i="25"/>
  <c r="I20" i="25" s="1"/>
  <c r="H19" i="25"/>
  <c r="I19" i="25" s="1"/>
  <c r="H18" i="25"/>
  <c r="I18" i="25" s="1"/>
  <c r="H15" i="25"/>
  <c r="I15" i="25" s="1"/>
  <c r="I14" i="25" s="1"/>
  <c r="H12" i="25"/>
  <c r="I12" i="25" s="1"/>
  <c r="H10" i="25"/>
  <c r="I10" i="25" s="1"/>
  <c r="H8" i="25"/>
  <c r="I8" i="25" s="1"/>
  <c r="H107" i="24"/>
  <c r="I107" i="24" s="1"/>
  <c r="H108" i="24"/>
  <c r="I108" i="24" s="1"/>
  <c r="H110" i="24"/>
  <c r="I110" i="24" s="1"/>
  <c r="H109" i="24"/>
  <c r="I109" i="24" s="1"/>
  <c r="H104" i="24"/>
  <c r="I104" i="24" s="1"/>
  <c r="H105" i="24"/>
  <c r="I105" i="24"/>
  <c r="H99" i="24"/>
  <c r="I99" i="24" s="1"/>
  <c r="H98" i="24"/>
  <c r="I98" i="24" s="1"/>
  <c r="H101" i="24"/>
  <c r="I101" i="24" s="1"/>
  <c r="H100" i="24"/>
  <c r="I100" i="24" s="1"/>
  <c r="H95" i="24"/>
  <c r="I95" i="24" s="1"/>
  <c r="H60" i="24"/>
  <c r="I60" i="24" s="1"/>
  <c r="H56" i="24"/>
  <c r="I56" i="24" s="1"/>
  <c r="H54" i="24"/>
  <c r="I54" i="24" s="1"/>
  <c r="H52" i="24"/>
  <c r="I52" i="24" s="1"/>
  <c r="H50" i="24"/>
  <c r="I50" i="24" s="1"/>
  <c r="H48" i="24"/>
  <c r="I48" i="24" s="1"/>
  <c r="H46" i="24"/>
  <c r="I46" i="24" s="1"/>
  <c r="H44" i="24"/>
  <c r="I44" i="24" s="1"/>
  <c r="H42" i="24"/>
  <c r="I42" i="24" s="1"/>
  <c r="H40" i="24"/>
  <c r="I40" i="24" s="1"/>
  <c r="H38" i="24"/>
  <c r="I38" i="24" s="1"/>
  <c r="H36" i="24"/>
  <c r="I36" i="24" s="1"/>
  <c r="H34" i="24"/>
  <c r="I34" i="24" s="1"/>
  <c r="H32" i="24"/>
  <c r="I32" i="24" s="1"/>
  <c r="H30" i="24"/>
  <c r="I30" i="24" s="1"/>
  <c r="H28" i="24"/>
  <c r="I28" i="24" s="1"/>
  <c r="H26" i="24"/>
  <c r="I26" i="24" s="1"/>
  <c r="H24" i="24"/>
  <c r="I24" i="24" s="1"/>
  <c r="H22" i="24"/>
  <c r="I22" i="24" s="1"/>
  <c r="H20" i="24"/>
  <c r="I20" i="24" s="1"/>
  <c r="H18" i="24"/>
  <c r="I18" i="24" s="1"/>
  <c r="H16" i="24"/>
  <c r="I16" i="24" s="1"/>
  <c r="H14" i="24"/>
  <c r="I14" i="24" s="1"/>
  <c r="H12" i="24"/>
  <c r="I12" i="24" s="1"/>
  <c r="H10" i="24"/>
  <c r="I10" i="24" s="1"/>
  <c r="H80" i="24"/>
  <c r="I80" i="24" s="1"/>
  <c r="H78" i="24"/>
  <c r="I78" i="24" s="1"/>
  <c r="H76" i="24"/>
  <c r="I76" i="24" s="1"/>
  <c r="H74" i="24"/>
  <c r="I74" i="24" s="1"/>
  <c r="H72" i="24"/>
  <c r="I72" i="24" s="1"/>
  <c r="H70" i="24"/>
  <c r="I70" i="24" s="1"/>
  <c r="H68" i="24"/>
  <c r="I68" i="24" s="1"/>
  <c r="H66" i="24"/>
  <c r="I66" i="24" s="1"/>
  <c r="H64" i="24"/>
  <c r="I64" i="24" s="1"/>
  <c r="H62" i="24"/>
  <c r="I62" i="24" s="1"/>
  <c r="H58" i="24"/>
  <c r="I58" i="24" s="1"/>
  <c r="H90" i="24"/>
  <c r="I90" i="24" s="1"/>
  <c r="H88" i="24"/>
  <c r="I88" i="24" s="1"/>
  <c r="H86" i="24"/>
  <c r="I86" i="24" s="1"/>
  <c r="H84" i="24"/>
  <c r="I84" i="24" s="1"/>
  <c r="H82" i="24"/>
  <c r="I82" i="24" s="1"/>
  <c r="R115" i="24"/>
  <c r="H113" i="24"/>
  <c r="I113" i="24" s="1"/>
  <c r="H111" i="24"/>
  <c r="I111" i="24" s="1"/>
  <c r="H103" i="24"/>
  <c r="I103" i="24" s="1"/>
  <c r="H102" i="24"/>
  <c r="I102" i="24" s="1"/>
  <c r="H97" i="24"/>
  <c r="I97" i="24" s="1"/>
  <c r="H93" i="24"/>
  <c r="I93" i="24" s="1"/>
  <c r="H8" i="24"/>
  <c r="I8" i="24" s="1"/>
  <c r="H43" i="23"/>
  <c r="I43" i="23" s="1"/>
  <c r="H42" i="23"/>
  <c r="I42" i="23" s="1"/>
  <c r="H40" i="23"/>
  <c r="I40" i="23" s="1"/>
  <c r="H39" i="23"/>
  <c r="I39" i="23" s="1"/>
  <c r="H38" i="23"/>
  <c r="I38" i="23" s="1"/>
  <c r="H37" i="23"/>
  <c r="I37" i="23" s="1"/>
  <c r="H36" i="23"/>
  <c r="I36" i="23" s="1"/>
  <c r="H34" i="23"/>
  <c r="I34" i="23" s="1"/>
  <c r="H33" i="23"/>
  <c r="I33" i="23" s="1"/>
  <c r="H32" i="23"/>
  <c r="I32" i="23" s="1"/>
  <c r="I16" i="26" l="1"/>
  <c r="I35" i="23"/>
  <c r="I92" i="24"/>
  <c r="I23" i="26"/>
  <c r="G43" i="31" s="1"/>
  <c r="H43" i="31" s="1"/>
  <c r="I43" i="31" s="1"/>
  <c r="I10" i="26"/>
  <c r="I31" i="23"/>
  <c r="I41" i="23"/>
  <c r="I7" i="25"/>
  <c r="I17" i="25"/>
  <c r="I22" i="25"/>
  <c r="I7" i="27"/>
  <c r="I39" i="27" s="1"/>
  <c r="G34" i="31" s="1"/>
  <c r="G33" i="31" s="1"/>
  <c r="S39" i="27"/>
  <c r="S23" i="26"/>
  <c r="S31" i="25"/>
  <c r="I7" i="24"/>
  <c r="I96" i="24"/>
  <c r="I106" i="24"/>
  <c r="S115" i="24"/>
  <c r="I115" i="24" l="1"/>
  <c r="G41" i="31" s="1"/>
  <c r="H34" i="31"/>
  <c r="I31" i="25"/>
  <c r="G42" i="31" s="1"/>
  <c r="H42" i="31" s="1"/>
  <c r="I42" i="31" s="1"/>
  <c r="R52" i="23"/>
  <c r="H50" i="23"/>
  <c r="I50" i="23" s="1"/>
  <c r="H49" i="23"/>
  <c r="I49" i="23" s="1"/>
  <c r="H48" i="23"/>
  <c r="I48" i="23" s="1"/>
  <c r="H47" i="23"/>
  <c r="I47" i="23" s="1"/>
  <c r="H46" i="23"/>
  <c r="I46" i="23" s="1"/>
  <c r="H45" i="23"/>
  <c r="I45" i="23" s="1"/>
  <c r="H30" i="23"/>
  <c r="I30" i="23" s="1"/>
  <c r="H29" i="23"/>
  <c r="I29" i="23" s="1"/>
  <c r="H28" i="23"/>
  <c r="I28" i="23" s="1"/>
  <c r="H27" i="23"/>
  <c r="I27" i="23" s="1"/>
  <c r="H25" i="23"/>
  <c r="I25" i="23" s="1"/>
  <c r="H24" i="23"/>
  <c r="I24" i="23" s="1"/>
  <c r="H23" i="23"/>
  <c r="I23" i="23" s="1"/>
  <c r="H22" i="23"/>
  <c r="I22" i="23" s="1"/>
  <c r="H20" i="23"/>
  <c r="I20" i="23" s="1"/>
  <c r="H19" i="23"/>
  <c r="I19" i="23" s="1"/>
  <c r="H18" i="23"/>
  <c r="I18" i="23" s="1"/>
  <c r="H17" i="23"/>
  <c r="I17" i="23" s="1"/>
  <c r="H16" i="23"/>
  <c r="I16" i="23" s="1"/>
  <c r="H15" i="23"/>
  <c r="I15" i="23" s="1"/>
  <c r="H14" i="23"/>
  <c r="I14" i="23" s="1"/>
  <c r="H12" i="23"/>
  <c r="I12" i="23" s="1"/>
  <c r="H11" i="23"/>
  <c r="I11" i="23" s="1"/>
  <c r="H10" i="23"/>
  <c r="I10" i="23" s="1"/>
  <c r="H9" i="23"/>
  <c r="I9" i="23" s="1"/>
  <c r="H8" i="23"/>
  <c r="I8" i="23" s="1"/>
  <c r="I7" i="23" l="1"/>
  <c r="I26" i="23"/>
  <c r="I44" i="23"/>
  <c r="I21" i="23"/>
  <c r="I13" i="23"/>
  <c r="I52" i="23" s="1"/>
  <c r="G40" i="31" s="1"/>
  <c r="H40" i="31" s="1"/>
  <c r="I40" i="31" s="1"/>
  <c r="I34" i="31"/>
  <c r="I33" i="31" s="1"/>
  <c r="H33" i="31"/>
  <c r="H41" i="31"/>
  <c r="I41" i="31" s="1"/>
  <c r="S52" i="23"/>
  <c r="H35" i="22"/>
  <c r="I35" i="22" s="1"/>
  <c r="H27" i="22"/>
  <c r="I27" i="22" s="1"/>
  <c r="H26" i="22"/>
  <c r="I26" i="22" s="1"/>
  <c r="H24" i="22"/>
  <c r="I24" i="22" s="1"/>
  <c r="H25" i="22"/>
  <c r="I25" i="22" s="1"/>
  <c r="H28" i="22"/>
  <c r="I28" i="22" s="1"/>
  <c r="H34" i="22"/>
  <c r="I34" i="22" s="1"/>
  <c r="R37" i="22"/>
  <c r="H33" i="22"/>
  <c r="I33" i="22" s="1"/>
  <c r="H32" i="22"/>
  <c r="I32" i="22" s="1"/>
  <c r="H31" i="22"/>
  <c r="I31" i="22" s="1"/>
  <c r="H29" i="22"/>
  <c r="I29" i="22" s="1"/>
  <c r="H23" i="22"/>
  <c r="I23" i="22" s="1"/>
  <c r="R32" i="21"/>
  <c r="H30" i="21"/>
  <c r="I30" i="21" s="1"/>
  <c r="H29" i="21"/>
  <c r="I29" i="21" s="1"/>
  <c r="H28" i="21"/>
  <c r="I28" i="21" s="1"/>
  <c r="H27" i="21"/>
  <c r="I27" i="21" s="1"/>
  <c r="H26" i="21"/>
  <c r="I26" i="21" s="1"/>
  <c r="H24" i="21"/>
  <c r="I24" i="21" s="1"/>
  <c r="H23" i="21"/>
  <c r="I23" i="21" s="1"/>
  <c r="I22" i="21" s="1"/>
  <c r="R52" i="20"/>
  <c r="H50" i="20"/>
  <c r="I50" i="20" s="1"/>
  <c r="H49" i="20"/>
  <c r="I49" i="20" s="1"/>
  <c r="H48" i="20"/>
  <c r="I48" i="20" s="1"/>
  <c r="H47" i="20"/>
  <c r="I47" i="20" s="1"/>
  <c r="H46" i="20"/>
  <c r="I46" i="20" s="1"/>
  <c r="H45" i="20"/>
  <c r="I45" i="20" s="1"/>
  <c r="H44" i="20"/>
  <c r="I44" i="20" s="1"/>
  <c r="I43" i="20" s="1"/>
  <c r="H42" i="20"/>
  <c r="I42" i="20" s="1"/>
  <c r="H41" i="20"/>
  <c r="I41" i="20" s="1"/>
  <c r="H40" i="20"/>
  <c r="I40" i="20" s="1"/>
  <c r="H39" i="20"/>
  <c r="I39" i="20" s="1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0" i="20"/>
  <c r="I30" i="20" s="1"/>
  <c r="H29" i="20"/>
  <c r="I29" i="20" s="1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38" i="19"/>
  <c r="I38" i="19" s="1"/>
  <c r="H37" i="19"/>
  <c r="I37" i="19" s="1"/>
  <c r="I36" i="19"/>
  <c r="H36" i="19"/>
  <c r="R51" i="19"/>
  <c r="H49" i="19"/>
  <c r="I49" i="19" s="1"/>
  <c r="H48" i="19"/>
  <c r="I48" i="19" s="1"/>
  <c r="H47" i="19"/>
  <c r="I47" i="19" s="1"/>
  <c r="H46" i="19"/>
  <c r="I46" i="19" s="1"/>
  <c r="H45" i="19"/>
  <c r="I45" i="19" s="1"/>
  <c r="H44" i="19"/>
  <c r="I44" i="19" s="1"/>
  <c r="H42" i="19"/>
  <c r="I42" i="19" s="1"/>
  <c r="H41" i="19"/>
  <c r="I41" i="19" s="1"/>
  <c r="H40" i="19"/>
  <c r="I40" i="19" s="1"/>
  <c r="H39" i="19"/>
  <c r="I39" i="19" s="1"/>
  <c r="H35" i="19"/>
  <c r="I35" i="19" s="1"/>
  <c r="H34" i="19"/>
  <c r="I34" i="19" s="1"/>
  <c r="H33" i="19"/>
  <c r="I33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4" i="19"/>
  <c r="I24" i="19" s="1"/>
  <c r="H23" i="19"/>
  <c r="I23" i="19" s="1"/>
  <c r="H22" i="19"/>
  <c r="I22" i="19" s="1"/>
  <c r="H20" i="19"/>
  <c r="I20" i="19" s="1"/>
  <c r="H19" i="19"/>
  <c r="I19" i="19" s="1"/>
  <c r="H18" i="19"/>
  <c r="I18" i="19" s="1"/>
  <c r="H17" i="19"/>
  <c r="I17" i="19" s="1"/>
  <c r="H15" i="19"/>
  <c r="I15" i="19" s="1"/>
  <c r="H14" i="19"/>
  <c r="I14" i="19" s="1"/>
  <c r="H13" i="19"/>
  <c r="I13" i="19" s="1"/>
  <c r="H12" i="19"/>
  <c r="I12" i="19" s="1"/>
  <c r="I7" i="19" s="1"/>
  <c r="H11" i="19"/>
  <c r="I11" i="19" s="1"/>
  <c r="H9" i="19"/>
  <c r="I9" i="19" s="1"/>
  <c r="H8" i="19"/>
  <c r="I8" i="19" s="1"/>
  <c r="H93" i="17"/>
  <c r="I93" i="17" s="1"/>
  <c r="H92" i="17"/>
  <c r="I92" i="17" s="1"/>
  <c r="H91" i="17"/>
  <c r="I91" i="17" s="1"/>
  <c r="H90" i="17"/>
  <c r="I90" i="17" s="1"/>
  <c r="H89" i="17"/>
  <c r="I89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I74" i="17" s="1"/>
  <c r="H75" i="17"/>
  <c r="I75" i="17" s="1"/>
  <c r="H61" i="17"/>
  <c r="I61" i="17" s="1"/>
  <c r="H73" i="17"/>
  <c r="I73" i="17" s="1"/>
  <c r="H71" i="17"/>
  <c r="I71" i="17" s="1"/>
  <c r="H69" i="17"/>
  <c r="I69" i="17" s="1"/>
  <c r="H67" i="17"/>
  <c r="I67" i="17" s="1"/>
  <c r="H65" i="17"/>
  <c r="I65" i="17" s="1"/>
  <c r="H63" i="17"/>
  <c r="I63" i="17" s="1"/>
  <c r="H59" i="17"/>
  <c r="I59" i="17" s="1"/>
  <c r="H57" i="17"/>
  <c r="I57" i="17" s="1"/>
  <c r="H56" i="17"/>
  <c r="I56" i="17" s="1"/>
  <c r="H54" i="17"/>
  <c r="I54" i="17" s="1"/>
  <c r="H52" i="17"/>
  <c r="I52" i="17" s="1"/>
  <c r="H50" i="17"/>
  <c r="I50" i="17" s="1"/>
  <c r="H48" i="17"/>
  <c r="I48" i="17" s="1"/>
  <c r="H46" i="17"/>
  <c r="I46" i="17" s="1"/>
  <c r="H44" i="17"/>
  <c r="I44" i="17" s="1"/>
  <c r="H42" i="17"/>
  <c r="I42" i="17" s="1"/>
  <c r="H40" i="17"/>
  <c r="I40" i="17" s="1"/>
  <c r="H38" i="17"/>
  <c r="I38" i="17" s="1"/>
  <c r="H36" i="17"/>
  <c r="I36" i="17" s="1"/>
  <c r="H34" i="17"/>
  <c r="I34" i="17" s="1"/>
  <c r="H15" i="17"/>
  <c r="I15" i="17" s="1"/>
  <c r="R95" i="17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6" i="17"/>
  <c r="I16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68" i="16"/>
  <c r="H62" i="16"/>
  <c r="H61" i="16"/>
  <c r="H59" i="16"/>
  <c r="H57" i="16"/>
  <c r="H51" i="16"/>
  <c r="H49" i="16"/>
  <c r="H47" i="16"/>
  <c r="H45" i="16"/>
  <c r="H43" i="16"/>
  <c r="H41" i="16"/>
  <c r="H39" i="16"/>
  <c r="H37" i="16"/>
  <c r="H33" i="16"/>
  <c r="H31" i="16"/>
  <c r="H29" i="16"/>
  <c r="H27" i="16"/>
  <c r="H25" i="16"/>
  <c r="H24" i="16"/>
  <c r="H21" i="16"/>
  <c r="H16" i="16"/>
  <c r="H14" i="16"/>
  <c r="H12" i="16"/>
  <c r="H10" i="16"/>
  <c r="H9" i="16"/>
  <c r="H8" i="16"/>
  <c r="I31" i="20" l="1"/>
  <c r="I25" i="21"/>
  <c r="I32" i="21" s="1"/>
  <c r="G49" i="31" s="1"/>
  <c r="I22" i="20"/>
  <c r="I52" i="20" s="1"/>
  <c r="G47" i="31" s="1"/>
  <c r="I30" i="22"/>
  <c r="I22" i="22"/>
  <c r="I37" i="22" s="1"/>
  <c r="G51" i="31"/>
  <c r="S37" i="22"/>
  <c r="S32" i="21"/>
  <c r="S52" i="20"/>
  <c r="I32" i="19"/>
  <c r="I16" i="19"/>
  <c r="S51" i="19"/>
  <c r="I25" i="19"/>
  <c r="I43" i="19"/>
  <c r="I88" i="17"/>
  <c r="I60" i="17"/>
  <c r="I17" i="17"/>
  <c r="I33" i="17"/>
  <c r="I7" i="17"/>
  <c r="S95" i="17"/>
  <c r="I61" i="16"/>
  <c r="I62" i="16"/>
  <c r="I49" i="16"/>
  <c r="I51" i="16"/>
  <c r="I57" i="16"/>
  <c r="I59" i="16"/>
  <c r="I39" i="16"/>
  <c r="I41" i="16"/>
  <c r="I43" i="16"/>
  <c r="I45" i="16"/>
  <c r="I47" i="16"/>
  <c r="I68" i="16"/>
  <c r="I37" i="16"/>
  <c r="I33" i="16"/>
  <c r="I31" i="16"/>
  <c r="I29" i="16"/>
  <c r="I27" i="16"/>
  <c r="I25" i="16"/>
  <c r="I24" i="16"/>
  <c r="G48" i="31" l="1"/>
  <c r="H49" i="31"/>
  <c r="H48" i="31" s="1"/>
  <c r="G50" i="31"/>
  <c r="H51" i="31"/>
  <c r="H47" i="31"/>
  <c r="H46" i="31" s="1"/>
  <c r="G46" i="31"/>
  <c r="I23" i="16"/>
  <c r="I95" i="17"/>
  <c r="G38" i="31" s="1"/>
  <c r="H38" i="31" s="1"/>
  <c r="I38" i="31" s="1"/>
  <c r="I51" i="19"/>
  <c r="G39" i="31" s="1"/>
  <c r="I21" i="16"/>
  <c r="I16" i="16"/>
  <c r="I49" i="31" l="1"/>
  <c r="I48" i="31" s="1"/>
  <c r="I47" i="31"/>
  <c r="I46" i="31" s="1"/>
  <c r="I51" i="31"/>
  <c r="I50" i="31" s="1"/>
  <c r="H50" i="31"/>
  <c r="H39" i="31"/>
  <c r="I39" i="31" s="1"/>
  <c r="R383" i="16"/>
  <c r="I14" i="16"/>
  <c r="I12" i="16"/>
  <c r="I10" i="16"/>
  <c r="I9" i="16"/>
  <c r="I8" i="16" l="1"/>
  <c r="I7" i="16" l="1"/>
  <c r="I383" i="16" s="1"/>
  <c r="G36" i="31" s="1"/>
  <c r="S383" i="16"/>
  <c r="H36" i="31" l="1"/>
  <c r="G35" i="31"/>
  <c r="I36" i="31" l="1"/>
  <c r="I35" i="31" s="1"/>
  <c r="H35" i="31"/>
  <c r="I39" i="28"/>
  <c r="G53" i="31" s="1"/>
  <c r="G52" i="31" l="1"/>
  <c r="G54" i="31" s="1"/>
  <c r="G21" i="31" s="1"/>
  <c r="H53" i="31"/>
  <c r="H52" i="31" s="1"/>
  <c r="H54" i="31"/>
  <c r="G18" i="31" l="1"/>
  <c r="A18" i="31" s="1"/>
  <c r="A19" i="31" s="1"/>
  <c r="G19" i="31" s="1"/>
  <c r="A20" i="31" s="1"/>
  <c r="A22" i="31" s="1"/>
  <c r="G22" i="31" s="1"/>
  <c r="G20" i="31" s="1"/>
  <c r="I53" i="31"/>
  <c r="I52" i="31" s="1"/>
  <c r="I54" i="31" s="1"/>
  <c r="J32" i="31" s="1"/>
  <c r="J53" i="31" l="1"/>
  <c r="J49" i="31"/>
  <c r="J45" i="31"/>
  <c r="J41" i="31"/>
  <c r="J37" i="31"/>
  <c r="J47" i="31"/>
  <c r="J35" i="31"/>
  <c r="J46" i="31"/>
  <c r="J38" i="31"/>
  <c r="J34" i="31"/>
  <c r="J52" i="31"/>
  <c r="J48" i="31"/>
  <c r="J44" i="31"/>
  <c r="J40" i="31"/>
  <c r="J36" i="31"/>
  <c r="J43" i="31"/>
  <c r="J39" i="31"/>
  <c r="J50" i="31"/>
  <c r="J42" i="31"/>
  <c r="J51" i="31"/>
  <c r="J33" i="3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<sst xmlns="http://schemas.openxmlformats.org/spreadsheetml/2006/main" count="3477" uniqueCount="1433">
  <si>
    <t xml:space="preserve">Položkový rozpočet </t>
  </si>
  <si>
    <t>S:</t>
  </si>
  <si>
    <t>O:</t>
  </si>
  <si>
    <t>R:</t>
  </si>
  <si>
    <t>Celkem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</si>
  <si>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</si>
  <si>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</si>
  <si>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</si>
  <si>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</si>
  <si>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</si>
  <si>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</si>
  <si>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</si>
  <si>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</si>
  <si>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</si>
  <si>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DPH</t>
  </si>
  <si>
    <t>Díl:</t>
  </si>
  <si>
    <t>DIL</t>
  </si>
  <si>
    <t>POL1_</t>
  </si>
  <si>
    <t>SUM</t>
  </si>
  <si>
    <t>Poznámky uchazeče k zadání</t>
  </si>
  <si>
    <t>POPUZIV</t>
  </si>
  <si>
    <t>END</t>
  </si>
  <si>
    <t>přízemní dřevostavba jednotřídky mateřské školy Všetaty, část Přívory</t>
  </si>
  <si>
    <t>Zemní práce</t>
  </si>
  <si>
    <t>Mateřská škola Všetaty - Přívory</t>
  </si>
  <si>
    <t xml:space="preserve">Prostorové a výškové vytyčení objektů geodetem  </t>
  </si>
  <si>
    <t>Zhotovení laviček</t>
  </si>
  <si>
    <t>Sejmutí ornice tl. 0,20m - objekt a přesun do 50 m na deponii</t>
  </si>
  <si>
    <t>Úprava svahu - násyp vč. strojního hutnění</t>
  </si>
  <si>
    <t>Výkop rýh v zem.tř. 2/3 a přemístění do 15m na deponii</t>
  </si>
  <si>
    <t>Ruční výkop / dočištění</t>
  </si>
  <si>
    <t>kpl</t>
  </si>
  <si>
    <t>m2</t>
  </si>
  <si>
    <t>faktor prořezu: 1,15</t>
  </si>
  <si>
    <t>m3</t>
  </si>
  <si>
    <t>hrubá figura terénu pro osazení domu bez čistých terénních úprav atp.
faktor prořezu: 1,15</t>
  </si>
  <si>
    <t>Výkopy pod deskou pro ležaté rozvody inž. sítí vč. podsypů a bednění prostupů, vč. ZTI vedení</t>
  </si>
  <si>
    <t>SO 01</t>
  </si>
  <si>
    <t>01</t>
  </si>
  <si>
    <t>Základy</t>
  </si>
  <si>
    <t>Uzemňovací pásek FeZn vč. uložení</t>
  </si>
  <si>
    <t>Základové pasy, patky - beton prostý C20/25 (B25)</t>
  </si>
  <si>
    <t>Srovnání horní úrovně pasů a patek do příslušné nivelety - bet. terče</t>
  </si>
  <si>
    <t>Zdění ztraceného bednění - KB blok 400/300/200</t>
  </si>
  <si>
    <t xml:space="preserve">Zdění ztraceného nepohledového bednění - KB-blok 400/200/200 </t>
  </si>
  <si>
    <t xml:space="preserve">Zdění ztraceného nepohledového bednění - KB-blok 400/150/200 </t>
  </si>
  <si>
    <t>Beton litý do bednících dílců - beton prostý C20/25 (B25) vertikálně vyztužen pruty á 1,0 m, vyztužení ložných spár, viz. výkres výztuže</t>
  </si>
  <si>
    <t>Srovnání a vyčištění plochy pod deskou</t>
  </si>
  <si>
    <t>Podsyp štěrkový strojně hutněný</t>
  </si>
  <si>
    <t>Základová deska C20/25 (B25) tl. 100mm</t>
  </si>
  <si>
    <t>Výztuž podkladního betonu - KARI síť oka 150x150mm, tl.8mm</t>
  </si>
  <si>
    <t>Ocelový roh 40 x 40 mm, bez povrchové úpravy</t>
  </si>
  <si>
    <t>Povrchová úprava ocelového rohu - antikorozní nátěr</t>
  </si>
  <si>
    <t xml:space="preserve">Bet. mazanina na hydroizolaci C16/20 (B20) tl. min. 40mm - znivelována do roviny +/- 5mm </t>
  </si>
  <si>
    <t xml:space="preserve">Obklad soklu domu XPS tl. 60 mm </t>
  </si>
  <si>
    <t xml:space="preserve">Vlhkovzdorná soklová omítka - střednězrný MARMOLIT </t>
  </si>
  <si>
    <t>Chránička elektro a voda - husí krky</t>
  </si>
  <si>
    <t>Bednění základů nad terénem</t>
  </si>
  <si>
    <t>cena materiál / MJ</t>
  </si>
  <si>
    <t>cena celkem</t>
  </si>
  <si>
    <t>cena
práce /
MJ</t>
  </si>
  <si>
    <t>Kabeláž</t>
  </si>
  <si>
    <t>Kabel CYKY-J 5x2,5mm2</t>
  </si>
  <si>
    <t>Kabel CYKY-J 5x1,5mm2</t>
  </si>
  <si>
    <t>Kabel CYKY-J 3x2,5mm2</t>
  </si>
  <si>
    <t>Kabel CYKY-J 3x1,5mm2</t>
  </si>
  <si>
    <t>Kabel CYKY-O 3x1,5mm2</t>
  </si>
  <si>
    <t>Kabel CYKY-O 2x1,5mm2</t>
  </si>
  <si>
    <t>Kabel CYA 6</t>
  </si>
  <si>
    <t>Kabel CYA 4</t>
  </si>
  <si>
    <t>Skříň hlavního pospojení (HOP)</t>
  </si>
  <si>
    <t>m</t>
  </si>
  <si>
    <t>ks</t>
  </si>
  <si>
    <t>Hlavní rozváděč RH obsahuje</t>
  </si>
  <si>
    <t>Rozvodnice zapuštěná např. Modulu 160 Compact, 5x24 modulů</t>
  </si>
  <si>
    <t>Hlavní vypínač IS-40/3, 40A s vypínací spouští</t>
  </si>
  <si>
    <t>3f. proudový chránič FI40-4p/0,3, 40A/0,3A</t>
  </si>
  <si>
    <t>Přepěťová ochrana třídy B+C – 3xFLP-B+C</t>
  </si>
  <si>
    <t>Třífázový jistič PL7-B16/3, 16A</t>
  </si>
  <si>
    <t>Jednofázový jistič PL7-B20/1, 20A</t>
  </si>
  <si>
    <t>Jednofázový jistič PL7-B16/1, 16A</t>
  </si>
  <si>
    <t>Jednofázový jistič PL7-B10/1, 10A</t>
  </si>
  <si>
    <t>Jednofázový jistič PL7-B6/1, 6A</t>
  </si>
  <si>
    <t>3f. proudový chránič FI25-4p/0,03, 25A/0,03A</t>
  </si>
  <si>
    <t>Instalční stykač Z-SCH 25-04, 25A/4VYP, 230V</t>
  </si>
  <si>
    <t>Impulsní relé Z-S230/S</t>
  </si>
  <si>
    <t>Řídící modul DALI - idiM SOLO 403</t>
  </si>
  <si>
    <t>Transformátor 230/12V, 100VA</t>
  </si>
  <si>
    <t>Drobný materiál (svorky, hřeben, atd…)</t>
  </si>
  <si>
    <t>Zásuvky, spínače, krabice, elektroinstalační materiál</t>
  </si>
  <si>
    <t>Vypínač jednopólový pod omítku, řaz.1, IP20, komplet</t>
  </si>
  <si>
    <t>Vypínač sériový pod omítku, řaz.5, IP20, komplet</t>
  </si>
  <si>
    <t>Vypínač schodišťový pod omítku, řaz.6, IP20, komplet</t>
  </si>
  <si>
    <t>Vypínač sériový-střídavý pod omítku, řaz.1+6, IP20, komplet</t>
  </si>
  <si>
    <t>Zásuvka jednoduchá pod omítku 230V, 16A, IP20, komplet</t>
  </si>
  <si>
    <t>Tlačítko pod omítku, řaz. 1/0, IP20, komplet</t>
  </si>
  <si>
    <t>Tlačítko pod omítku pro systém DALI, IP20, komplet</t>
  </si>
  <si>
    <t>Žaluziový spínač s blokováním pod omítku</t>
  </si>
  <si>
    <t>Pohybové čidlo venkovní 270°, IP44</t>
  </si>
  <si>
    <t>Červené tlačítko pod sklíčkem TOTAL STOP (např. GW 42 201)</t>
  </si>
  <si>
    <t>Vyrážecí tlačítko na zeď</t>
  </si>
  <si>
    <t>Instalační krabice přístrojová KP</t>
  </si>
  <si>
    <t>Instalační krabice odbočná KU</t>
  </si>
  <si>
    <t>Ostatní drobný elektroinstalační materiál</t>
  </si>
  <si>
    <t>Svítidla, stropní vývody, apod.</t>
  </si>
  <si>
    <t>Svítidlo označené "I", typ: NBB linea1200 40-830 III</t>
  </si>
  <si>
    <t>Svítidlo označené "J", typ: ELSA 4, zářivkové, 2x32W, d-420mm, sklo triplex opál mat</t>
  </si>
  <si>
    <t>Svítidlo označené "M", typ: ELSA 5, zářivkové, 2x36W, d-500mm, sklo triplex opál mat</t>
  </si>
  <si>
    <t>Svítidlo venkovní, nástěnné</t>
  </si>
  <si>
    <t>Svítidlo nouzové s piktogramem, s autonomním zdrojem 8W</t>
  </si>
  <si>
    <t>Svítidlo nouzové s autonomním zdrojem 8W</t>
  </si>
  <si>
    <t>Hromosvod</t>
  </si>
  <si>
    <t xml:space="preserve">Jímací tyč JV15 (1,5m) </t>
  </si>
  <si>
    <t xml:space="preserve">Jímací tyč JV1 (1m) </t>
  </si>
  <si>
    <t>Pomocný jímač JP05 (0,5m)</t>
  </si>
  <si>
    <t>Jímačová svorka SJ1</t>
  </si>
  <si>
    <t>Izolační držák</t>
  </si>
  <si>
    <t>Vodič AlMgSi Ø8mm</t>
  </si>
  <si>
    <t>Svorka spojovací SS</t>
  </si>
  <si>
    <t>Svorka univerzální SU</t>
  </si>
  <si>
    <t>Podpěra vedení na střeše</t>
  </si>
  <si>
    <t>Zkušební svorka SZ</t>
  </si>
  <si>
    <t>Ochranný úhelník</t>
  </si>
  <si>
    <t>Drobný montážní a označovací materiál včetně příchytek, atd…</t>
  </si>
  <si>
    <t>Revizní zpráva hromosvodu</t>
  </si>
  <si>
    <t>Ostatní náklady</t>
  </si>
  <si>
    <t>Doprava (silnoproud)</t>
  </si>
  <si>
    <t>Stavební přípomoce</t>
  </si>
  <si>
    <t>Drobný materiál (hmoždinky, šrouby, sádra, atd..)</t>
  </si>
  <si>
    <t>Zkoušky, revize</t>
  </si>
  <si>
    <t>Dokumentace skutečného stavu</t>
  </si>
  <si>
    <t>SO-01-04-04</t>
  </si>
  <si>
    <t>SO-01-05-05</t>
  </si>
  <si>
    <t>Datové rozvody (DATA)</t>
  </si>
  <si>
    <t>Rozváděč pro slaboproudé rozvody - 590 x 410 x 160mm (Š x V x H)</t>
  </si>
  <si>
    <t>Zásuvka strukturované kabeláže pod omítku (1xRJ45), IP20, komplet</t>
  </si>
  <si>
    <t>Elektroinstalační krabice KU68</t>
  </si>
  <si>
    <t>Kabel UTP 4x2x0,8</t>
  </si>
  <si>
    <t>PVC trubka Ø23</t>
  </si>
  <si>
    <t>Kabel coax CB113-75ohm</t>
  </si>
  <si>
    <t>Kabel coax CB113-75ohm (venkovní)</t>
  </si>
  <si>
    <t>Zesilovač,multiswitch, rozbočovač</t>
  </si>
  <si>
    <t>Televizní, satelitní a FM zásuvka pod omítku, IP20, komplet</t>
  </si>
  <si>
    <t>Kabel JY(st)Y 4x2x0,8</t>
  </si>
  <si>
    <t>Kabel JY(st)TY 2x2x0,8 (JYTY 2x1)</t>
  </si>
  <si>
    <t>PVC trubky Ø23</t>
  </si>
  <si>
    <t>Ústředna EZS s GSM modulem</t>
  </si>
  <si>
    <t>Klávesnice (tablo)</t>
  </si>
  <si>
    <t>Siréna venkovní</t>
  </si>
  <si>
    <t>Siréna vnitřní</t>
  </si>
  <si>
    <t>Pohybové PIR čidlo</t>
  </si>
  <si>
    <t>Opticko-kouřový detektor</t>
  </si>
  <si>
    <t>Rozdělovač sběrnice</t>
  </si>
  <si>
    <t>Sběrnicový kabel</t>
  </si>
  <si>
    <t>Elektronický zabezpečovací systém (EZS)</t>
  </si>
  <si>
    <t>Domácí telefon (DT)</t>
  </si>
  <si>
    <t>Televizní rozvody (TV/SAT)</t>
  </si>
  <si>
    <t>Doprava (slaboproud)</t>
  </si>
  <si>
    <t>Stavební přípomoce (slaboproud)</t>
  </si>
  <si>
    <t>Drobný materiál (slaboproud)</t>
  </si>
  <si>
    <t>Revizní zprávy (slaboproud)</t>
  </si>
  <si>
    <t>Naprogramování, uvedení do provozu (slaboproud)</t>
  </si>
  <si>
    <t>Dokumentace skutečného stavu (slaboproud)</t>
  </si>
  <si>
    <t>ADSL, WI-FI, rozbočovač (umístěné ve slab. rozváděči)</t>
  </si>
  <si>
    <t>Kabel CYKY-J 4x25mm2 (z SP do RE)</t>
  </si>
  <si>
    <t>Kabel CYKY-J 4x16mm2</t>
  </si>
  <si>
    <t>Kabel CYKY-O 4x1,5mm2</t>
  </si>
  <si>
    <t>Trubka kopoflex 90</t>
  </si>
  <si>
    <t>Uzemňovací pásek FeZn 30x4mm (do HOP)</t>
  </si>
  <si>
    <t>Přípojková pojistková skříň SP200/PSP1P včetně 2 sad pojistkových spodků</t>
  </si>
  <si>
    <t>Pojistky 50A (dodá RZ)</t>
  </si>
  <si>
    <t>Rozvodnice RE dle projektu, krytí: IP43, jmenovitý proud: 40A</t>
  </si>
  <si>
    <t>Hlavní trojpólový jistič 32/3, 32A, „char.B“</t>
  </si>
  <si>
    <t>Hlavní trojpólový jistič 25/3, 25A, „char.B“</t>
  </si>
  <si>
    <t>Trojfázový jednosazbový elektroměr ET (dodá RZ)</t>
  </si>
  <si>
    <t>Jednofázový jistič B6/1, 6A „char.B“</t>
  </si>
  <si>
    <t>Nulový můstek, pomocný materiál</t>
  </si>
  <si>
    <t>Zemnicí pásek FeZn 30x4</t>
  </si>
  <si>
    <t>Svorka pásek/drát SR3b</t>
  </si>
  <si>
    <t>Svorka pásek/pásek SR2b</t>
  </si>
  <si>
    <t>Vodič FeZn Ø10mm</t>
  </si>
  <si>
    <t>Demontáž stávající pojistkové skříně</t>
  </si>
  <si>
    <t>Přepojení stávajícího přívodního kabelu (do pojistkové skříně)</t>
  </si>
  <si>
    <t>Drobný materiál</t>
  </si>
  <si>
    <t>Uzemnění</t>
  </si>
  <si>
    <t>Elektroměrový rozváděč RE</t>
  </si>
  <si>
    <t>Pojistková skříň SP</t>
  </si>
  <si>
    <t>Zemní kabel 4x2x0,5 min. cat.6 (TCEKE5XN0,8)</t>
  </si>
  <si>
    <t>Trubka kopoflex 50</t>
  </si>
  <si>
    <t>Ostatní</t>
  </si>
  <si>
    <t>přesný typ bude určen projektem interiéru</t>
  </si>
  <si>
    <t>domácí telefon, dorozumívací tablo, el.vrátný</t>
  </si>
  <si>
    <t>přesný typ bude určen projektem interiéru, v případě změny musí být odsouhlaseno architektem</t>
  </si>
  <si>
    <t>SO 06</t>
  </si>
  <si>
    <t>SO 05</t>
  </si>
  <si>
    <t>SO-06-01-01</t>
  </si>
  <si>
    <t>SO-06-01-01-01</t>
  </si>
  <si>
    <t>SO-06-01-01-02</t>
  </si>
  <si>
    <t>SO-06-01-02</t>
  </si>
  <si>
    <t>SO-06-01-02-01</t>
  </si>
  <si>
    <t>SO-05-01-01</t>
  </si>
  <si>
    <t>SO-05-01-01-01</t>
  </si>
  <si>
    <t>SO-05-01-01-02</t>
  </si>
  <si>
    <t>SO-05-01-01-03</t>
  </si>
  <si>
    <t>SO-05-01-01-04</t>
  </si>
  <si>
    <t>SO-05-01-01-05</t>
  </si>
  <si>
    <t>SO-05-01-02</t>
  </si>
  <si>
    <t>SO-05-01-02-01</t>
  </si>
  <si>
    <t>SO-05-01-02-02</t>
  </si>
  <si>
    <t>SO-05-01-03</t>
  </si>
  <si>
    <t>SO-05-01-03-01</t>
  </si>
  <si>
    <t>SO-05-01-03-02</t>
  </si>
  <si>
    <t>SO-05-01-03-03</t>
  </si>
  <si>
    <t>SO-05-01-03-04</t>
  </si>
  <si>
    <t>SO-05-01-03-05</t>
  </si>
  <si>
    <t>Vnitřní a venkovní plynovod</t>
  </si>
  <si>
    <t>Potrubí ocelové, bezešvé, svařované DN 20</t>
  </si>
  <si>
    <t>Potrubí PE D32 - venkovní v zemi</t>
  </si>
  <si>
    <t>chránička - potrubí ocel DN 32</t>
  </si>
  <si>
    <t xml:space="preserve">přechod PE D32 - DN 20 </t>
  </si>
  <si>
    <t xml:space="preserve">přechod PE D32 - DN 25 </t>
  </si>
  <si>
    <t>Kulový uzávěr pro plyn DN 20, vč. montážního a připojovacího příslušenství</t>
  </si>
  <si>
    <t>Nátěr potrubí. Potrubí bude natřeno 2x základním nátěrem + 1x email žluté barvy.</t>
  </si>
  <si>
    <t>Ostatní montážní a připojovací materiál</t>
  </si>
  <si>
    <t>Doprava (plynovod)</t>
  </si>
  <si>
    <t>Technická prohlídka plynovodu, tlaková zkouška</t>
  </si>
  <si>
    <t>SO-01-04-01</t>
  </si>
  <si>
    <t>SO-01-04-01-01</t>
  </si>
  <si>
    <t>SO-01-04-01-02</t>
  </si>
  <si>
    <t>SO-01-04-01-03</t>
  </si>
  <si>
    <t>SO-01-04-01-04</t>
  </si>
  <si>
    <t>SO-01-04-01-05</t>
  </si>
  <si>
    <t>SO-01-04-01-06</t>
  </si>
  <si>
    <t>SO-01-04-01-07</t>
  </si>
  <si>
    <t>SO-01-04-02</t>
  </si>
  <si>
    <t>SO-01-04-02-01</t>
  </si>
  <si>
    <t>SO-01-04-02-02</t>
  </si>
  <si>
    <t>SO-01-04-02-03</t>
  </si>
  <si>
    <t>SO-01-04-02-04</t>
  </si>
  <si>
    <t>SO-01-04-02-05</t>
  </si>
  <si>
    <t>SO-01-04-02-06</t>
  </si>
  <si>
    <t>SO-01-04-02-07</t>
  </si>
  <si>
    <t>SO-01-04-03</t>
  </si>
  <si>
    <t>SO-01-04-03-01</t>
  </si>
  <si>
    <t>SO-01-04-03-02</t>
  </si>
  <si>
    <t>SO-01-04-03-03</t>
  </si>
  <si>
    <t>SO-01-04-03-04</t>
  </si>
  <si>
    <t>SO-01-04-03-05</t>
  </si>
  <si>
    <t>SO-01-04-03-06</t>
  </si>
  <si>
    <t>SO-01-04-04-01</t>
  </si>
  <si>
    <t>SO-01-04-04-02</t>
  </si>
  <si>
    <t>SO-01-04-04-03</t>
  </si>
  <si>
    <t>SO-01-04-04-04</t>
  </si>
  <si>
    <t>SO-01-04-04-05</t>
  </si>
  <si>
    <t>SO-01-04-04-06</t>
  </si>
  <si>
    <t>SO-01-04-04-07</t>
  </si>
  <si>
    <t>SO-01-04-05</t>
  </si>
  <si>
    <t>SO-01-04-05-01</t>
  </si>
  <si>
    <t>SO-01-04-05-02</t>
  </si>
  <si>
    <t>SO-01-04-05-03</t>
  </si>
  <si>
    <t>SO-01-04-05-04</t>
  </si>
  <si>
    <t>SO-01-04-05-05</t>
  </si>
  <si>
    <t>SO-01-04-05-06</t>
  </si>
  <si>
    <t>SO-01-05-01</t>
  </si>
  <si>
    <t>SO-01-05-01-01</t>
  </si>
  <si>
    <t>SO-01-05-01-02</t>
  </si>
  <si>
    <t>SO-01-05-01-03</t>
  </si>
  <si>
    <t>SO-01-05-01-04</t>
  </si>
  <si>
    <t>SO-01-05-01-05</t>
  </si>
  <si>
    <t>SO-01-05-02</t>
  </si>
  <si>
    <t>SO-01-05-02-01</t>
  </si>
  <si>
    <t>SO-01-05-02-02</t>
  </si>
  <si>
    <t>SO-01-05-02-03</t>
  </si>
  <si>
    <t>SO-01-05-02-04</t>
  </si>
  <si>
    <t>SO-01-05-02-05</t>
  </si>
  <si>
    <t>SO-01-05-02-06</t>
  </si>
  <si>
    <t>SO-01-05-02-07</t>
  </si>
  <si>
    <t>SO-01-05-03</t>
  </si>
  <si>
    <t>SO-01-05-03-01</t>
  </si>
  <si>
    <t>SO-01-05-03-02</t>
  </si>
  <si>
    <t>SO-01-05-03-03</t>
  </si>
  <si>
    <t>SO-01-05-03-04</t>
  </si>
  <si>
    <t>SO-01-05-04</t>
  </si>
  <si>
    <t>SO-01-05-04-01</t>
  </si>
  <si>
    <t>SO-01-05-04-02</t>
  </si>
  <si>
    <t>SO-01-05-04-03</t>
  </si>
  <si>
    <t>SO-01-05-04-04</t>
  </si>
  <si>
    <t>SO-01-05-05-01</t>
  </si>
  <si>
    <t>SO-01-05-05-02</t>
  </si>
  <si>
    <t>SO-01-05-05-03</t>
  </si>
  <si>
    <t>06</t>
  </si>
  <si>
    <t>05</t>
  </si>
  <si>
    <t>04</t>
  </si>
  <si>
    <t>Vytápění</t>
  </si>
  <si>
    <t>SO-01-06-01</t>
  </si>
  <si>
    <t>SO-01-06-01-01</t>
  </si>
  <si>
    <t>SO-01-06-01-02</t>
  </si>
  <si>
    <t>SO-01-06-01-03</t>
  </si>
  <si>
    <t>SO-01-06-01-04</t>
  </si>
  <si>
    <t>SO-01-06-01-05</t>
  </si>
  <si>
    <t>SO-01-06-02</t>
  </si>
  <si>
    <t>SO-01-06-02-01</t>
  </si>
  <si>
    <t>SO-01-06-02-02</t>
  </si>
  <si>
    <t>SO-01-06-03</t>
  </si>
  <si>
    <t>SO-01-06-03-01</t>
  </si>
  <si>
    <t>SO-01-06-03-02</t>
  </si>
  <si>
    <t>SO-01-06-03-03</t>
  </si>
  <si>
    <t>SO-01-06-03-04</t>
  </si>
  <si>
    <t>SO-01-06-04</t>
  </si>
  <si>
    <t>SO-01-06-04-01</t>
  </si>
  <si>
    <t>SO-01-06-04-02</t>
  </si>
  <si>
    <t>SO-01-06-04-03</t>
  </si>
  <si>
    <t>SO-01-06-04-04</t>
  </si>
  <si>
    <t>plynový závěsný kondenzační kotel Vaillant VU eco TEC plus 146/5-5 o výkonu 3,3 - 14,9 kW, max. spotřeba plynu G20 - 1,7 m3/h</t>
  </si>
  <si>
    <t>nepřímotopný zásobník Vaillant uniSTOR VIH R 120 o objemu 117 litrů</t>
  </si>
  <si>
    <t>prostorový bezdrátový termostat</t>
  </si>
  <si>
    <t>čidlo teploty venkovního vzduchu</t>
  </si>
  <si>
    <t>přívod vzduchu a odkouření koaxiálním potrubím 60/100</t>
  </si>
  <si>
    <t>Zdroj tepla</t>
  </si>
  <si>
    <t>termostatická hlavice</t>
  </si>
  <si>
    <t>regulační šroubení IMI Regulux DN 15</t>
  </si>
  <si>
    <t>termostatický "H" ventil IMI Multilux DN 15</t>
  </si>
  <si>
    <t>kulový kohout "1"</t>
  </si>
  <si>
    <t>filtr "1"</t>
  </si>
  <si>
    <t>zpětná klapka "1"</t>
  </si>
  <si>
    <t>vyvažovací ventil IMI TA Stad 1/2"</t>
  </si>
  <si>
    <t>Armatury</t>
  </si>
  <si>
    <t>15x1</t>
  </si>
  <si>
    <t>22x1</t>
  </si>
  <si>
    <t>28x1,5</t>
  </si>
  <si>
    <t>Potrubí - měděné Supersan</t>
  </si>
  <si>
    <t>15x1 -&gt; tl. = 20 mm</t>
  </si>
  <si>
    <t>18x1 -&gt; tl. = 20 mm</t>
  </si>
  <si>
    <t>22x1 -&gt; tl. = 20 mm</t>
  </si>
  <si>
    <t>28x1,5 -&gt; tl. = 20 mm</t>
  </si>
  <si>
    <t>Tepelná izolace - λiz = 0,04 W/(m*K)</t>
  </si>
  <si>
    <t>Desková otopná tělesa Korado Radik VK</t>
  </si>
  <si>
    <t>10-060060-60</t>
  </si>
  <si>
    <t>10-060080-60</t>
  </si>
  <si>
    <t>11-060060-60</t>
  </si>
  <si>
    <t>21-030120-60P</t>
  </si>
  <si>
    <t>22-040140-60P</t>
  </si>
  <si>
    <t>22-030160-60P</t>
  </si>
  <si>
    <t>22-040200-60P</t>
  </si>
  <si>
    <t>22-060060-60P</t>
  </si>
  <si>
    <t>desková otopná tělesa Korado Radik Plan VK</t>
  </si>
  <si>
    <t>K20V140036-M</t>
  </si>
  <si>
    <t>designová otopná tělesa Korado Koratherm Vertikal - M</t>
  </si>
  <si>
    <t>Doprava (vytápění)</t>
  </si>
  <si>
    <t>Stavební přípomoce (vytápění)</t>
  </si>
  <si>
    <t>Drobný materiál (vytápění)</t>
  </si>
  <si>
    <t>Revizní zprávy (vytápění)</t>
  </si>
  <si>
    <t>Naprogramování, uvedení do provozu (vytápění)</t>
  </si>
  <si>
    <t>Dokumentace skutečného stavu (vytápění)</t>
  </si>
  <si>
    <t>Dokumentace ke kolaudaci (plynovod)</t>
  </si>
  <si>
    <t>Vyhotovení dokumentace skut. provedení (plynovod)</t>
  </si>
  <si>
    <t>SO-01-06-08-06</t>
  </si>
  <si>
    <t>VZT - zařízení č. 1 (herna a zázemí)</t>
  </si>
  <si>
    <t>SO-01-07-01</t>
  </si>
  <si>
    <t>SO-01-07-01-01</t>
  </si>
  <si>
    <t>SO-01-07-01-02</t>
  </si>
  <si>
    <t>SO-01-07-01-03</t>
  </si>
  <si>
    <t>SO-01-07-02</t>
  </si>
  <si>
    <t>SO-01-07-02-01</t>
  </si>
  <si>
    <t>SO-01-07-03</t>
  </si>
  <si>
    <t>SO-01-07-03-01</t>
  </si>
  <si>
    <t>SO-01-07-03-02</t>
  </si>
  <si>
    <t>SO-01-07-03-03</t>
  </si>
  <si>
    <t>SO-01-07-03-04</t>
  </si>
  <si>
    <t>SO-01-07-04</t>
  </si>
  <si>
    <t>SO-01-07-04-01</t>
  </si>
  <si>
    <t>SO-01-07-04-02</t>
  </si>
  <si>
    <t>SO-01-07-04-03</t>
  </si>
  <si>
    <t>SO-01-07-04-04</t>
  </si>
  <si>
    <t>Potrubí a tvarovky</t>
  </si>
  <si>
    <t>Flexo-přímá trouba</t>
  </si>
  <si>
    <t>Symetrický přechod na spiro</t>
  </si>
  <si>
    <t>Kruhové-oblouk</t>
  </si>
  <si>
    <t>Kruhové-osový přechod</t>
  </si>
  <si>
    <t xml:space="preserve">Kruhové-jednostranná odbočka 90° </t>
  </si>
  <si>
    <t>Kruhové-odskok oblouk+přímý kus+oblouk 90°</t>
  </si>
  <si>
    <t>Spiro-osový přechod</t>
  </si>
  <si>
    <t>Spiro-odskok oblouk+přímý kus+oblouk</t>
  </si>
  <si>
    <t>Spiro-odskok oblouk+přímý kus+oblouk 90°</t>
  </si>
  <si>
    <t>Spiro-jednostranná odbočka 90° s přechodem 2</t>
  </si>
  <si>
    <t>Spiro-oblouk</t>
  </si>
  <si>
    <t>Spiro-jednostranná odbočka 90°</t>
  </si>
  <si>
    <t>Spiro-přímá trouba</t>
  </si>
  <si>
    <t>ø250/300</t>
  </si>
  <si>
    <t>ø125/500</t>
  </si>
  <si>
    <t>ø125</t>
  </si>
  <si>
    <t>ø100</t>
  </si>
  <si>
    <t>315x315-ø250/200</t>
  </si>
  <si>
    <t>ø160/R160,43°</t>
  </si>
  <si>
    <t>ø200-ø160/100</t>
  </si>
  <si>
    <t>ø160-ø125/100</t>
  </si>
  <si>
    <t>ø200-ø200-ø125/300</t>
  </si>
  <si>
    <t>ø160-ø160-ø125/300</t>
  </si>
  <si>
    <t>ø250-ø250-ø200/300</t>
  </si>
  <si>
    <t>2xø200,R200/596,90°</t>
  </si>
  <si>
    <t>2xø100,R100/596,90°</t>
  </si>
  <si>
    <t>2xø250,R250/596,90°</t>
  </si>
  <si>
    <t>ø250-ø200/200</t>
  </si>
  <si>
    <t>ø140-ø100/130</t>
  </si>
  <si>
    <t>ø200-ø160/130</t>
  </si>
  <si>
    <t>2xø125,R125/258,45°</t>
  </si>
  <si>
    <t>2xø100,R100/55,45°</t>
  </si>
  <si>
    <t>2xø125,R125/400,90°</t>
  </si>
  <si>
    <t>ø250-ø200-ø125/215</t>
  </si>
  <si>
    <t>ø200/R200,53°</t>
  </si>
  <si>
    <t>ø125/R125,3°</t>
  </si>
  <si>
    <t>ø125/R125,90°</t>
  </si>
  <si>
    <t>ø160/R160,38°</t>
  </si>
  <si>
    <t>ø250/R250,4°</t>
  </si>
  <si>
    <t>ø140/R140,90°</t>
  </si>
  <si>
    <t>ø250/R250,90°</t>
  </si>
  <si>
    <t>ø100/R100,90°</t>
  </si>
  <si>
    <t>ø200/R200,45°</t>
  </si>
  <si>
    <t>ø200/R200,49°</t>
  </si>
  <si>
    <t>ø200-ø200-ø125/250</t>
  </si>
  <si>
    <t>ø250-ø250-ø160/320</t>
  </si>
  <si>
    <t>ø250-ø250-ø140/280</t>
  </si>
  <si>
    <t>ø140-ø140-ø100/200</t>
  </si>
  <si>
    <t>ø200-ø200-ø160/320</t>
  </si>
  <si>
    <t>ø200</t>
  </si>
  <si>
    <t>ø160</t>
  </si>
  <si>
    <t>ø250</t>
  </si>
  <si>
    <t>ø250/1192</t>
  </si>
  <si>
    <t>ø140</t>
  </si>
  <si>
    <t>ø250/1181</t>
  </si>
  <si>
    <t>Izolace</t>
  </si>
  <si>
    <t>Tepelná izolace a požární dle specifikace PBŘ</t>
  </si>
  <si>
    <t xml:space="preserve">Požární izolace na potrubí v prostoru WC min. 15min. </t>
  </si>
  <si>
    <t xml:space="preserve">předpokládaná tloušťka 40mm s AL polepem </t>
  </si>
  <si>
    <t>Komponenty</t>
  </si>
  <si>
    <t>VZT jednotka např. DUOVENT COMPACT DI 1000 TOP  fy. Elektrodesign 700x1400x1322mm, elektrický ohřívač: 4kW, 230V, ventilátory: 2x150W, 230V</t>
  </si>
  <si>
    <t>KI DN 125 fy. Elektrodesign</t>
  </si>
  <si>
    <t>KO  DN 100 fy. Elektrodesign</t>
  </si>
  <si>
    <t>KOC DN 160 fy. Elektrodesign</t>
  </si>
  <si>
    <t>TAAC DN 250 fy. Elektrodesign</t>
  </si>
  <si>
    <t>Protidešťová žaluzie 315x315 fy. SystemAir, Av=min. 0,09m2</t>
  </si>
  <si>
    <t>Výfuková hlavice DN 250</t>
  </si>
  <si>
    <t>Uzavírací klapka MSK DN 250 fy. Elektrodesign</t>
  </si>
  <si>
    <t>Požární klapka s termockým spouštěčem min. 60min.</t>
  </si>
  <si>
    <t>SO-01-07-04-05</t>
  </si>
  <si>
    <t>SO-01-07-04-07</t>
  </si>
  <si>
    <t>Uvedení do provozu</t>
  </si>
  <si>
    <t>Komplexní vyzkoušení</t>
  </si>
  <si>
    <t>Zaškolení obsluhy</t>
  </si>
  <si>
    <t>Hluková zkouška včetně protokolu</t>
  </si>
  <si>
    <t xml:space="preserve">Zaregulování průtoku koncových prvků </t>
  </si>
  <si>
    <t>Doprava (VZT)</t>
  </si>
  <si>
    <t>VZT - zařízení č. 2 (umývárna)</t>
  </si>
  <si>
    <t>SO-01-08-01</t>
  </si>
  <si>
    <t>SO-01-08-01-01</t>
  </si>
  <si>
    <t>SO-01-08-01-02</t>
  </si>
  <si>
    <t>SO-01-08-02</t>
  </si>
  <si>
    <t>SO-01-08-02-01</t>
  </si>
  <si>
    <t>SO-01-08-03</t>
  </si>
  <si>
    <t>SO-01-08-03-01</t>
  </si>
  <si>
    <t>SO-01-08-03-02</t>
  </si>
  <si>
    <t>SO-01-08-03-03</t>
  </si>
  <si>
    <t>SO-01-08-03-04</t>
  </si>
  <si>
    <t>ø160/R160,90°</t>
  </si>
  <si>
    <t>ø125-ø160/100</t>
  </si>
  <si>
    <t>ø160/1181</t>
  </si>
  <si>
    <t>RM 125 fy. Elektrodesign</t>
  </si>
  <si>
    <t>TAAC DN 160 fy. Elektrodesign</t>
  </si>
  <si>
    <t>Výfuková hlavice DN 160</t>
  </si>
  <si>
    <t>08</t>
  </si>
  <si>
    <t>07</t>
  </si>
  <si>
    <t>Chlazení</t>
  </si>
  <si>
    <t>Elektroinstalace - silnoproud  - vnitřní část - od hranice domu</t>
  </si>
  <si>
    <t>Elektroinstalace - slaboproud - vnitřní část - od hranice domu</t>
  </si>
  <si>
    <t>Přípojka elektroinstalace - silnoproud</t>
  </si>
  <si>
    <t>Přípojka elektroinstalace - slaboproud</t>
  </si>
  <si>
    <t>Přípojka plynovod</t>
  </si>
  <si>
    <t>Vnější část od hranice domu</t>
  </si>
  <si>
    <t>předizolované měděné potrubí 9,52/15,88 - chlaďařská měď</t>
  </si>
  <si>
    <t>Potrubí</t>
  </si>
  <si>
    <t>předizolované měděné potrubí 6,35/9,52 -chlaďařská měď</t>
  </si>
  <si>
    <t xml:space="preserve">Venkovní a vnitřní jednotky </t>
  </si>
  <si>
    <t xml:space="preserve">VENKOVNÍ CHLADÍCÍ JEDNOTKA    
RZQSG71L3V1 900x 980 x420
chladící výkon 7,0kW, 2kW, 230V
fy. Daikin </t>
  </si>
  <si>
    <t xml:space="preserve">VNITŘNÍ KAZETOVÁ JEDNOTKA
FFA35 575x 575 x260, chladící výkon 
3,5kW dodána včetně kondenzátního čerpadla </t>
  </si>
  <si>
    <t>plochý dekoračnéí stříbrný panel kazetové jednotky BYFQ60CW</t>
  </si>
  <si>
    <t xml:space="preserve">refnet KHRQ22M20TA fy. Daikin </t>
  </si>
  <si>
    <t>kabelový ovladač chlazení BRC1E53B fy. Daikin</t>
  </si>
  <si>
    <t>Dokumentace skutečného stavu (VZT)</t>
  </si>
  <si>
    <t>Tlaková zkouška potrubí + zhotovení protokolu</t>
  </si>
  <si>
    <t>Zaškolení obsluhy chladícího zařízení</t>
  </si>
  <si>
    <t>Dokumentace skutečného stavu (chlazení)</t>
  </si>
  <si>
    <t>Doprava (chlazení)</t>
  </si>
  <si>
    <t>SO 00</t>
  </si>
  <si>
    <t>přesun na jiné místo v rámci zahrady</t>
  </si>
  <si>
    <t>Kácení stromů listnatých o průměru kmene do 10cm</t>
  </si>
  <si>
    <t>Kácení stromů listnatých o průměru kmene do 10-30cm</t>
  </si>
  <si>
    <t>Odstranění pařezů pod úrovní, o průměru 10 - 30 cm</t>
  </si>
  <si>
    <t>Odstranění pařezů pod úrovní, o průměru do 10</t>
  </si>
  <si>
    <t>včetně likvidace na skládce</t>
  </si>
  <si>
    <t>Odstranění živého plotu</t>
  </si>
  <si>
    <t>Odstranění obrubníků</t>
  </si>
  <si>
    <t>Odstranění stávajícího "chodníku" ze štěrku</t>
  </si>
  <si>
    <t>SO-00-01-01</t>
  </si>
  <si>
    <t>SO-00-01-02</t>
  </si>
  <si>
    <t>SO-00-01-01-01</t>
  </si>
  <si>
    <t>SO-00-01-01-02</t>
  </si>
  <si>
    <t>SO-00-01-01-03</t>
  </si>
  <si>
    <t>SO-00-01-01-04</t>
  </si>
  <si>
    <t>SO-00-01-01-05</t>
  </si>
  <si>
    <t>SO-00-01-02-01</t>
  </si>
  <si>
    <t>SO-00-01-02-02</t>
  </si>
  <si>
    <t>SO-00-01-03</t>
  </si>
  <si>
    <t>SO-00-01-02-03</t>
  </si>
  <si>
    <t>Odstranění stávajícího pilíře pro přípojkovou skříň</t>
  </si>
  <si>
    <t>Demolice</t>
  </si>
  <si>
    <t>Přesun</t>
  </si>
  <si>
    <t>Sadové úpravy - odstranění zeleně</t>
  </si>
  <si>
    <t>SO-00-01-04</t>
  </si>
  <si>
    <t>SO-00-01-04-01</t>
  </si>
  <si>
    <t>kompletní obnova do původního stavu</t>
  </si>
  <si>
    <t>Odstranění a obnovení štěrkového "chodníku" v místě vedení nových sítí</t>
  </si>
  <si>
    <t>Odstranění a obnovení zámkové dlažby v místě vedení nových sítí - na pozemku</t>
  </si>
  <si>
    <t>Odstranění a obnovení zámkové dlažby v místě vedení nových sítí - mimo pozemek</t>
  </si>
  <si>
    <t>Komunikace a sadové úpravy</t>
  </si>
  <si>
    <t>Komunikace</t>
  </si>
  <si>
    <t>Nový pilíř pro přípojkovou skříň SP200</t>
  </si>
  <si>
    <t>po přepojení na novou přípojkovou skříň, včetně likvidace na skládce a včetně doplnění oplocení</t>
  </si>
  <si>
    <t>včetně základů a úpravy stávajícího oplocení</t>
  </si>
  <si>
    <t>Sadové úpravy</t>
  </si>
  <si>
    <t>faktor prořezu: 1,1</t>
  </si>
  <si>
    <t>vzájemné přeložení sití 30 cm
faktor prořezu 1,1</t>
  </si>
  <si>
    <t>bm</t>
  </si>
  <si>
    <t xml:space="preserve">Obklad soklu domu XPS tl. 120 mm </t>
  </si>
  <si>
    <t>osa A
faktor prořezu: 1,1</t>
  </si>
  <si>
    <t>Soklová omítka - Marmolit tmavě šedý M092
faktor prořezu 1,1</t>
  </si>
  <si>
    <t>Hydroizolační souvrství na desce - 2 x modifikovaný asfaltový pás, NÍZKÝ radonový index, se spodní penetrací desky  (min. jeden pás s atestem proti pronikání radonu z podloží dle radonového průzkumu)</t>
  </si>
  <si>
    <t>Nopová fólie k soklu domu</t>
  </si>
  <si>
    <t xml:space="preserve">Obklad soklu domu XPS tl. 30 mm </t>
  </si>
  <si>
    <t>Asfaltový pás na sokl</t>
  </si>
  <si>
    <t>Asfaltový pás na sokl - ssam,olepící</t>
  </si>
  <si>
    <t>osa A+1
faktor prořezu: 1,1</t>
  </si>
  <si>
    <t>osa 1
faktor prořezu: 1,1</t>
  </si>
  <si>
    <t>Vyztužení spodní stavby</t>
  </si>
  <si>
    <t>v bednění je horizont.+vertik. Výztuž viz. položka 8
faktor prořezu 1,1</t>
  </si>
  <si>
    <t>t</t>
  </si>
  <si>
    <t>Dřevěná nosná konstrukce</t>
  </si>
  <si>
    <t>sloupek/ztužidlo (KVH-NSI) 120/60</t>
  </si>
  <si>
    <t>příložka pod I nosníky (KVH-NSI) 100/80</t>
  </si>
  <si>
    <t>sloupek/ztužidlo (KVH-NSI) 100/160</t>
  </si>
  <si>
    <t>1 rošt terasa (KVH/modřín) 160/80</t>
  </si>
  <si>
    <t>2 rošt terasa (KVH/modřín) 140/60</t>
  </si>
  <si>
    <t>šambrány (modřín hoblovaný) 100/25</t>
  </si>
  <si>
    <t>šambrány (modřín hoblovaný) 110/70</t>
  </si>
  <si>
    <t>šambrány (modřín hoblovaný) 110/80</t>
  </si>
  <si>
    <t>šambrány (modřín hoblovaný) 150/70</t>
  </si>
  <si>
    <t>faktor prořezu: 1,2</t>
  </si>
  <si>
    <t xml:space="preserve">Biodeska SMRK interiérová+mléčná lazura tl.19mm </t>
  </si>
  <si>
    <t>Biodeska MODŘÍN tl. 19mm, exteriérová</t>
  </si>
  <si>
    <t>OSB3 tl.12mm, výztuha stojiny I nosníků</t>
  </si>
  <si>
    <t>OSB3 tl.15mm</t>
  </si>
  <si>
    <t>OSB3 tl.18mm-bednění konstrukcí</t>
  </si>
  <si>
    <t>OSB3 tl. 22mm</t>
  </si>
  <si>
    <t>Záklop OSB3 25mm 4P+D spřažený styk se stropními trámy  (hřebíky), spodní strana vždy nepohledová</t>
  </si>
  <si>
    <t>OSB3 tl.25mm-bednění konstrukcí</t>
  </si>
  <si>
    <t>Standardní spojovací prostředky nosné konstrukce - svorníky, chemické kotvy, úhelníky, vruty, hřebíky</t>
  </si>
  <si>
    <t>MASIVNÍ DŘEVĚNÉ CLT PANELY - zahrnuje obvodové stěny, vnitřní nosné stěny a montáž panelů</t>
  </si>
  <si>
    <t>například NOVATOP</t>
  </si>
  <si>
    <t>Z1 - stožár na anténu</t>
  </si>
  <si>
    <t>ocel pozink, Ø 42/1000 mm, spodní plotna 250/250/5mm pro kotvení do výztuhy</t>
  </si>
  <si>
    <t>Z2 - ocelové sloupky interiér</t>
  </si>
  <si>
    <t>Ø70/4, spodní a horní plotna, barva tmavě šedá RAL 7021</t>
  </si>
  <si>
    <t>Zámečnické konstrukce a výrobky</t>
  </si>
  <si>
    <t>Difuzní fólie kontaktní na stěny (bez UV odolnosti)</t>
  </si>
  <si>
    <t>Difuzní fólie fásádní UV odolná</t>
  </si>
  <si>
    <t>včetně překrytí
faktor prořezu 1,2</t>
  </si>
  <si>
    <t>včetně překrytí
faktor prořezu 1,2
např.  Isocell OMEGA SKIN SK DUO</t>
  </si>
  <si>
    <t>EPS 150S  tl.60mm</t>
  </si>
  <si>
    <t>Izolace pod difuz. fólii - dřevovláknitá tl.60mm</t>
  </si>
  <si>
    <t>faktor prořezu 1,1</t>
  </si>
  <si>
    <t>Izolace pod difuz. fólii - dřevovláknitá tl.200mm</t>
  </si>
  <si>
    <t>Izolace do předstěn - dřevovláknitá tl.50mm</t>
  </si>
  <si>
    <t>Izolace do podhledu střechy - dřevovláknitá tl.40mm</t>
  </si>
  <si>
    <t>Izolace do příček - dřevovláknitá tl.80mm</t>
  </si>
  <si>
    <t>Parozábrana PE fólie s hliníkovou vložkou</t>
  </si>
  <si>
    <t>Separační PE fólie - lité podlahy</t>
  </si>
  <si>
    <t>Stěrková hydroizolace - pod dlažbu</t>
  </si>
  <si>
    <t>Stěrková hydroizolace - pod obklad stěn</t>
  </si>
  <si>
    <t>EPS 150S tl. 260mm + spádové klíny - plochá střecha</t>
  </si>
  <si>
    <t>Pásek MIRELON š.8cm, tl. 5mm na dilataci - lité podlahy</t>
  </si>
  <si>
    <t>Asfaltový pás pod základový práh (obvodové stěny a ztužující příčky)</t>
  </si>
  <si>
    <t>Lepící páska parotěsná š.60mm kolem oken CLT - vnitřní</t>
  </si>
  <si>
    <t>Lepící páska parotěsná š.60mm</t>
  </si>
  <si>
    <t>Těsnící butylový tmel, alt. PU lepidlo - prolepení styků desek OSB, styk desky/beton</t>
  </si>
  <si>
    <t>sk</t>
  </si>
  <si>
    <t>parozábrana např. Glastek 30 Sticker plus - plochá střecha</t>
  </si>
  <si>
    <t>separační geotextílie 300g/m2,např. Filtek - plochá střecha</t>
  </si>
  <si>
    <t>hydroizolační fólie z PVC-P určená k mech. kotvení, např. Dekplan 76 tl. 1,5mm - plochá střecha</t>
  </si>
  <si>
    <t>XPS tl. 20mm-ostění oken</t>
  </si>
  <si>
    <t>XPS tl. 60mm-ostění oken</t>
  </si>
  <si>
    <t>ocelový úhelník 50/50/50 tl. 2mm - kotvení šambrán</t>
  </si>
  <si>
    <t>celková výměra x2 (celková tl. 120mm)
faktor prořezu 1,1</t>
  </si>
  <si>
    <t>I nosník-střešní trám ploché střechy, výška 0,45m včetně příčného ztužení</t>
  </si>
  <si>
    <t>Obsyp instalačních vedení v podlaze - keramzit</t>
  </si>
  <si>
    <t>Vnější obvodový plášť</t>
  </si>
  <si>
    <t>Latě SMRK 60/40 - fasáda (pod difuzní fólii) impregnované, nepohledové, á 625mm</t>
  </si>
  <si>
    <t>Latě SMRK 60/40 - fasáda (vnější rošt) impregnované, nepohledové, á 625mm</t>
  </si>
  <si>
    <t>Latě MODŘÍN 60/40 - fasáda (vnější rošt) POHLEDOVÉ, hoblované, neimpregnované, á 625mm</t>
  </si>
  <si>
    <t>Hranol MODŘÍN 60x60 hoblovaný bez fazet, s mezerou 40mm, bez PÚ</t>
  </si>
  <si>
    <t>Palubky MODŘÍN profil Klasik 19x146mm, bez povrchové úpravy</t>
  </si>
  <si>
    <t>faktor prořezu 1,2</t>
  </si>
  <si>
    <t>Ostění oken / šambrány ve skládané fasádě - modřín palubky, šíře ostění 160mm</t>
  </si>
  <si>
    <t>pouze boky a nadpraží  oken
faktor prořezu 1,1</t>
  </si>
  <si>
    <t>Spojovací materiál - nerez vruty se zápustnou hlavou</t>
  </si>
  <si>
    <t>Spojovací materiál - skryté nastřelení do zámků palubek</t>
  </si>
  <si>
    <t xml:space="preserve">Síťka proti hmyzu jemná - nerez ocel </t>
  </si>
  <si>
    <t xml:space="preserve">Vyústky rekuperace s protidešťovou žaluzií hranaté 300x300mm na fasádě </t>
  </si>
  <si>
    <t>Terasa - pochozí paluba MODŘÍN profilovaný, bez nosné konstrukce; bez povrch. úpravy a bočního záklopu</t>
  </si>
  <si>
    <t>Terasa - založení na betonových dlaždicích 500x500x50mm</t>
  </si>
  <si>
    <t>Terasa - kotevní ocel. patky BOVA BV/P 14-07 šroubované do dlaždice</t>
  </si>
  <si>
    <t>Výplně otvorů</t>
  </si>
  <si>
    <t>O/01</t>
  </si>
  <si>
    <t>O/02</t>
  </si>
  <si>
    <t>O/07 + O/08</t>
  </si>
  <si>
    <t>O/06</t>
  </si>
  <si>
    <t>O/05</t>
  </si>
  <si>
    <t>O/04</t>
  </si>
  <si>
    <t>O/03</t>
  </si>
  <si>
    <t>O/09</t>
  </si>
  <si>
    <t>O/10 + O/11 + O/12 + O/13</t>
  </si>
  <si>
    <t>O/14 + O/15</t>
  </si>
  <si>
    <t>O/16 + O/17 + O/18</t>
  </si>
  <si>
    <t>venkovní předokenní zastínění - látková roleta O/03</t>
  </si>
  <si>
    <t>venkovní předokenní zastínění - látková roleta O/05</t>
  </si>
  <si>
    <t>venkovní předokenní zastínění - látková roleta O/06</t>
  </si>
  <si>
    <t>venkovní předokenní zastínění - látková roleta O/10 až O/13</t>
  </si>
  <si>
    <t>venkovní předokenní zastínění - látková roleta O/14 až O/15</t>
  </si>
  <si>
    <t>Požární hlásiče dle požární zprávy</t>
  </si>
  <si>
    <t>Hrubé vnitřní konstrukce</t>
  </si>
  <si>
    <t>GKB 12,5 - podhled dvojitý zavěšený rošt</t>
  </si>
  <si>
    <t>SDV 12,5 - předstěna rošt 50mm</t>
  </si>
  <si>
    <t>SDV 12,5 - příčka 125mm</t>
  </si>
  <si>
    <t>uvedena jednostranně plocha celých příček
do ceny započítat 2x SDV povrch + 1x rošt pozink 50/100
faktor prořezu 1,1</t>
  </si>
  <si>
    <t>GKBi 12,5 - vlhký provoz - podhled dvojitý zavěšený rošt</t>
  </si>
  <si>
    <t>SDV 12,5 - šroubováno na CLT</t>
  </si>
  <si>
    <t>Podlaha - kletovaný beton - betonová hlazená, nivelovaná, armovaná plastovými vlákny; tl. 50mm</t>
  </si>
  <si>
    <t>Akustický podhled-smrkové lamely s mezerou + výplň DVD, plošná hmostnost cca 7,5kg/m2</t>
  </si>
  <si>
    <t xml:space="preserve">Revizní SDK dvířka pro anténu </t>
  </si>
  <si>
    <t xml:space="preserve">Revizní SDK dvířka pro kanalizaci </t>
  </si>
  <si>
    <t>rozměr dle projektu</t>
  </si>
  <si>
    <t>Klempířské prvky</t>
  </si>
  <si>
    <t>KL/01</t>
  </si>
  <si>
    <t>KL/02</t>
  </si>
  <si>
    <t>KL/03</t>
  </si>
  <si>
    <t>KL/04</t>
  </si>
  <si>
    <t>KL/05</t>
  </si>
  <si>
    <t>KL/06</t>
  </si>
  <si>
    <t>KL/07</t>
  </si>
  <si>
    <t>KL/08</t>
  </si>
  <si>
    <t>KL/09</t>
  </si>
  <si>
    <t>Vzduchotechnika</t>
  </si>
  <si>
    <t>BLOWER-DOOR test</t>
  </si>
  <si>
    <t>Vnější dokončovací práce</t>
  </si>
  <si>
    <t>Povrchová úprava vnějších povrchů - UV lazura na modřínovou biodesku</t>
  </si>
  <si>
    <t>Pomocné konstrukce</t>
  </si>
  <si>
    <t xml:space="preserve">Lešení - trubkové, s dřevěnými deskami, vč. žebříku a bezpečnostního zábradlí </t>
  </si>
  <si>
    <t>NOVATOP ACOUSTIC MARILYNE 8/25
faktor prořezu 1,2</t>
  </si>
  <si>
    <t>Kompletní vnitřní dokončovací práce a vybavení na klíč</t>
  </si>
  <si>
    <t>Kompletní dodávka interiéru - nábytek a další interiérové prvky a vybavení</t>
  </si>
  <si>
    <t>Malba bílá</t>
  </si>
  <si>
    <t>Povrchová úprava dřeva - broušení, lakování</t>
  </si>
  <si>
    <t>inter. biodeska, 2x nátěr Adler LignovitUV100, odstín Zugspitze</t>
  </si>
  <si>
    <t>Truhlářské výrobky</t>
  </si>
  <si>
    <t>T/01</t>
  </si>
  <si>
    <t>T/02</t>
  </si>
  <si>
    <t>T/03</t>
  </si>
  <si>
    <t>včetně mřížek nad radiátory / přesné rozměry a umístění může být upřesněno projektem interiéru</t>
  </si>
  <si>
    <t>Úklid interiéru a exteriéru stavby před předáním</t>
  </si>
  <si>
    <t>hasicí přístroj</t>
  </si>
  <si>
    <t>dle požářní zprávy</t>
  </si>
  <si>
    <t>Interiérové dveře</t>
  </si>
  <si>
    <t>D/01</t>
  </si>
  <si>
    <t>D/02</t>
  </si>
  <si>
    <t>D/03</t>
  </si>
  <si>
    <t>D/04</t>
  </si>
  <si>
    <t>D/05</t>
  </si>
  <si>
    <t>D/06</t>
  </si>
  <si>
    <t>D/07</t>
  </si>
  <si>
    <t>D/08</t>
  </si>
  <si>
    <t>D/09</t>
  </si>
  <si>
    <t>D/10</t>
  </si>
  <si>
    <t>D/11</t>
  </si>
  <si>
    <t>D/12</t>
  </si>
  <si>
    <t>1.04 WC invalidé</t>
  </si>
  <si>
    <t>Rako Cemento 60x60, barva šedá</t>
  </si>
  <si>
    <t>faktor prořezu 1,15</t>
  </si>
  <si>
    <t>Přechodové lišty</t>
  </si>
  <si>
    <t>Rako Color ONE 20x20</t>
  </si>
  <si>
    <t>zrcadlo výklopné, pro tělesně postižené</t>
  </si>
  <si>
    <t>umyvadlo pro tělesně postižené 55x55cm, 2x vertikální madlo</t>
  </si>
  <si>
    <t>závěsný klozet pro tělesně postižené 70x35cm, 2x madlo vertikální</t>
  </si>
  <si>
    <t>KOLO Technic GT instalační modul pro WC vč. Smart Fresh</t>
  </si>
  <si>
    <t>sprchová vanička 80x90cm</t>
  </si>
  <si>
    <t>výpusť celokovová, zátka PVC</t>
  </si>
  <si>
    <t>umyvadlová stojánková baterie</t>
  </si>
  <si>
    <t>připojovací sada - ventil rohový s filtrem kulatý 2ks</t>
  </si>
  <si>
    <t xml:space="preserve">ovládací tlačítko </t>
  </si>
  <si>
    <t>Sigma01 plast, bílá - kulatá tlačítka spojená</t>
  </si>
  <si>
    <t>sifon vaničkový s nerezovou mřížkou Ø50mm</t>
  </si>
  <si>
    <t>sprchová zástěna 90cm</t>
  </si>
  <si>
    <t>sprchový set</t>
  </si>
  <si>
    <t>Paffoni LEVEL CITY s hlavovou sprchou</t>
  </si>
  <si>
    <t>instalační modul pro WC</t>
  </si>
  <si>
    <t>1.09 WC děti</t>
  </si>
  <si>
    <t>sprch. kout do výše 2m
barevnost bude určena projektem interiéru
faktor prořezu 1,15</t>
  </si>
  <si>
    <t>stěny do výše 1,2m
barevnost bude určena projektem interiéru
faktor prořezu 1,15</t>
  </si>
  <si>
    <t>stěny do výše 1,6m
barevnost bude určena projektem interiéru
faktor prořezu 1,15</t>
  </si>
  <si>
    <t>přebalovací pult</t>
  </si>
  <si>
    <t>dětské umyvadlo 50x40cm</t>
  </si>
  <si>
    <t>Paffoni LEVEL s výpustí</t>
  </si>
  <si>
    <t xml:space="preserve">připojovací sada - ventil rohový s filtrem kulatý 2ks
</t>
  </si>
  <si>
    <t>dětské WC samostatně stojící s nádržkou a sedátkem</t>
  </si>
  <si>
    <t>JIKA baby</t>
  </si>
  <si>
    <t>sprchová vanička 70x75cm</t>
  </si>
  <si>
    <t>1.05 úklidová místnost</t>
  </si>
  <si>
    <t>stěna za výlevkou do výšky 1,2m
barevnost bude určena projektem interiéru
faktor prořezu 1,15</t>
  </si>
  <si>
    <t>výlevka závěsná Ideal Standard Duoro s mřížkou</t>
  </si>
  <si>
    <t>nástěnná baterie pro výlevku</t>
  </si>
  <si>
    <t>sifon celokovový Ø32mm kulatý, bez výpusti</t>
  </si>
  <si>
    <t>včetně soklu v místě kde není obklad
faktor prořezu 1,15</t>
  </si>
  <si>
    <t>1.06 sklad + TM</t>
  </si>
  <si>
    <t>stěna za umyvadlem do výšky 1,2m
barevnost bude určena projektem interiéru
faktor prořezu 1,15</t>
  </si>
  <si>
    <t>umyvadlo 70x50cm</t>
  </si>
  <si>
    <t>1.07 příprava obědů</t>
  </si>
  <si>
    <t>stěna za kuchynskou linkou
barevnost bude určena projektem interiéru
faktor prořezu 1,15</t>
  </si>
  <si>
    <t>1.02 vstup + přezouvání</t>
  </si>
  <si>
    <t>1.03 zázemí personál</t>
  </si>
  <si>
    <t>1.08 šatna</t>
  </si>
  <si>
    <t>,</t>
  </si>
  <si>
    <t>1.10 denní místnost</t>
  </si>
  <si>
    <t>Marmoleum</t>
  </si>
  <si>
    <t>barevnost bude určena projektem interiéru
faktor prořezu 1,15</t>
  </si>
  <si>
    <t>Koberec Timaro 
barevnost bude určena projektem interiéru
faktor prořezu 1,15</t>
  </si>
  <si>
    <t>Koberec včetně podložky 10mm</t>
  </si>
  <si>
    <t>Podlahové lišty - stěny - bílá 16x50mm</t>
  </si>
  <si>
    <t>1.11 sklad učebních pomůcek</t>
  </si>
  <si>
    <t>1.12 sklad matrací</t>
  </si>
  <si>
    <t>K20V200066-M</t>
  </si>
  <si>
    <t>03</t>
  </si>
  <si>
    <t>02</t>
  </si>
  <si>
    <t>Vnitřní vodovod</t>
  </si>
  <si>
    <t>ventil pro omezení teploty na 30°C, Delabie PREMIX 90</t>
  </si>
  <si>
    <t>Potrubí PPR D20 PN20, vč. mont. mat.</t>
  </si>
  <si>
    <t>Potrubí PPR D25 PN20, vč. mont. mat.</t>
  </si>
  <si>
    <t xml:space="preserve">Potrubí PPR D32 PN20, vč. mont. mat. </t>
  </si>
  <si>
    <t xml:space="preserve">Potrubí PPR D40 PN20, vč. mont. mat. </t>
  </si>
  <si>
    <t xml:space="preserve">Potrubí PPR D50 PN20, vč. mont. mat. </t>
  </si>
  <si>
    <t>Ochrana potrubí tepelně izolačními trubicemi z pěnového polyethylenu tl. 9 mm, pro potrubí D20</t>
  </si>
  <si>
    <t>Ochrana potrubí tepelně izolačními trubicemi z pěnového polyethylenu tl. 9 mm, pro potrubí D25</t>
  </si>
  <si>
    <t>Ochrana potrubí tepelně izolačními trubicemi z pěnového polyethylenu tl. 9 mm, pro potrubí D32</t>
  </si>
  <si>
    <t>Ochrana potrubí tepelně izolačními trubicemi z pěnového polyethylenu tl. 9 mm, pro potrubí D40</t>
  </si>
  <si>
    <t>Ochrana potrubí tepelně izolačními trubicemi z pěnového polyethylenu tl. 9 mm, pro potrubí D50</t>
  </si>
  <si>
    <t>Ventil pojistný 600 kPa</t>
  </si>
  <si>
    <t>Expanzní tlaková nádoba 8 litrů</t>
  </si>
  <si>
    <t>Manometr 0-0.6 MPa G1/2</t>
  </si>
  <si>
    <t>Teploměr 0-100°C</t>
  </si>
  <si>
    <t>Kulový kohout G3/4</t>
  </si>
  <si>
    <t>Kulový kohout G4/4</t>
  </si>
  <si>
    <t>Vypouštěcí kohout G1/2</t>
  </si>
  <si>
    <t>Zpětná klapka G4/4</t>
  </si>
  <si>
    <t>Zpětná klapka G3/4</t>
  </si>
  <si>
    <t>Cirkulační čerpadlo GRUNDFOS COMFORT 15</t>
  </si>
  <si>
    <t xml:space="preserve">Spínací hodiny digitální pro cirkulační čerpadlo </t>
  </si>
  <si>
    <t>ZTI</t>
  </si>
  <si>
    <t>SO-01-03-01</t>
  </si>
  <si>
    <t>SO-01-03-01-01</t>
  </si>
  <si>
    <t>SO-01-03-01-02</t>
  </si>
  <si>
    <t>SO-01-03-01-03</t>
  </si>
  <si>
    <t>SO-01-03-01-04</t>
  </si>
  <si>
    <t>SO-01-03-01-05</t>
  </si>
  <si>
    <t>SO-01-03-01-06</t>
  </si>
  <si>
    <t>SO-01-03-01-07</t>
  </si>
  <si>
    <t>SO-01-03-01-08</t>
  </si>
  <si>
    <t>SO-01-03-01-09</t>
  </si>
  <si>
    <t>SO-01-03-02</t>
  </si>
  <si>
    <t>SO-01-03-02-01</t>
  </si>
  <si>
    <t>SO-01-03-02-02</t>
  </si>
  <si>
    <t>SO-01-03-02-03</t>
  </si>
  <si>
    <t>SO-01-03-02-04</t>
  </si>
  <si>
    <t>SO-01-03-02-05</t>
  </si>
  <si>
    <t>SO-01-03-02-06</t>
  </si>
  <si>
    <t>SO-01-03-02-07</t>
  </si>
  <si>
    <t>SO-01-03-02-08</t>
  </si>
  <si>
    <t>SO-01-03-02-09</t>
  </si>
  <si>
    <t>SO-01-03-02-10</t>
  </si>
  <si>
    <t>SO-01-03-02-11</t>
  </si>
  <si>
    <t>SO-01-03-02-12</t>
  </si>
  <si>
    <t>SO-01-03-02-13</t>
  </si>
  <si>
    <t>SO-01-03-02-14</t>
  </si>
  <si>
    <t>SO-01-03-02-15</t>
  </si>
  <si>
    <t>SO-01-03-03</t>
  </si>
  <si>
    <t>SO-01-03-03-01</t>
  </si>
  <si>
    <t>SO-01-03-03-02</t>
  </si>
  <si>
    <t>SO-01-03-03-03</t>
  </si>
  <si>
    <t>SO-01-03-03-04</t>
  </si>
  <si>
    <t>SO-01-03-03-05</t>
  </si>
  <si>
    <t>SO-01-03-03-06</t>
  </si>
  <si>
    <t>SO-01-03-03-07</t>
  </si>
  <si>
    <t>SO-01-03-03-08</t>
  </si>
  <si>
    <t>SO-01-03-03-09</t>
  </si>
  <si>
    <t>SO-01-03-03-10</t>
  </si>
  <si>
    <t>SO-01-03-03-11</t>
  </si>
  <si>
    <t>SO-01-03-03-12</t>
  </si>
  <si>
    <t>SO-01-03-03-13</t>
  </si>
  <si>
    <t>SO-01-03-03-14</t>
  </si>
  <si>
    <t>SO-01-03-03-15</t>
  </si>
  <si>
    <t>SO-01-03-04</t>
  </si>
  <si>
    <t>SO-01-03-04-01</t>
  </si>
  <si>
    <t>SO-01-03-04-02</t>
  </si>
  <si>
    <t>SO-01-03-04-03</t>
  </si>
  <si>
    <t>SO-01-03-04-04</t>
  </si>
  <si>
    <t>SO-01-03-04-05</t>
  </si>
  <si>
    <t>SO-01-03-04-06</t>
  </si>
  <si>
    <t>SO-01-03-04-07</t>
  </si>
  <si>
    <t>SO-01-03-05</t>
  </si>
  <si>
    <t>SO-01-03-05-01</t>
  </si>
  <si>
    <t>SO-01-03-05-02</t>
  </si>
  <si>
    <t>SO-01-03-05-03</t>
  </si>
  <si>
    <t>SO-01-03-05-04</t>
  </si>
  <si>
    <t>SO-01-03-05-05</t>
  </si>
  <si>
    <t>SO-01-03-05-06</t>
  </si>
  <si>
    <t>SO-01-03-05-07</t>
  </si>
  <si>
    <t>SO-01-03-05-08</t>
  </si>
  <si>
    <t>SO-01-03-05-09</t>
  </si>
  <si>
    <t>SO-01-03-05-10</t>
  </si>
  <si>
    <t>SO-01-03-05-11</t>
  </si>
  <si>
    <t>SO-01-03-05-12</t>
  </si>
  <si>
    <t>SO-01-03-05-13</t>
  </si>
  <si>
    <t>SO-01-03-06</t>
  </si>
  <si>
    <t>SO-01-03-06-01</t>
  </si>
  <si>
    <t>SO-01-03-06-02</t>
  </si>
  <si>
    <t>SO-01-03-06-03</t>
  </si>
  <si>
    <t>SO-01-03-06-04</t>
  </si>
  <si>
    <t>SO-01-03-06-05</t>
  </si>
  <si>
    <t>SO-01-04-04-08</t>
  </si>
  <si>
    <t>SO-01-04-04-09</t>
  </si>
  <si>
    <t>SO-01-04-04-10</t>
  </si>
  <si>
    <t>SO-01-05-06</t>
  </si>
  <si>
    <t>SO-01-05-06-01</t>
  </si>
  <si>
    <t>SO-01-05-06-02</t>
  </si>
  <si>
    <t>SO-01-05-06-03</t>
  </si>
  <si>
    <t>SO-01-05-06-04</t>
  </si>
  <si>
    <t>SO-01-05-06-05</t>
  </si>
  <si>
    <t>SO-01-05-07</t>
  </si>
  <si>
    <t>SO-01-05-07-01</t>
  </si>
  <si>
    <t>SO-01-05-07-02</t>
  </si>
  <si>
    <t>SO-01-05-08</t>
  </si>
  <si>
    <t>SO-01-05-08-01</t>
  </si>
  <si>
    <t>SO-01-05-08-02</t>
  </si>
  <si>
    <t>SO-01-05-08-03</t>
  </si>
  <si>
    <t>SO-01-05-08-04</t>
  </si>
  <si>
    <t>SO-01-05-08-05</t>
  </si>
  <si>
    <t>SO-01-05-08-06</t>
  </si>
  <si>
    <t>SO-01-06-01-06</t>
  </si>
  <si>
    <t>SO-01-06-01-07</t>
  </si>
  <si>
    <t>SO-01-06-01-08</t>
  </si>
  <si>
    <t>SO-01-06-01-09</t>
  </si>
  <si>
    <t>SO-01-06-01-10</t>
  </si>
  <si>
    <t>SO-01-06-01-11</t>
  </si>
  <si>
    <t>SO-01-06-01-12</t>
  </si>
  <si>
    <t>SO-01-06-01-13</t>
  </si>
  <si>
    <t>SO-01-06-01-14</t>
  </si>
  <si>
    <t>SO-01-06-01-15</t>
  </si>
  <si>
    <t>SO-01-06-01-16</t>
  </si>
  <si>
    <t>SO-01-06-01-17</t>
  </si>
  <si>
    <t>SO-01-06-01-18</t>
  </si>
  <si>
    <t>SO-01-06-01-19</t>
  </si>
  <si>
    <t>SO-01-06-01-20</t>
  </si>
  <si>
    <t>SO-01-06-01-21</t>
  </si>
  <si>
    <t>SO-01-06-01-22</t>
  </si>
  <si>
    <t>SO-01-06-01-23</t>
  </si>
  <si>
    <t>SO-01-06-01-24</t>
  </si>
  <si>
    <t>SO-01-06-01-25</t>
  </si>
  <si>
    <t>SO-01-06-01-26</t>
  </si>
  <si>
    <t>SO-01-06-01-27</t>
  </si>
  <si>
    <t>SO-01-06-01-28</t>
  </si>
  <si>
    <t>SO-01-06-01-29</t>
  </si>
  <si>
    <t>SO-01-06-01-30</t>
  </si>
  <si>
    <t>SO-01-06-01-31</t>
  </si>
  <si>
    <t>SO-01-06-01-32</t>
  </si>
  <si>
    <t>SO-01-06-01-33</t>
  </si>
  <si>
    <t>SO-01-06-01-34</t>
  </si>
  <si>
    <t>SO-01-06-01-35</t>
  </si>
  <si>
    <t>SO-01-06-01-36</t>
  </si>
  <si>
    <t>SO-01-06-01-37</t>
  </si>
  <si>
    <t>SO-01-06-01-38</t>
  </si>
  <si>
    <t>SO-01-06-01-39</t>
  </si>
  <si>
    <t>SO-01-06-01-40</t>
  </si>
  <si>
    <t>SO-01-06-01-41</t>
  </si>
  <si>
    <t>SO-01-06-01-42</t>
  </si>
  <si>
    <t>SO-01-06-03-05</t>
  </si>
  <si>
    <t>SO-01-06-03-06</t>
  </si>
  <si>
    <t>SO-01-06-03-07</t>
  </si>
  <si>
    <t>SO-01-06-03-08</t>
  </si>
  <si>
    <t>SO-01-06-03-09</t>
  </si>
  <si>
    <t>SO-01-06-04-05</t>
  </si>
  <si>
    <t>SO-01-06-04-07</t>
  </si>
  <si>
    <t>SO-01-07-04-06</t>
  </si>
  <si>
    <t>SO-01-08-02-02</t>
  </si>
  <si>
    <t>SO-01-08-02-03</t>
  </si>
  <si>
    <t>SO-01-08-02-04</t>
  </si>
  <si>
    <t>SO-01-08-02-05</t>
  </si>
  <si>
    <t>SO-01-08-03-05</t>
  </si>
  <si>
    <t>Vnitřní kanalizace</t>
  </si>
  <si>
    <t xml:space="preserve">Deštové odpadní potrubí DN 100 - PVC HT </t>
  </si>
  <si>
    <t>Potrubí PVC HT DN25 připojovací+odpadní</t>
  </si>
  <si>
    <t>Potrubí PVC HT DN40 připojovací+odpadní</t>
  </si>
  <si>
    <t>Potrubí PVC HT DN50 připojovací+odpadní</t>
  </si>
  <si>
    <t>Potrubí PVC HT DN75 připojovací+odpadní</t>
  </si>
  <si>
    <t>Čistící T-kus DN75</t>
  </si>
  <si>
    <t>Ventilační hlavice DN75</t>
  </si>
  <si>
    <t>sifon HL136N od VZT nebo klimatizace</t>
  </si>
  <si>
    <t xml:space="preserve">sifon pro napojení od pojistných ventilů </t>
  </si>
  <si>
    <t>SO-01-02-01</t>
  </si>
  <si>
    <t>SO-01-02-02</t>
  </si>
  <si>
    <t>SO-01-02-01-01</t>
  </si>
  <si>
    <t>SO-01-02-01-02</t>
  </si>
  <si>
    <t>SO-01-02-01-03</t>
  </si>
  <si>
    <t>SO-01-02-01-04</t>
  </si>
  <si>
    <t>SO-01-02-01-05</t>
  </si>
  <si>
    <t>SO-01-02-01-06</t>
  </si>
  <si>
    <t>SO-01-02-01-07</t>
  </si>
  <si>
    <t>SO-01-02-01-08</t>
  </si>
  <si>
    <t>SO-01-02-01-09</t>
  </si>
  <si>
    <t>SO-01-02-01-10</t>
  </si>
  <si>
    <t>SO-01-02-01-11</t>
  </si>
  <si>
    <t>SO-01-02-01-12</t>
  </si>
  <si>
    <t>SO-01-02-01-13</t>
  </si>
  <si>
    <t>SO-01-02-01-14</t>
  </si>
  <si>
    <t>SO-01-02-01-15</t>
  </si>
  <si>
    <t>SO-01-02-01-16</t>
  </si>
  <si>
    <t>SO-01-02-01-17</t>
  </si>
  <si>
    <t>SO-01-02-01-18</t>
  </si>
  <si>
    <t>SO-01-02-01-19</t>
  </si>
  <si>
    <t>SO-01-02-01-20</t>
  </si>
  <si>
    <t>SO-01-02-01-21</t>
  </si>
  <si>
    <t>SO-01-02-01-22</t>
  </si>
  <si>
    <t>SO-01-02-02-01</t>
  </si>
  <si>
    <t>SO-01-02-02-02</t>
  </si>
  <si>
    <t>SO-01-02-02-03</t>
  </si>
  <si>
    <t>SO-01-02-02-04</t>
  </si>
  <si>
    <t>SO-01-02-02-05</t>
  </si>
  <si>
    <t>SO-01-02-02-06</t>
  </si>
  <si>
    <t>SO-01-02-02-07</t>
  </si>
  <si>
    <t>SO-01-02-02-08</t>
  </si>
  <si>
    <t>SO-01-02-02-09</t>
  </si>
  <si>
    <t>SO-01-02-02-10</t>
  </si>
  <si>
    <t>SO-01-02-02-11</t>
  </si>
  <si>
    <t>SO-01-02-02-12</t>
  </si>
  <si>
    <t>SO-01-02-02-13</t>
  </si>
  <si>
    <t>Rozpočet</t>
  </si>
  <si>
    <t>SO 02</t>
  </si>
  <si>
    <t>Přípojky ZTI</t>
  </si>
  <si>
    <t>Vnější část a pod deskou</t>
  </si>
  <si>
    <t>odvzdušňovací šachta Ø 0,4m</t>
  </si>
  <si>
    <t>filtrační šachta Ø 0,4m fy. Nicoll s teleskopem</t>
  </si>
  <si>
    <t>Potrubí PVC KG DN125 svodné</t>
  </si>
  <si>
    <t>Kanalizace</t>
  </si>
  <si>
    <t>šoupě DN 32 v zemním provedení</t>
  </si>
  <si>
    <t>napojení na talkovou kanalizaci PE d50 vsazenou odbočkou D50/D40</t>
  </si>
  <si>
    <t>Potrubí PE d40 - kanalizační přípojka</t>
  </si>
  <si>
    <t>Vodovod</t>
  </si>
  <si>
    <t>napojení na stávající vodovodní řad PVC D110 - navrtávací pas d40 + šoupě DN32</t>
  </si>
  <si>
    <t>vodoměrná šachta 0,9*1,2m včetně vodoměrné sestavy</t>
  </si>
  <si>
    <t>Doprava (ZTI)</t>
  </si>
  <si>
    <t>SO 03</t>
  </si>
  <si>
    <t>SO-03-01-01</t>
  </si>
  <si>
    <t>SO-03-01-01-01</t>
  </si>
  <si>
    <t>SO-03-01-01-02</t>
  </si>
  <si>
    <t>SO-03-01-01-03</t>
  </si>
  <si>
    <t>SO-03-01-01-04</t>
  </si>
  <si>
    <t>SO-03-01-01-05</t>
  </si>
  <si>
    <t>SO-03-01-02</t>
  </si>
  <si>
    <t>SO-03-01-02-01</t>
  </si>
  <si>
    <t>SO-03-01-02-02</t>
  </si>
  <si>
    <t>SO-03-01-03</t>
  </si>
  <si>
    <t>SO-03-01-03-01</t>
  </si>
  <si>
    <t>SO-03-01-03-02</t>
  </si>
  <si>
    <t>SO-03-01-04</t>
  </si>
  <si>
    <t>SO-03-01-04-01</t>
  </si>
  <si>
    <t>SO-03-01-04-02</t>
  </si>
  <si>
    <t>SO-03-01-04-03</t>
  </si>
  <si>
    <t>SO-03-01-04-04</t>
  </si>
  <si>
    <t>SO-03-01-05</t>
  </si>
  <si>
    <t>SO-03-01-05-01</t>
  </si>
  <si>
    <t>SO-03-01-05-02</t>
  </si>
  <si>
    <t>SO-03-01-05-03</t>
  </si>
  <si>
    <t>SO-03-01-05-04</t>
  </si>
  <si>
    <t>SO 04</t>
  </si>
  <si>
    <t>SO-04-01-01</t>
  </si>
  <si>
    <t>SO-04-01-01-01</t>
  </si>
  <si>
    <t>SO-04-01-01-02</t>
  </si>
  <si>
    <t>SO-04-01-02</t>
  </si>
  <si>
    <t>SO-04-01-02-01</t>
  </si>
  <si>
    <t>SO-04-01-02-02</t>
  </si>
  <si>
    <t>SO-05-01-01-06</t>
  </si>
  <si>
    <t>SO-05-01-01-07</t>
  </si>
  <si>
    <t>SO-05-01-02-03</t>
  </si>
  <si>
    <t>SO-05-01-02-04</t>
  </si>
  <si>
    <t>SO-05-01-02-05</t>
  </si>
  <si>
    <t>Vyhotovení dokumentace skut. provedení (slaboproud)</t>
  </si>
  <si>
    <t>Vyhotovení dokumentace skut. provedení (silnoproud)</t>
  </si>
  <si>
    <t>Dokumentace skutečného stavu (ZTI)</t>
  </si>
  <si>
    <t>SO-01-02-03</t>
  </si>
  <si>
    <t>SO-01-02-03-01</t>
  </si>
  <si>
    <t>SO-01-02-03-02</t>
  </si>
  <si>
    <t>SO-01-02-03-03</t>
  </si>
  <si>
    <t>SO-01-02-03-04</t>
  </si>
  <si>
    <t>SO-01-02-03-05</t>
  </si>
  <si>
    <t>SO-02-01-01</t>
  </si>
  <si>
    <t>SO-02-01-02</t>
  </si>
  <si>
    <t>SO-02-01-03</t>
  </si>
  <si>
    <t>SO-02-01-01-01</t>
  </si>
  <si>
    <t>SO-02-01-01-02</t>
  </si>
  <si>
    <t>SO-02-01-01-03</t>
  </si>
  <si>
    <t>SO-02-01-01-04</t>
  </si>
  <si>
    <t>SO-02-01-01-05</t>
  </si>
  <si>
    <t>SO-02-01-01-06</t>
  </si>
  <si>
    <t>SO-02-01-01-07</t>
  </si>
  <si>
    <t>SO-02-01-01-08</t>
  </si>
  <si>
    <t>SO-02-01-02-01</t>
  </si>
  <si>
    <t>SO-02-01-02-02</t>
  </si>
  <si>
    <t>SO-02-01-02-03</t>
  </si>
  <si>
    <t>SO-02-01-02-04</t>
  </si>
  <si>
    <t>SO-02-01-03-01</t>
  </si>
  <si>
    <t>SO-02-01-04-01</t>
  </si>
  <si>
    <t>SO-02-01-03-02</t>
  </si>
  <si>
    <t>SO-02-01-03-03</t>
  </si>
  <si>
    <t>SO-02-01-03-04</t>
  </si>
  <si>
    <t>Typová čerpací stanice průměr 1,2m, v=2,5m fa. PRESSKAN včetně technologie</t>
  </si>
  <si>
    <t>SO-01-01-01</t>
  </si>
  <si>
    <t>SO-01-01-02</t>
  </si>
  <si>
    <t>SO-01-01-03</t>
  </si>
  <si>
    <t>SO-01-01-04</t>
  </si>
  <si>
    <t>SO-01-01-05</t>
  </si>
  <si>
    <t>SO-01-01-06</t>
  </si>
  <si>
    <t>SO-01-01-07</t>
  </si>
  <si>
    <t>SO-01-01-08</t>
  </si>
  <si>
    <t>SO-01-01-09</t>
  </si>
  <si>
    <t>SO-01-01-10</t>
  </si>
  <si>
    <t>SO-01-01-11</t>
  </si>
  <si>
    <t>SO-01-01-12</t>
  </si>
  <si>
    <t>SO-01-01-13</t>
  </si>
  <si>
    <t>SO-01-01-14</t>
  </si>
  <si>
    <t>SO-01-01-15</t>
  </si>
  <si>
    <t>SO-01-01-16</t>
  </si>
  <si>
    <t>SO-01-01-01-01</t>
  </si>
  <si>
    <t>SO-01-01-01-02</t>
  </si>
  <si>
    <t>SO-01-01-01-03</t>
  </si>
  <si>
    <t>SO-01-01-01-04</t>
  </si>
  <si>
    <t>SO-01-01-01-05</t>
  </si>
  <si>
    <t>SO-01-01-01-06</t>
  </si>
  <si>
    <t>SO-01-01-01-07</t>
  </si>
  <si>
    <t>SO-01-01-02-01</t>
  </si>
  <si>
    <t>SO-01-01-02-02</t>
  </si>
  <si>
    <t>SO-01-01-02-03</t>
  </si>
  <si>
    <t>SO-01-01-02-04</t>
  </si>
  <si>
    <t>SO-01-01-02-05</t>
  </si>
  <si>
    <t>SO-01-01-02-06</t>
  </si>
  <si>
    <t>SO-01-01-02-07</t>
  </si>
  <si>
    <t>SO-01-01-02-08</t>
  </si>
  <si>
    <t>SO-01-01-02-09</t>
  </si>
  <si>
    <t>SO-01-01-02-10</t>
  </si>
  <si>
    <t>SO-01-01-02-11</t>
  </si>
  <si>
    <t>SO-01-01-02-12</t>
  </si>
  <si>
    <t>SO-01-01-02-13</t>
  </si>
  <si>
    <t>SO-01-01-02-14</t>
  </si>
  <si>
    <t>SO-01-01-02-15</t>
  </si>
  <si>
    <t>SO-01-01-02-16</t>
  </si>
  <si>
    <t>SO-01-01-02-17</t>
  </si>
  <si>
    <t>SO-01-01-02-18</t>
  </si>
  <si>
    <t>SO-01-01-02-19</t>
  </si>
  <si>
    <t>SO-01-01-02-21</t>
  </si>
  <si>
    <t>SO-01-01-02-20</t>
  </si>
  <si>
    <t>SO-01-01-02-22</t>
  </si>
  <si>
    <t>SO-01-01-02-23</t>
  </si>
  <si>
    <t>SO-01-01-02-24</t>
  </si>
  <si>
    <t>SO-01-01-02-25</t>
  </si>
  <si>
    <t>SO-01-01-03-01</t>
  </si>
  <si>
    <t>SO-01-01-03-02</t>
  </si>
  <si>
    <t>SO-01-01-03-03</t>
  </si>
  <si>
    <t>SO-01-01-03-04</t>
  </si>
  <si>
    <t>SO-01-01-03-05</t>
  </si>
  <si>
    <t>SO-01-01-03-06</t>
  </si>
  <si>
    <t>SO-01-01-03-07</t>
  </si>
  <si>
    <t>SO-01-01-03-08</t>
  </si>
  <si>
    <t>SO-01-01-03-09</t>
  </si>
  <si>
    <t>SO-01-01-03-10</t>
  </si>
  <si>
    <t>SO-01-01-03-11</t>
  </si>
  <si>
    <t>SO-01-01-03-12</t>
  </si>
  <si>
    <t>SO-01-01-03-13</t>
  </si>
  <si>
    <t>SO-01-01-03-14</t>
  </si>
  <si>
    <t>SO-01-01-03-15</t>
  </si>
  <si>
    <t>SO-01-01-03-16</t>
  </si>
  <si>
    <t>SO-01-01-03-17</t>
  </si>
  <si>
    <t>SO-01-01-03-18</t>
  </si>
  <si>
    <t>SO-01-01-03-19</t>
  </si>
  <si>
    <t>SO-01-01-03-20</t>
  </si>
  <si>
    <t>SO-01-01-04-01</t>
  </si>
  <si>
    <t>SO-01-01-04-02</t>
  </si>
  <si>
    <t>SO-01-01-05-01</t>
  </si>
  <si>
    <t>SO-01-01-05-02</t>
  </si>
  <si>
    <t>SO-01-01-05-03</t>
  </si>
  <si>
    <t>SO-01-01-05-04</t>
  </si>
  <si>
    <t>SO-01-01-05-05</t>
  </si>
  <si>
    <t>SO-01-01-06-06</t>
  </si>
  <si>
    <t>SO-01-01-05-06</t>
  </si>
  <si>
    <t>SO-01-01-05-07</t>
  </si>
  <si>
    <t>SO-01-01-05-08</t>
  </si>
  <si>
    <t>SO-01-01-05-09</t>
  </si>
  <si>
    <t>SO-01-01-05-10</t>
  </si>
  <si>
    <t>SO-01-01-05-11</t>
  </si>
  <si>
    <t>SO-01-01-05-12</t>
  </si>
  <si>
    <t>SO-01-01-05-13</t>
  </si>
  <si>
    <t>SO-01-01-05-14</t>
  </si>
  <si>
    <t>SO-01-01-05-15</t>
  </si>
  <si>
    <t>SO-01-01-05-16</t>
  </si>
  <si>
    <t>SO-01-01-05-17</t>
  </si>
  <si>
    <t>SO-01-01-05-18</t>
  </si>
  <si>
    <t>SO-01-01-05-19</t>
  </si>
  <si>
    <t>SO-01-01-05-20</t>
  </si>
  <si>
    <t>SO-01-01-05-21</t>
  </si>
  <si>
    <t>SO-01-01-05-22</t>
  </si>
  <si>
    <t>SO-01-01-05-23</t>
  </si>
  <si>
    <t>SO-01-01-05-24</t>
  </si>
  <si>
    <t>SO-01-01-06-01</t>
  </si>
  <si>
    <t>SO-01-01-06-02</t>
  </si>
  <si>
    <t>SO-01-01-06-03</t>
  </si>
  <si>
    <t>SO-01-01-06-04</t>
  </si>
  <si>
    <t>SO-01-01-06-05</t>
  </si>
  <si>
    <t>SO-01-01-06-07</t>
  </si>
  <si>
    <t>SO-01-01-06-08</t>
  </si>
  <si>
    <t>SO-01-01-06-09</t>
  </si>
  <si>
    <t>SO-01-01-06-10</t>
  </si>
  <si>
    <t>SO-01-01-07-01</t>
  </si>
  <si>
    <t>SO-01-01-07-02</t>
  </si>
  <si>
    <t>SO-01-01-07-03</t>
  </si>
  <si>
    <t>SO-01-01-07-04</t>
  </si>
  <si>
    <t>SO-01-01-07-05</t>
  </si>
  <si>
    <t>SO-01-01-07-06</t>
  </si>
  <si>
    <t>SO-01-01-07-07</t>
  </si>
  <si>
    <t>SO-01-01-07-08</t>
  </si>
  <si>
    <t>SO-01-01-07-09</t>
  </si>
  <si>
    <t>SO-01-01-07-10</t>
  </si>
  <si>
    <t>SO-01-01-07-11</t>
  </si>
  <si>
    <t>SO-01-01-07-12</t>
  </si>
  <si>
    <t>SO-01-01-07-13</t>
  </si>
  <si>
    <t>SO-01-01-07-14</t>
  </si>
  <si>
    <t>SO-01-01-07-15</t>
  </si>
  <si>
    <t>SO-01-01-07-16</t>
  </si>
  <si>
    <t>SO-01-01-08-01</t>
  </si>
  <si>
    <t>SO-01-01-08-02</t>
  </si>
  <si>
    <t>SO-01-01-08-03</t>
  </si>
  <si>
    <t>SO-01-01-08-04</t>
  </si>
  <si>
    <t>SO-01-01-08-05</t>
  </si>
  <si>
    <t>SO-01-01-08-06</t>
  </si>
  <si>
    <t>SO-01-01-08-07</t>
  </si>
  <si>
    <t>SO-01-01-08-08</t>
  </si>
  <si>
    <t>SO-01-01-09-09</t>
  </si>
  <si>
    <t>SO-01-01-08-09</t>
  </si>
  <si>
    <t>SO-01-01-09-01</t>
  </si>
  <si>
    <t>SO-01-01-09-02</t>
  </si>
  <si>
    <t>SO-01-01-09-03</t>
  </si>
  <si>
    <t>SO-01-01-09-04</t>
  </si>
  <si>
    <t>SO-01-01-09-05</t>
  </si>
  <si>
    <t>SO-01-01-09-06</t>
  </si>
  <si>
    <t>SO-01-01-09-07</t>
  </si>
  <si>
    <t>SO-01-01-09-08</t>
  </si>
  <si>
    <t>SO-01-01-10-01</t>
  </si>
  <si>
    <t>SO-01-01-10-02</t>
  </si>
  <si>
    <t>SO-01-01-10-03</t>
  </si>
  <si>
    <t>SO-01-01-10-04</t>
  </si>
  <si>
    <t>SO-01-01-10-05</t>
  </si>
  <si>
    <t>SO-01-01-10-06</t>
  </si>
  <si>
    <t>SO-01-01-10-07</t>
  </si>
  <si>
    <t>SO-01-01-10-08</t>
  </si>
  <si>
    <t>SO-01-01-10-09</t>
  </si>
  <si>
    <t>SO-01-01-10-10</t>
  </si>
  <si>
    <t>SO-01-01-10-11</t>
  </si>
  <si>
    <t>SO-01-01-10-12</t>
  </si>
  <si>
    <t>SO-01-01-11-01</t>
  </si>
  <si>
    <t>SO-01-01-11-02</t>
  </si>
  <si>
    <t>SO-01-01-11-03</t>
  </si>
  <si>
    <t>SO-01-01-12-01</t>
  </si>
  <si>
    <t>SO-01-01-13-01</t>
  </si>
  <si>
    <t>SO-01-01-14-01</t>
  </si>
  <si>
    <t>SO-01-01-15-01</t>
  </si>
  <si>
    <t>SO-01-01-15-02</t>
  </si>
  <si>
    <t>SO-01-01-15-03</t>
  </si>
  <si>
    <t>SO-01-01-15-04</t>
  </si>
  <si>
    <t>SO-01-01-15-05</t>
  </si>
  <si>
    <t>SO-01-01-15-06</t>
  </si>
  <si>
    <t>SO-01-01-15-07</t>
  </si>
  <si>
    <t>SO-01-01-15-08</t>
  </si>
  <si>
    <t>SO-01-01-15-09</t>
  </si>
  <si>
    <t>SO-01-01-15-10</t>
  </si>
  <si>
    <t>SO-01-01-15-11</t>
  </si>
  <si>
    <t>SO-01-01-15-12</t>
  </si>
  <si>
    <t>SO-01-01-15-13</t>
  </si>
  <si>
    <t>SO-01-01-15-14</t>
  </si>
  <si>
    <t>SO-01-01-15-15</t>
  </si>
  <si>
    <t>SO-01-01-15-16</t>
  </si>
  <si>
    <t>SO-01-01-15-17</t>
  </si>
  <si>
    <t>SO-01-01-15-18</t>
  </si>
  <si>
    <t>SO-01-01-15-19</t>
  </si>
  <si>
    <t>SO-01-01-15-20</t>
  </si>
  <si>
    <t>SO-01-01-15-21</t>
  </si>
  <si>
    <t>SO-01-01-15-22</t>
  </si>
  <si>
    <t>SO-01-01-15-23</t>
  </si>
  <si>
    <t>SO-01-01-15-24</t>
  </si>
  <si>
    <t>SO-01-01-15-25</t>
  </si>
  <si>
    <t>SO-01-01-15-26</t>
  </si>
  <si>
    <t>SO-01-01-15-27</t>
  </si>
  <si>
    <t>SO-01-01-15-28</t>
  </si>
  <si>
    <t>SO-01-01-15-29</t>
  </si>
  <si>
    <t>SO-01-01-15-30</t>
  </si>
  <si>
    <t>SO-01-01-15-31</t>
  </si>
  <si>
    <t>SO-01-01-15-32</t>
  </si>
  <si>
    <t>SO-01-01-15-33</t>
  </si>
  <si>
    <t>SO-01-01-15-34</t>
  </si>
  <si>
    <t>SO-01-01-15-35</t>
  </si>
  <si>
    <t>SO-01-01-15-36</t>
  </si>
  <si>
    <t>SO-01-01-15-37</t>
  </si>
  <si>
    <t>SO-01-01-15-38</t>
  </si>
  <si>
    <t>SO-01-01-15-39</t>
  </si>
  <si>
    <t>SO-01-01-15-40</t>
  </si>
  <si>
    <t>SO-01-01-15-41</t>
  </si>
  <si>
    <t>SO-01-01-15-42</t>
  </si>
  <si>
    <t>SO-01-01-15-43</t>
  </si>
  <si>
    <t>SO-01-01-15-44</t>
  </si>
  <si>
    <t>SO-01-01-15-45</t>
  </si>
  <si>
    <t>SO-01-01-15-47</t>
  </si>
  <si>
    <t>SO-01-01-15-48</t>
  </si>
  <si>
    <t>SO-01-01-15-49</t>
  </si>
  <si>
    <t>SO-01-01-15-50</t>
  </si>
  <si>
    <t>SO-01-01-15-51</t>
  </si>
  <si>
    <t>SO-01-01-15-52</t>
  </si>
  <si>
    <t>SO-01-01-15-53</t>
  </si>
  <si>
    <t>SO-01-01-15-54</t>
  </si>
  <si>
    <t>SO-01-01-15-55</t>
  </si>
  <si>
    <t>SO-01-01-15-56</t>
  </si>
  <si>
    <t>SO-01-01-15-57</t>
  </si>
  <si>
    <t>SO-01-01-15-58</t>
  </si>
  <si>
    <t>SO-01-01-15-59</t>
  </si>
  <si>
    <t>SO-01-01-15-60</t>
  </si>
  <si>
    <t>SO-01-01-15-61</t>
  </si>
  <si>
    <t>SO-01-01-15-62</t>
  </si>
  <si>
    <t>SO-01-01-15-63</t>
  </si>
  <si>
    <t>SO-01-01-15-64</t>
  </si>
  <si>
    <t>SO-01-01-15-65</t>
  </si>
  <si>
    <t>SO-01-01-15-66</t>
  </si>
  <si>
    <t>Dlažba - žulová kostka 60/60mm</t>
  </si>
  <si>
    <t>prostor závětří a chodník ke stávající zámkové dlažbě
faktor prořezu 1,1</t>
  </si>
  <si>
    <t>Betonové palisády - výkop</t>
  </si>
  <si>
    <t>Betonové palisády - 100/100, délka 0,6m</t>
  </si>
  <si>
    <t>Betonové palisády - beton C20/25</t>
  </si>
  <si>
    <t>Dlažba - podsyp kladečský 40mm</t>
  </si>
  <si>
    <t>Dlažba - podklad ze stěrkodrti 150mm</t>
  </si>
  <si>
    <t>okapový chodníček kolem domu
faktor prořezu 1,1</t>
  </si>
  <si>
    <t>Okapní chodníček - š. 0,5m - říční kamenivo tl. 150mm - oblázky na geotextílii, , vč. getextílie</t>
  </si>
  <si>
    <t>Terasa - stěřkový podsyp - říční kamenivo tl. 150mm na geotextílii, včetně geotextílie</t>
  </si>
  <si>
    <t>SO-06-01-01-03</t>
  </si>
  <si>
    <t>SO-06-01-01-04</t>
  </si>
  <si>
    <t>SO-06-01-01-05</t>
  </si>
  <si>
    <t>SO-06-01-01-06</t>
  </si>
  <si>
    <t>SO-06-01-01-07</t>
  </si>
  <si>
    <t>SO-06-01-01-08</t>
  </si>
  <si>
    <t>SO-06-01-01-09</t>
  </si>
  <si>
    <t>SO-06-01-01-10</t>
  </si>
  <si>
    <t>SO-06-01-01-11</t>
  </si>
  <si>
    <t>SO-06-01-01-12</t>
  </si>
  <si>
    <t>SO-06-01-01-13</t>
  </si>
  <si>
    <t>SO-06-01-01-14</t>
  </si>
  <si>
    <t>Zpětné rozprostření ornice po dokončení stavby, do vzdálenosti 50m od místa deponie</t>
  </si>
  <si>
    <t>SO-06-01-03</t>
  </si>
  <si>
    <t>Doprava (komunikace a sadové úpravy)</t>
  </si>
  <si>
    <t>Demontáž a přesun herních prvků - kyvné houpačky</t>
  </si>
  <si>
    <t>Demontáž a přesun herních prvků - kolotoč</t>
  </si>
  <si>
    <t>Příprava území, vedlejší náklady</t>
  </si>
  <si>
    <t>SO-01-01-17</t>
  </si>
  <si>
    <t>SO-01-01-17-01</t>
  </si>
  <si>
    <t>Dokumentace skutečného provedení</t>
  </si>
  <si>
    <t>Není součástí dodávky</t>
  </si>
  <si>
    <t>SO-00-01-05</t>
  </si>
  <si>
    <t>Vypracování projektové dokumentace pro provedení stavby</t>
  </si>
  <si>
    <t>Vedlejší rozpočtové náklady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</si>
  <si>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staveniště, dopravně inženýrské opatření, pojištění stavby atd.</t>
  </si>
  <si>
    <t>Vedlejší náklady</t>
  </si>
  <si>
    <t>Příprava pro připojení na silnoproud</t>
  </si>
  <si>
    <t>Koordinační činnost</t>
  </si>
  <si>
    <t>Koordinace stavebních a technologických dodávek stavby</t>
  </si>
  <si>
    <t>SO-00-01-05-01</t>
  </si>
  <si>
    <t>SO-00-01-05-02</t>
  </si>
  <si>
    <t>SO-00-01-05-03</t>
  </si>
  <si>
    <t>Náklady spojené s vypracováním projektové dokumentace v rozsahu projektové dokumentace pro provádění stavby navazující na dokumentaci pro výběr zhotovitele</t>
  </si>
  <si>
    <t>#RTSROZP#</t>
  </si>
  <si>
    <t>Položkový rozpočet stavby</t>
  </si>
  <si>
    <t>Stavba:</t>
  </si>
  <si>
    <t>Objednatel:</t>
  </si>
  <si>
    <t>IČO:</t>
  </si>
  <si>
    <t>DIČ:</t>
  </si>
  <si>
    <t>Projektant:</t>
  </si>
  <si>
    <t>Zhotovitel:</t>
  </si>
  <si>
    <t>Vypracoval:</t>
  </si>
  <si>
    <t>Kateřina Bačová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</si>
  <si>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</si>
  <si>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</si>
  <si>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</si>
  <si>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</si>
  <si>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</si>
  <si>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</si>
  <si>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</si>
  <si>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</si>
  <si>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</si>
  <si>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</si>
  <si>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</si>
  <si>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</si>
  <si>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</si>
  <si>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</si>
  <si>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</si>
  <si>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</si>
  <si>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</si>
  <si>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</si>
  <si>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</si>
  <si>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</si>
  <si>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</si>
  <si>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</si>
  <si>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Městys Všetaty</t>
  </si>
  <si>
    <t>T. G. Masaryka 69</t>
  </si>
  <si>
    <t>277 16</t>
  </si>
  <si>
    <t>Všetaty</t>
  </si>
  <si>
    <t>00237329</t>
  </si>
  <si>
    <t>CZ00237329</t>
  </si>
  <si>
    <t>SO-01-01-01-08</t>
  </si>
  <si>
    <t>Vodorovné přemístění výkopku z hor.1-4 do 10000 m</t>
  </si>
  <si>
    <t>SO-01-01-01-09</t>
  </si>
  <si>
    <t>Poplatek za skládku horniny 1- 4</t>
  </si>
  <si>
    <t>Podsyp štěrkem - vsak</t>
  </si>
  <si>
    <t>Podsyp pískem - kanalizace + vodovod</t>
  </si>
  <si>
    <t>Zásyp stěrkopískem - Kanalizace + vodovod</t>
  </si>
  <si>
    <t>Zásyp zeminou - Kanalizace + vodovod + vsak</t>
  </si>
  <si>
    <t>SO-02-01-04</t>
  </si>
  <si>
    <t>SO-04-01-01-04</t>
  </si>
  <si>
    <t>SO-02-01-02-05</t>
  </si>
  <si>
    <t>SO-02-01-02-06</t>
  </si>
  <si>
    <t>SO-02-01-02-07</t>
  </si>
  <si>
    <t>SO-02-01-02-08</t>
  </si>
  <si>
    <t>SO-02-01-02-09</t>
  </si>
  <si>
    <t>SO-02-01-02-10</t>
  </si>
  <si>
    <t>SO-02-01-04-02</t>
  </si>
  <si>
    <t>SO-02-01-04-03</t>
  </si>
  <si>
    <t>SO-02-01-04-04</t>
  </si>
  <si>
    <t>SO-02-01-04-05</t>
  </si>
  <si>
    <t>SO-05-01-02-06</t>
  </si>
  <si>
    <t>SO-05-01-02-07</t>
  </si>
  <si>
    <t>Zásyp stěrkopískem - Plyn</t>
  </si>
  <si>
    <t>Podsyp a zásyp pískem - Plyn</t>
  </si>
  <si>
    <t>Zásyp zeminou - Plyn</t>
  </si>
  <si>
    <t>SO-04-01-01-03</t>
  </si>
  <si>
    <t>SO-04-01-01-05</t>
  </si>
  <si>
    <t>SO-04-01-01-06</t>
  </si>
  <si>
    <t>SO-04-01-01-07</t>
  </si>
  <si>
    <t>SO-04-01-03</t>
  </si>
  <si>
    <t>SO-04-01-03-01</t>
  </si>
  <si>
    <t>SO-04-01-03-02</t>
  </si>
  <si>
    <t>SO-04-01-03-03</t>
  </si>
  <si>
    <t>SO-04-01-03-04</t>
  </si>
  <si>
    <t>SO-04-01-03-05</t>
  </si>
  <si>
    <t>Podsyp a zásyp pískem - slaboproud</t>
  </si>
  <si>
    <t>Zásyp stěrkopískem - slaboproud</t>
  </si>
  <si>
    <t>Zásyp zeminou - slaboproud</t>
  </si>
  <si>
    <t>SO-03-01-01-06</t>
  </si>
  <si>
    <t>SO-03-01-01-07</t>
  </si>
  <si>
    <t>Podsyp a zásyp pískem - silnoproud</t>
  </si>
  <si>
    <t>Zásyp stěrkopískem - silnoproud</t>
  </si>
  <si>
    <t>Zásyp zeminou - silnoproud</t>
  </si>
  <si>
    <t>SO-03-01-02-03</t>
  </si>
  <si>
    <t>SO-03-01-02-04</t>
  </si>
  <si>
    <t>SO-03-01-02-05</t>
  </si>
  <si>
    <t>SO-03-01-04-05</t>
  </si>
  <si>
    <t>SO-03-01-04-06</t>
  </si>
  <si>
    <t>SO-03-01-06</t>
  </si>
  <si>
    <t>SO-03-01-06-01</t>
  </si>
  <si>
    <t>SO-03-01-06-02</t>
  </si>
  <si>
    <t>SO-03-01-06-03</t>
  </si>
  <si>
    <t>SO-03-01-06-04</t>
  </si>
  <si>
    <t>SO-03-01-06-05</t>
  </si>
  <si>
    <t>SO-03-01-06-06</t>
  </si>
  <si>
    <t>SO-03-01-06-07</t>
  </si>
  <si>
    <t>včetně výstražné pásky
faktor prořezu: 1,15</t>
  </si>
  <si>
    <t>Elektroinstalace - silnoproud</t>
  </si>
  <si>
    <t>Elektroinstalace - slaboproud</t>
  </si>
  <si>
    <t>VZT - zařízení č. 1</t>
  </si>
  <si>
    <t>VZT - zařízení č. 2</t>
  </si>
  <si>
    <t>Přípojky ZTI (voda, kanalizace)</t>
  </si>
  <si>
    <t>Potrubí PVC HT DN100 (d 110) připojovací+odpadní</t>
  </si>
  <si>
    <t>Čistící T-kus DN100</t>
  </si>
  <si>
    <t>Ventilační hlavice DN100</t>
  </si>
  <si>
    <t>střešní vpustě se suchou zápachovou uzavírkou a el. ohřev</t>
  </si>
  <si>
    <t>Vsakovací objekt z bloků - EcoBloc (80x80x32)cm v počtu 22ks s příslušenstvím.</t>
  </si>
  <si>
    <t>Potrubí PVC KG DN150 (d 160) svodné</t>
  </si>
  <si>
    <t>Potrubí PVC KG DN 100 (d 110) svodné</t>
  </si>
  <si>
    <t xml:space="preserve">venkovní potrubí PE – HD 100 SDR11 d40 x 3,7 SDR, vč. mont. mat. </t>
  </si>
  <si>
    <t>Ochrana potrubí tepelnou izolací ze syntetického kaučuku tl. 9 mm, pro potrubí d40</t>
  </si>
  <si>
    <t>dle projektu přípojky ZTI</t>
  </si>
  <si>
    <t>GKB 12,5 uzavřený kastlík pro zapuštěné chlazení v SDK podhledu nad akustickými panely</t>
  </si>
  <si>
    <t>GKB 12,5 uzavřený kastlík pro zapuštěné osvětlení v SDK podhledu</t>
  </si>
  <si>
    <t>SO-01-01-08-10</t>
  </si>
  <si>
    <t>SO-01-01-08-11</t>
  </si>
  <si>
    <t>SO-01-01-11-04</t>
  </si>
  <si>
    <t>SO-01-01-11-05</t>
  </si>
  <si>
    <t>kastlíky pro osvětlení v akustickém podhledu
80/20 smrk</t>
  </si>
  <si>
    <t>kastlíky pro osvětlení v akustickém podhledu
100/15 smrk nebo smrková překližka</t>
  </si>
  <si>
    <t>kastlík v rámci akustického podhledu pod SDK
faktor prořezu 1,1</t>
  </si>
  <si>
    <t>SO-01-01-11-06</t>
  </si>
  <si>
    <t>SO-01-01-11-07</t>
  </si>
  <si>
    <t>kastlíky pro osvětlení v SDK podhledu
80/20 smrk</t>
  </si>
  <si>
    <t>kastlíky pro osvětlení v SDK podhledu
100/15 smrk nebo smrková překližka</t>
  </si>
  <si>
    <t>instalace do SDK kastlíku v pohledu
faktor prořezu 1,1</t>
  </si>
  <si>
    <t>Pokyny pro vyplnění</t>
  </si>
  <si>
    <t>Ve všech listech tohoto souboru můžete měnit pouze buňky s modrým pozadím. Jedná se o tyto údaje : 
- údaje o firmě
- jednotkové ceny položek zadané na maximálně dvě desetinná místa
V případě úprav popisů položek nebo doplnění položek, zvýraznit úpravy červeně</t>
  </si>
  <si>
    <t>Nabídková cena musí obsahovat veškeré práce a dodávky nezbytné pro kompletní provedení a zprovoznění nabízených stavebních objektů (tzn. kompletní realizaci „na klíč“, zejména náklady na přejímky a zkoušky, vertikální a horizontální přesun hmot a dopravu, likvidace odpadů z  vlastní činnosti, stavební přípomoce, geodetické práce, provizorní a dočasná opatření, náklady na BOZ, náklady na media, osvětlení, vlastní zařízení staveniště (vč. jeho zabezpečení a případné ostrahy), lešení, předkládání vzorků vybraných materiálů a výrobků k posouzení investorovi atd.)</t>
  </si>
  <si>
    <t>Výměry uvedené v přiložené oceňovací tabulce (výkaz výměr) mají pouze informativní charakter. Uchazeč – budoucí dodavatel je povinen si výměry ověřit a doplnit chybějící položky na základě kontroly předané zadávací dokumentace. Je nutné porovnání PD s Popisem stavby, nesoulad je potřeba sdělit písemně.</t>
  </si>
  <si>
    <t>Doplňující informace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</si>
</sst>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%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color theme="0" tint="-0.499984740745262"/>
      <name val="Arial"/>
      <family val="2"/>
      <charset val="238"/>
    </font>
    <font>
      <sz val="8"/>
      <color theme="0" tint="-0.499984740745262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  <font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6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49" fontId="0" fillId="4" borderId="6" xfId="0" applyNumberFormat="1" applyFill="1" applyBorder="1"/>
    <xf numFmtId="0" fontId="0" fillId="4" borderId="6" xfId="0" applyFill="1" applyBorder="1" applyAlignment="1">
      <alignment wrapText="1"/>
    </xf>
    <xf numFmtId="0" fontId="6" fillId="0" borderId="0" xfId="0" applyFont="1"/>
    <xf numFmtId="0" fontId="3" fillId="2" borderId="4" xfId="0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4" fontId="6" fillId="0" borderId="0" xfId="0" applyNumberFormat="1" applyFont="1" applyBorder="1" applyAlignment="1">
      <alignment vertical="top" shrinkToFit="1"/>
    </xf>
    <xf numFmtId="0" fontId="3" fillId="2" borderId="11" xfId="0" applyFont="1" applyFill="1" applyBorder="1" applyAlignment="1">
      <alignment vertical="top"/>
    </xf>
    <xf numFmtId="49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 shrinkToFit="1"/>
    </xf>
    <xf numFmtId="164" fontId="3" fillId="2" borderId="5" xfId="0" applyNumberFormat="1" applyFont="1" applyFill="1" applyBorder="1" applyAlignment="1">
      <alignment vertical="top" shrinkToFit="1"/>
    </xf>
    <xf numFmtId="4" fontId="3" fillId="2" borderId="5" xfId="0" applyNumberFormat="1" applyFont="1" applyFill="1" applyBorder="1" applyAlignment="1">
      <alignment vertical="top" shrinkToFit="1"/>
    </xf>
    <xf numFmtId="4" fontId="3" fillId="2" borderId="12" xfId="0" applyNumberFormat="1" applyFont="1" applyFill="1" applyBorder="1" applyAlignment="1">
      <alignment vertical="top" shrinkToFit="1"/>
    </xf>
    <xf numFmtId="0" fontId="6" fillId="0" borderId="13" xfId="0" applyFont="1" applyBorder="1" applyAlignment="1">
      <alignment vertical="top"/>
    </xf>
    <xf numFmtId="4" fontId="6" fillId="3" borderId="14" xfId="0" applyNumberFormat="1" applyFont="1" applyFill="1" applyBorder="1" applyAlignment="1" applyProtection="1">
      <alignment vertical="top" shrinkToFit="1"/>
      <protection locked="0"/>
    </xf>
    <xf numFmtId="4" fontId="6" fillId="0" borderId="15" xfId="0" applyNumberFormat="1" applyFont="1" applyBorder="1" applyAlignment="1">
      <alignment vertical="top" shrinkToFit="1"/>
    </xf>
    <xf numFmtId="4" fontId="3" fillId="2" borderId="7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6" fillId="0" borderId="5" xfId="0" applyFont="1" applyFill="1" applyBorder="1" applyAlignment="1">
      <alignment vertical="top"/>
    </xf>
    <xf numFmtId="49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 applyProtection="1">
      <alignment vertical="top" shrinkToFit="1"/>
      <protection locked="0"/>
    </xf>
    <xf numFmtId="4" fontId="6" fillId="0" borderId="5" xfId="0" applyNumberFormat="1" applyFont="1" applyFill="1" applyBorder="1" applyAlignment="1">
      <alignment vertical="top" shrinkToFit="1"/>
    </xf>
    <xf numFmtId="4" fontId="6" fillId="0" borderId="0" xfId="0" applyNumberFormat="1" applyFont="1" applyFill="1" applyBorder="1" applyAlignment="1">
      <alignment vertical="top" shrinkToFit="1"/>
    </xf>
    <xf numFmtId="0" fontId="6" fillId="0" borderId="0" xfId="0" applyFont="1" applyFill="1" applyBorder="1"/>
    <xf numFmtId="0" fontId="0" fillId="0" borderId="0" xfId="0" applyFill="1" applyBorder="1"/>
    <xf numFmtId="4" fontId="3" fillId="0" borderId="0" xfId="0" applyNumberFormat="1" applyFont="1" applyFill="1" applyBorder="1" applyAlignment="1">
      <alignment vertical="top" shrinkToFit="1"/>
    </xf>
    <xf numFmtId="49" fontId="0" fillId="0" borderId="3" xfId="0" applyNumberFormat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0" borderId="0" xfId="0" applyAlignment="1">
      <alignment vertical="top"/>
    </xf>
    <xf numFmtId="49" fontId="6" fillId="0" borderId="16" xfId="0" applyNumberFormat="1" applyFont="1" applyBorder="1" applyAlignment="1">
      <alignment vertical="top"/>
    </xf>
    <xf numFmtId="0" fontId="6" fillId="0" borderId="3" xfId="1" applyFont="1" applyBorder="1" applyAlignment="1">
      <alignment wrapText="1"/>
    </xf>
    <xf numFmtId="49" fontId="3" fillId="2" borderId="5" xfId="0" applyNumberFormat="1" applyFont="1" applyFill="1" applyBorder="1" applyAlignment="1">
      <alignment horizontal="left" vertical="top" wrapText="1"/>
    </xf>
    <xf numFmtId="164" fontId="6" fillId="0" borderId="14" xfId="0" applyNumberFormat="1" applyFont="1" applyBorder="1" applyAlignment="1">
      <alignment vertical="top" shrinkToFit="1"/>
    </xf>
    <xf numFmtId="0" fontId="6" fillId="0" borderId="5" xfId="0" applyFont="1" applyFill="1" applyBorder="1" applyAlignment="1">
      <alignment horizontal="center" vertical="top" shrinkToFit="1"/>
    </xf>
    <xf numFmtId="164" fontId="6" fillId="0" borderId="5" xfId="0" applyNumberFormat="1" applyFont="1" applyFill="1" applyBorder="1" applyAlignment="1">
      <alignment vertical="top" shrinkToFit="1"/>
    </xf>
    <xf numFmtId="4" fontId="6" fillId="0" borderId="14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3" xfId="0" applyFont="1" applyBorder="1" applyAlignment="1" applyProtection="1">
      <alignment wrapText="1"/>
      <protection locked="0"/>
    </xf>
    <xf numFmtId="49" fontId="8" fillId="0" borderId="5" xfId="0" applyNumberFormat="1" applyFont="1" applyFill="1" applyBorder="1" applyAlignment="1">
      <alignment horizontal="left" vertical="top" wrapText="1"/>
    </xf>
    <xf numFmtId="49" fontId="0" fillId="0" borderId="3" xfId="0" applyNumberFormat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0" borderId="0" xfId="0" applyAlignment="1">
      <alignment vertical="top"/>
    </xf>
    <xf numFmtId="0" fontId="0" fillId="4" borderId="4" xfId="0" applyFill="1" applyBorder="1" applyAlignment="1">
      <alignment wrapText="1"/>
    </xf>
    <xf numFmtId="0" fontId="6" fillId="0" borderId="17" xfId="0" applyFont="1" applyBorder="1" applyAlignment="1">
      <alignment vertical="top"/>
    </xf>
    <xf numFmtId="49" fontId="6" fillId="0" borderId="18" xfId="0" applyNumberFormat="1" applyFont="1" applyBorder="1" applyAlignment="1">
      <alignment vertical="top"/>
    </xf>
    <xf numFmtId="4" fontId="6" fillId="0" borderId="19" xfId="0" applyNumberFormat="1" applyFont="1" applyFill="1" applyBorder="1" applyAlignment="1" applyProtection="1">
      <alignment horizontal="center" vertical="top" shrinkToFit="1"/>
      <protection locked="0"/>
    </xf>
    <xf numFmtId="164" fontId="6" fillId="0" borderId="19" xfId="0" applyNumberFormat="1" applyFont="1" applyBorder="1" applyAlignment="1">
      <alignment vertical="top" shrinkToFit="1"/>
    </xf>
    <xf numFmtId="4" fontId="6" fillId="3" borderId="19" xfId="0" applyNumberFormat="1" applyFont="1" applyFill="1" applyBorder="1" applyAlignment="1" applyProtection="1">
      <alignment vertical="top" shrinkToFit="1"/>
      <protection locked="0"/>
    </xf>
    <xf numFmtId="4" fontId="6" fillId="0" borderId="20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6" fillId="0" borderId="14" xfId="0" applyNumberFormat="1" applyFont="1" applyBorder="1" applyAlignment="1">
      <alignment horizontal="left" vertical="top" wrapText="1"/>
    </xf>
    <xf numFmtId="0" fontId="7" fillId="0" borderId="5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9" fillId="0" borderId="5" xfId="0" applyNumberFormat="1" applyFont="1" applyFill="1" applyBorder="1" applyAlignment="1">
      <alignment vertical="top"/>
    </xf>
    <xf numFmtId="0" fontId="6" fillId="0" borderId="3" xfId="1" applyFont="1" applyFill="1" applyBorder="1" applyAlignment="1">
      <alignment wrapText="1"/>
    </xf>
    <xf numFmtId="164" fontId="6" fillId="0" borderId="14" xfId="0" applyNumberFormat="1" applyFont="1" applyFill="1" applyBorder="1" applyAlignment="1">
      <alignment vertical="top" shrinkToFit="1"/>
    </xf>
    <xf numFmtId="0" fontId="7" fillId="0" borderId="3" xfId="0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>
      <alignment vertical="top"/>
    </xf>
    <xf numFmtId="0" fontId="5" fillId="0" borderId="3" xfId="0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21" xfId="0" applyBorder="1"/>
    <xf numFmtId="0" fontId="0" fillId="0" borderId="25" xfId="0" applyBorder="1"/>
    <xf numFmtId="0" fontId="12" fillId="2" borderId="25" xfId="0" applyFont="1" applyFill="1" applyBorder="1" applyAlignment="1">
      <alignment horizontal="left" vertical="center" indent="1"/>
    </xf>
    <xf numFmtId="0" fontId="0" fillId="2" borderId="0" xfId="0" applyFill="1" applyBorder="1"/>
    <xf numFmtId="0" fontId="0" fillId="2" borderId="25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 indent="1"/>
    </xf>
    <xf numFmtId="0" fontId="0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 inden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7" xfId="0" applyBorder="1" applyAlignment="1"/>
    <xf numFmtId="0" fontId="5" fillId="0" borderId="25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9" xfId="0" applyBorder="1" applyAlignment="1"/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28" xfId="0" applyBorder="1" applyAlignment="1">
      <alignment horizontal="left" inden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top" indent="1"/>
    </xf>
    <xf numFmtId="0" fontId="0" fillId="0" borderId="5" xfId="0" applyBorder="1" applyAlignment="1">
      <alignment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6" xfId="0" applyBorder="1" applyAlignment="1"/>
    <xf numFmtId="0" fontId="0" fillId="0" borderId="31" xfId="0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0" fillId="0" borderId="31" xfId="0" applyBorder="1" applyAlignment="1">
      <alignment horizontal="left" indent="1"/>
    </xf>
    <xf numFmtId="1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49" fontId="0" fillId="0" borderId="32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" fontId="5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49" fontId="0" fillId="0" borderId="29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indent="1"/>
    </xf>
    <xf numFmtId="0" fontId="3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4" fontId="2" fillId="2" borderId="34" xfId="0" applyNumberFormat="1" applyFon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0" fontId="0" fillId="2" borderId="34" xfId="0" applyFill="1" applyBorder="1"/>
    <xf numFmtId="49" fontId="5" fillId="2" borderId="35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25" xfId="0" applyFont="1" applyBorder="1"/>
    <xf numFmtId="0" fontId="5" fillId="0" borderId="0" xfId="0" applyFont="1" applyBorder="1"/>
    <xf numFmtId="0" fontId="5" fillId="0" borderId="1" xfId="0" applyFont="1" applyBorder="1" applyAlignment="1"/>
    <xf numFmtId="0" fontId="5" fillId="0" borderId="1" xfId="0" applyFont="1" applyBorder="1"/>
    <xf numFmtId="0" fontId="5" fillId="0" borderId="27" xfId="0" applyFont="1" applyBorder="1" applyAlignment="1">
      <alignment horizontal="right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Border="1" applyAlignment="1"/>
    <xf numFmtId="0" fontId="0" fillId="0" borderId="38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3" fontId="0" fillId="0" borderId="8" xfId="0" applyNumberFormat="1" applyBorder="1"/>
    <xf numFmtId="3" fontId="16" fillId="4" borderId="4" xfId="0" applyNumberFormat="1" applyFont="1" applyFill="1" applyBorder="1" applyAlignment="1">
      <alignment vertical="center"/>
    </xf>
    <xf numFmtId="3" fontId="16" fillId="4" borderId="3" xfId="0" applyNumberFormat="1" applyFont="1" applyFill="1" applyBorder="1" applyAlignment="1">
      <alignment vertical="center"/>
    </xf>
    <xf numFmtId="3" fontId="16" fillId="4" borderId="3" xfId="0" applyNumberFormat="1" applyFont="1" applyFill="1" applyBorder="1" applyAlignment="1">
      <alignment vertical="center" wrapText="1"/>
    </xf>
    <xf numFmtId="3" fontId="17" fillId="4" borderId="6" xfId="0" applyNumberFormat="1" applyFont="1" applyFill="1" applyBorder="1" applyAlignment="1">
      <alignment horizontal="center" vertical="center" wrapText="1" shrinkToFit="1"/>
    </xf>
    <xf numFmtId="3" fontId="16" fillId="4" borderId="6" xfId="0" applyNumberFormat="1" applyFont="1" applyFill="1" applyBorder="1" applyAlignment="1">
      <alignment horizontal="center" vertical="center" wrapText="1" shrinkToFit="1"/>
    </xf>
    <xf numFmtId="3" fontId="16" fillId="4" borderId="6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13" fillId="0" borderId="6" xfId="0" applyNumberFormat="1" applyFont="1" applyBorder="1" applyAlignment="1">
      <alignment horizontal="right" vertical="center" wrapText="1" shrinkToFit="1"/>
    </xf>
    <xf numFmtId="3" fontId="13" fillId="0" borderId="6" xfId="0" applyNumberFormat="1" applyFont="1" applyBorder="1" applyAlignment="1">
      <alignment horizontal="right" vertical="center" shrinkToFit="1"/>
    </xf>
    <xf numFmtId="3" fontId="0" fillId="0" borderId="6" xfId="0" applyNumberFormat="1" applyBorder="1" applyAlignment="1">
      <alignment vertical="center" shrinkToFit="1"/>
    </xf>
    <xf numFmtId="3" fontId="0" fillId="0" borderId="6" xfId="0" applyNumberForma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 shrinkToFit="1"/>
    </xf>
    <xf numFmtId="4" fontId="0" fillId="0" borderId="0" xfId="0" applyNumberFormat="1"/>
    <xf numFmtId="3" fontId="0" fillId="0" borderId="4" xfId="0" applyNumberFormat="1" applyFill="1" applyBorder="1" applyAlignment="1">
      <alignment horizontal="left" vertical="center"/>
    </xf>
    <xf numFmtId="3" fontId="0" fillId="0" borderId="6" xfId="0" applyNumberFormat="1" applyFill="1" applyBorder="1" applyAlignment="1">
      <alignment vertical="center" wrapText="1" shrinkToFit="1"/>
    </xf>
    <xf numFmtId="3" fontId="0" fillId="0" borderId="6" xfId="0" applyNumberFormat="1" applyFill="1" applyBorder="1" applyAlignment="1">
      <alignment vertical="center" shrinkToFit="1"/>
    </xf>
    <xf numFmtId="3" fontId="0" fillId="5" borderId="8" xfId="0" applyNumberFormat="1" applyFill="1" applyBorder="1"/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49" fontId="5" fillId="0" borderId="0" xfId="0" applyNumberFormat="1" applyFont="1" applyBorder="1" applyAlignment="1">
      <alignment horizontal="left" vertical="center"/>
    </xf>
    <xf numFmtId="3" fontId="19" fillId="2" borderId="6" xfId="0" applyNumberFormat="1" applyFont="1" applyFill="1" applyBorder="1" applyAlignment="1">
      <alignment vertical="center" wrapText="1" shrinkToFit="1"/>
    </xf>
    <xf numFmtId="3" fontId="5" fillId="0" borderId="4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 shrinkToFit="1"/>
    </xf>
    <xf numFmtId="3" fontId="0" fillId="0" borderId="4" xfId="0" applyNumberFormat="1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vertical="center" wrapText="1" shrinkToFit="1"/>
    </xf>
    <xf numFmtId="3" fontId="0" fillId="0" borderId="6" xfId="0" applyNumberFormat="1" applyFont="1" applyFill="1" applyBorder="1" applyAlignment="1">
      <alignment vertical="center" shrinkToFit="1"/>
    </xf>
    <xf numFmtId="49" fontId="0" fillId="0" borderId="4" xfId="0" applyNumberFormat="1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vertical="center" wrapText="1" shrinkToFit="1"/>
    </xf>
    <xf numFmtId="165" fontId="3" fillId="0" borderId="6" xfId="2" applyNumberFormat="1" applyFont="1" applyFill="1" applyBorder="1" applyAlignment="1">
      <alignment vertical="center"/>
    </xf>
    <xf numFmtId="165" fontId="0" fillId="0" borderId="6" xfId="2" applyNumberFormat="1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 shrinkToFit="1"/>
    </xf>
    <xf numFmtId="9" fontId="0" fillId="2" borderId="6" xfId="2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3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0" fontId="13" fillId="6" borderId="0" xfId="0" applyFont="1" applyFill="1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7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14" fillId="0" borderId="4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right" vertical="center"/>
    </xf>
    <xf numFmtId="2" fontId="15" fillId="2" borderId="34" xfId="0" applyNumberFormat="1" applyFont="1" applyFill="1" applyBorder="1" applyAlignment="1">
      <alignment horizontal="right" vertical="center"/>
    </xf>
    <xf numFmtId="4" fontId="15" fillId="2" borderId="3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3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UD%20disky\OneDrive\DOMESI%20pracovni\-%20NABIDKY\2018%20CZ\002%20-%20kavarna%20Kobylisy%20-%20BO\PODKLAD%20klient\Zahradni%20kavarna%20-%20Slepak%20V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SO 00 01 Pol"/>
      <sheetName val="SO 01 01 Pol"/>
      <sheetName val="SO 01 02 Pol"/>
      <sheetName val="SO 01 03 Pol"/>
      <sheetName val="SO 01 04 Pol"/>
      <sheetName val="SO 01 05 Pol"/>
      <sheetName val="SO 01 06 Pol"/>
      <sheetName val="SO 01 07 Pol"/>
      <sheetName val="SO 02 01 Pol"/>
      <sheetName val="SO 03 01 Pol"/>
      <sheetName val="SO 05 01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200" t="s">
        <v>0</v>
      </c>
      <c r="B1" s="200"/>
      <c r="C1" s="201"/>
      <c r="D1" s="200"/>
      <c r="E1" s="200"/>
      <c r="F1" s="200"/>
      <c r="G1" s="200"/>
    </row>
    <row r="2" spans="1:7" ht="24.9" customHeight="1" x14ac:dyDescent="0.25">
      <c r="A2" s="7" t="s">
        <v>1</v>
      </c>
      <c r="B2" s="6"/>
      <c r="C2" s="202"/>
      <c r="D2" s="202"/>
      <c r="E2" s="202"/>
      <c r="F2" s="202"/>
      <c r="G2" s="203"/>
    </row>
    <row r="3" spans="1:7" ht="24.9" customHeight="1" x14ac:dyDescent="0.25">
      <c r="A3" s="7" t="s">
        <v>2</v>
      </c>
      <c r="B3" s="6"/>
      <c r="C3" s="202"/>
      <c r="D3" s="202"/>
      <c r="E3" s="202"/>
      <c r="F3" s="202"/>
      <c r="G3" s="203"/>
    </row>
    <row r="4" spans="1:7" ht="24.9" customHeight="1" x14ac:dyDescent="0.25">
      <c r="A4" s="7" t="s">
        <v>3</v>
      </c>
      <c r="B4" s="6"/>
      <c r="C4" s="202"/>
      <c r="D4" s="202"/>
      <c r="E4" s="202"/>
      <c r="F4" s="202"/>
      <c r="G4" s="203"/>
    </row>
    <row r="5" spans="1:7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5060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5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56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57" t="s">
        <v>290</v>
      </c>
      <c r="C4" s="261" t="s">
        <v>357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294</v>
      </c>
      <c r="C7" s="49" t="s">
        <v>374</v>
      </c>
      <c r="D7" s="25"/>
      <c r="E7" s="26"/>
      <c r="F7" s="26"/>
      <c r="G7" s="26"/>
      <c r="H7" s="27"/>
      <c r="I7" s="28">
        <f>SUMIF(T8:T91,"&lt;&gt;NOR",I8:I91)</f>
        <v>0</v>
      </c>
      <c r="J7" s="43"/>
      <c r="T7" t="s">
        <v>16</v>
      </c>
    </row>
    <row r="8" spans="1:47" x14ac:dyDescent="0.25">
      <c r="A8" s="29">
        <v>1</v>
      </c>
      <c r="B8" s="47" t="s">
        <v>295</v>
      </c>
      <c r="C8" s="48" t="s">
        <v>375</v>
      </c>
      <c r="D8" s="53" t="s">
        <v>72</v>
      </c>
      <c r="E8" s="50">
        <v>1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388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x14ac:dyDescent="0.25">
      <c r="A10" s="29">
        <v>2</v>
      </c>
      <c r="B10" s="47" t="s">
        <v>296</v>
      </c>
      <c r="C10" s="48" t="s">
        <v>375</v>
      </c>
      <c r="D10" s="53" t="s">
        <v>71</v>
      </c>
      <c r="E10" s="50">
        <v>2.4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389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3</v>
      </c>
      <c r="B12" s="47" t="s">
        <v>297</v>
      </c>
      <c r="C12" s="48" t="s">
        <v>375</v>
      </c>
      <c r="D12" s="53" t="s">
        <v>71</v>
      </c>
      <c r="E12" s="50">
        <v>20.6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390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4</v>
      </c>
      <c r="B14" s="47" t="s">
        <v>298</v>
      </c>
      <c r="C14" s="48" t="s">
        <v>375</v>
      </c>
      <c r="D14" s="53" t="s">
        <v>71</v>
      </c>
      <c r="E14" s="50">
        <v>4.33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391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9">
        <v>5</v>
      </c>
      <c r="B16" s="47" t="s">
        <v>299</v>
      </c>
      <c r="C16" s="48" t="s">
        <v>376</v>
      </c>
      <c r="D16" s="53" t="s">
        <v>72</v>
      </c>
      <c r="E16" s="50">
        <v>1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42" customFormat="1" x14ac:dyDescent="0.25">
      <c r="A17" s="36"/>
      <c r="B17" s="37"/>
      <c r="C17" s="55" t="s">
        <v>392</v>
      </c>
      <c r="D17" s="51"/>
      <c r="E17" s="52"/>
      <c r="F17" s="52"/>
      <c r="G17" s="52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x14ac:dyDescent="0.25">
      <c r="A18" s="29">
        <v>6</v>
      </c>
      <c r="B18" s="47" t="s">
        <v>862</v>
      </c>
      <c r="C18" s="48" t="s">
        <v>377</v>
      </c>
      <c r="D18" s="53" t="s">
        <v>72</v>
      </c>
      <c r="E18" s="50">
        <v>1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42" customFormat="1" x14ac:dyDescent="0.25">
      <c r="A19" s="36"/>
      <c r="B19" s="37"/>
      <c r="C19" s="55" t="s">
        <v>393</v>
      </c>
      <c r="D19" s="51"/>
      <c r="E19" s="52"/>
      <c r="F19" s="52"/>
      <c r="G19" s="52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29">
        <v>7</v>
      </c>
      <c r="B20" s="47" t="s">
        <v>863</v>
      </c>
      <c r="C20" s="48" t="s">
        <v>378</v>
      </c>
      <c r="D20" s="53" t="s">
        <v>72</v>
      </c>
      <c r="E20" s="50">
        <v>1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x14ac:dyDescent="0.25">
      <c r="A21" s="36"/>
      <c r="B21" s="37"/>
      <c r="C21" s="55" t="s">
        <v>394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9">
        <v>8</v>
      </c>
      <c r="B22" s="47" t="s">
        <v>864</v>
      </c>
      <c r="C22" s="48" t="s">
        <v>378</v>
      </c>
      <c r="D22" s="53" t="s">
        <v>72</v>
      </c>
      <c r="E22" s="50">
        <v>2</v>
      </c>
      <c r="F22" s="30"/>
      <c r="G22" s="30"/>
      <c r="H22" s="50">
        <f>G22+F22</f>
        <v>0</v>
      </c>
      <c r="I22" s="31">
        <f>ROUND(E22*H22,2)</f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42" customFormat="1" x14ac:dyDescent="0.25">
      <c r="A23" s="36"/>
      <c r="B23" s="37"/>
      <c r="C23" s="55" t="s">
        <v>395</v>
      </c>
      <c r="D23" s="51"/>
      <c r="E23" s="52"/>
      <c r="F23" s="52"/>
      <c r="G23" s="52"/>
      <c r="H23" s="38"/>
      <c r="I23" s="39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x14ac:dyDescent="0.25">
      <c r="A24" s="29">
        <v>9</v>
      </c>
      <c r="B24" s="47" t="s">
        <v>865</v>
      </c>
      <c r="C24" s="48" t="s">
        <v>379</v>
      </c>
      <c r="D24" s="53" t="s">
        <v>72</v>
      </c>
      <c r="E24" s="50">
        <v>1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42" customFormat="1" x14ac:dyDescent="0.25">
      <c r="A25" s="36"/>
      <c r="B25" s="37"/>
      <c r="C25" s="55" t="s">
        <v>396</v>
      </c>
      <c r="D25" s="51"/>
      <c r="E25" s="52"/>
      <c r="F25" s="52"/>
      <c r="G25" s="52"/>
      <c r="H25" s="38"/>
      <c r="I25" s="39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x14ac:dyDescent="0.25">
      <c r="A26" s="29">
        <v>10</v>
      </c>
      <c r="B26" s="47" t="s">
        <v>866</v>
      </c>
      <c r="C26" s="48" t="s">
        <v>379</v>
      </c>
      <c r="D26" s="53" t="s">
        <v>72</v>
      </c>
      <c r="E26" s="50">
        <v>2</v>
      </c>
      <c r="F26" s="30"/>
      <c r="G26" s="30"/>
      <c r="H26" s="50">
        <f>G26+F26</f>
        <v>0</v>
      </c>
      <c r="I26" s="31">
        <f>ROUND(E26*H26,2)</f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42" customFormat="1" x14ac:dyDescent="0.25">
      <c r="A27" s="36"/>
      <c r="B27" s="37"/>
      <c r="C27" s="55" t="s">
        <v>397</v>
      </c>
      <c r="D27" s="51"/>
      <c r="E27" s="52"/>
      <c r="F27" s="52"/>
      <c r="G27" s="52"/>
      <c r="H27" s="38"/>
      <c r="I27" s="39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 x14ac:dyDescent="0.25">
      <c r="A28" s="29">
        <v>11</v>
      </c>
      <c r="B28" s="47" t="s">
        <v>867</v>
      </c>
      <c r="C28" s="48" t="s">
        <v>379</v>
      </c>
      <c r="D28" s="53" t="s">
        <v>72</v>
      </c>
      <c r="E28" s="50">
        <v>1</v>
      </c>
      <c r="F28" s="30"/>
      <c r="G28" s="30"/>
      <c r="H28" s="50">
        <f>G28+F28</f>
        <v>0</v>
      </c>
      <c r="I28" s="31">
        <f>ROUND(E28*H28,2)</f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42" customFormat="1" x14ac:dyDescent="0.25">
      <c r="A29" s="36"/>
      <c r="B29" s="37"/>
      <c r="C29" s="55" t="s">
        <v>398</v>
      </c>
      <c r="D29" s="51"/>
      <c r="E29" s="52"/>
      <c r="F29" s="52"/>
      <c r="G29" s="52"/>
      <c r="H29" s="38"/>
      <c r="I29" s="39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1:47" x14ac:dyDescent="0.25">
      <c r="A30" s="29">
        <v>12</v>
      </c>
      <c r="B30" s="47" t="s">
        <v>868</v>
      </c>
      <c r="C30" s="48" t="s">
        <v>380</v>
      </c>
      <c r="D30" s="53" t="s">
        <v>72</v>
      </c>
      <c r="E30" s="50">
        <v>2</v>
      </c>
      <c r="F30" s="30"/>
      <c r="G30" s="30"/>
      <c r="H30" s="50">
        <f>G30+F30</f>
        <v>0</v>
      </c>
      <c r="I30" s="31">
        <f>ROUND(E30*H30,2)</f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42" customFormat="1" x14ac:dyDescent="0.25">
      <c r="A31" s="36"/>
      <c r="B31" s="37"/>
      <c r="C31" s="55" t="s">
        <v>399</v>
      </c>
      <c r="D31" s="51"/>
      <c r="E31" s="52"/>
      <c r="F31" s="52"/>
      <c r="G31" s="52"/>
      <c r="H31" s="38"/>
      <c r="I31" s="39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47" x14ac:dyDescent="0.25">
      <c r="A32" s="29">
        <v>13</v>
      </c>
      <c r="B32" s="47" t="s">
        <v>869</v>
      </c>
      <c r="C32" s="48" t="s">
        <v>380</v>
      </c>
      <c r="D32" s="53" t="s">
        <v>72</v>
      </c>
      <c r="E32" s="50">
        <v>2</v>
      </c>
      <c r="F32" s="30"/>
      <c r="G32" s="30"/>
      <c r="H32" s="50">
        <f>G32+F32</f>
        <v>0</v>
      </c>
      <c r="I32" s="31">
        <f>ROUND(E32*H32,2)</f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42" customFormat="1" x14ac:dyDescent="0.25">
      <c r="A33" s="36"/>
      <c r="B33" s="37"/>
      <c r="C33" s="55" t="s">
        <v>400</v>
      </c>
      <c r="D33" s="51"/>
      <c r="E33" s="52"/>
      <c r="F33" s="52"/>
      <c r="G33" s="52"/>
      <c r="H33" s="38"/>
      <c r="I33" s="39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x14ac:dyDescent="0.25">
      <c r="A34" s="29">
        <v>14</v>
      </c>
      <c r="B34" s="47" t="s">
        <v>870</v>
      </c>
      <c r="C34" s="48" t="s">
        <v>380</v>
      </c>
      <c r="D34" s="53" t="s">
        <v>72</v>
      </c>
      <c r="E34" s="50">
        <v>1</v>
      </c>
      <c r="F34" s="30"/>
      <c r="G34" s="30"/>
      <c r="H34" s="50">
        <f>G34+F34</f>
        <v>0</v>
      </c>
      <c r="I34" s="31">
        <f>ROUND(E34*H34,2)</f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42" customFormat="1" x14ac:dyDescent="0.25">
      <c r="A35" s="36"/>
      <c r="B35" s="37"/>
      <c r="C35" s="55" t="s">
        <v>401</v>
      </c>
      <c r="D35" s="51"/>
      <c r="E35" s="52"/>
      <c r="F35" s="52"/>
      <c r="G35" s="52"/>
      <c r="H35" s="38"/>
      <c r="I35" s="39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x14ac:dyDescent="0.25">
      <c r="A36" s="29">
        <v>15</v>
      </c>
      <c r="B36" s="47" t="s">
        <v>871</v>
      </c>
      <c r="C36" s="48" t="s">
        <v>381</v>
      </c>
      <c r="D36" s="53" t="s">
        <v>72</v>
      </c>
      <c r="E36" s="50">
        <v>1</v>
      </c>
      <c r="F36" s="30"/>
      <c r="G36" s="30"/>
      <c r="H36" s="50">
        <f>G36+F36</f>
        <v>0</v>
      </c>
      <c r="I36" s="31">
        <f>ROUND(E36*H36,2)</f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42" customFormat="1" x14ac:dyDescent="0.25">
      <c r="A37" s="36"/>
      <c r="B37" s="37"/>
      <c r="C37" s="55" t="s">
        <v>402</v>
      </c>
      <c r="D37" s="51"/>
      <c r="E37" s="52"/>
      <c r="F37" s="52"/>
      <c r="G37" s="52"/>
      <c r="H37" s="38"/>
      <c r="I37" s="39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x14ac:dyDescent="0.25">
      <c r="A38" s="29">
        <v>16</v>
      </c>
      <c r="B38" s="47" t="s">
        <v>872</v>
      </c>
      <c r="C38" s="48" t="s">
        <v>381</v>
      </c>
      <c r="D38" s="53" t="s">
        <v>72</v>
      </c>
      <c r="E38" s="50">
        <v>1</v>
      </c>
      <c r="F38" s="30"/>
      <c r="G38" s="30"/>
      <c r="H38" s="50">
        <f>G38+F38</f>
        <v>0</v>
      </c>
      <c r="I38" s="31">
        <f>ROUND(E38*H38,2)</f>
        <v>0</v>
      </c>
      <c r="J38" s="22">
        <v>21</v>
      </c>
      <c r="K38" s="17"/>
      <c r="L38" s="17"/>
      <c r="M38" s="17"/>
      <c r="N38" s="17"/>
      <c r="O38" s="17"/>
      <c r="P38" s="17"/>
      <c r="Q38" s="17"/>
      <c r="R38" s="17"/>
      <c r="S38" s="17"/>
      <c r="T38" s="17" t="s">
        <v>17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42" customFormat="1" x14ac:dyDescent="0.25">
      <c r="A39" s="36"/>
      <c r="B39" s="37"/>
      <c r="C39" s="55" t="s">
        <v>403</v>
      </c>
      <c r="D39" s="51"/>
      <c r="E39" s="52"/>
      <c r="F39" s="52"/>
      <c r="G39" s="52"/>
      <c r="H39" s="38"/>
      <c r="I39" s="39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</row>
    <row r="40" spans="1:47" x14ac:dyDescent="0.25">
      <c r="A40" s="29">
        <v>17</v>
      </c>
      <c r="B40" s="47" t="s">
        <v>873</v>
      </c>
      <c r="C40" s="48" t="s">
        <v>381</v>
      </c>
      <c r="D40" s="53" t="s">
        <v>72</v>
      </c>
      <c r="E40" s="50">
        <v>2</v>
      </c>
      <c r="F40" s="30"/>
      <c r="G40" s="30"/>
      <c r="H40" s="50">
        <f>G40+F40</f>
        <v>0</v>
      </c>
      <c r="I40" s="31">
        <f>ROUND(E40*H40,2)</f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42" customFormat="1" x14ac:dyDescent="0.25">
      <c r="A41" s="36"/>
      <c r="B41" s="37"/>
      <c r="C41" s="55" t="s">
        <v>404</v>
      </c>
      <c r="D41" s="51"/>
      <c r="E41" s="52"/>
      <c r="F41" s="52"/>
      <c r="G41" s="52"/>
      <c r="H41" s="38"/>
      <c r="I41" s="39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x14ac:dyDescent="0.25">
      <c r="A42" s="29">
        <v>18</v>
      </c>
      <c r="B42" s="47" t="s">
        <v>874</v>
      </c>
      <c r="C42" s="48" t="s">
        <v>382</v>
      </c>
      <c r="D42" s="53" t="s">
        <v>72</v>
      </c>
      <c r="E42" s="50">
        <v>1</v>
      </c>
      <c r="F42" s="30"/>
      <c r="G42" s="30"/>
      <c r="H42" s="50">
        <f>G42+F42</f>
        <v>0</v>
      </c>
      <c r="I42" s="31">
        <f>ROUND(E42*H42,2)</f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42" customFormat="1" x14ac:dyDescent="0.25">
      <c r="A43" s="36"/>
      <c r="B43" s="37"/>
      <c r="C43" s="55" t="s">
        <v>405</v>
      </c>
      <c r="D43" s="51"/>
      <c r="E43" s="52"/>
      <c r="F43" s="52"/>
      <c r="G43" s="52"/>
      <c r="H43" s="38"/>
      <c r="I43" s="39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47" x14ac:dyDescent="0.25">
      <c r="A44" s="29">
        <v>19</v>
      </c>
      <c r="B44" s="47" t="s">
        <v>875</v>
      </c>
      <c r="C44" s="48" t="s">
        <v>382</v>
      </c>
      <c r="D44" s="53" t="s">
        <v>72</v>
      </c>
      <c r="E44" s="50">
        <v>1</v>
      </c>
      <c r="F44" s="30"/>
      <c r="G44" s="30"/>
      <c r="H44" s="50">
        <f>G44+F44</f>
        <v>0</v>
      </c>
      <c r="I44" s="31">
        <f>ROUND(E44*H44,2)</f>
        <v>0</v>
      </c>
      <c r="J44" s="22">
        <v>21</v>
      </c>
      <c r="K44" s="17"/>
      <c r="L44" s="17"/>
      <c r="M44" s="17"/>
      <c r="N44" s="17"/>
      <c r="O44" s="17"/>
      <c r="P44" s="17"/>
      <c r="Q44" s="17"/>
      <c r="R44" s="17"/>
      <c r="S44" s="17"/>
      <c r="T44" s="17" t="s">
        <v>17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42" customFormat="1" x14ac:dyDescent="0.25">
      <c r="A45" s="36"/>
      <c r="B45" s="37"/>
      <c r="C45" s="55" t="s">
        <v>406</v>
      </c>
      <c r="D45" s="51"/>
      <c r="E45" s="52"/>
      <c r="F45" s="52"/>
      <c r="G45" s="52"/>
      <c r="H45" s="38"/>
      <c r="I45" s="39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x14ac:dyDescent="0.25">
      <c r="A46" s="29">
        <v>20</v>
      </c>
      <c r="B46" s="47" t="s">
        <v>876</v>
      </c>
      <c r="C46" s="48" t="s">
        <v>383</v>
      </c>
      <c r="D46" s="53" t="s">
        <v>72</v>
      </c>
      <c r="E46" s="50">
        <v>1</v>
      </c>
      <c r="F46" s="30"/>
      <c r="G46" s="30"/>
      <c r="H46" s="50">
        <f>G46+F46</f>
        <v>0</v>
      </c>
      <c r="I46" s="31">
        <f>ROUND(E46*H46,2)</f>
        <v>0</v>
      </c>
      <c r="J46" s="22">
        <v>21</v>
      </c>
      <c r="K46" s="17"/>
      <c r="L46" s="17"/>
      <c r="M46" s="17"/>
      <c r="N46" s="17"/>
      <c r="O46" s="17"/>
      <c r="P46" s="17"/>
      <c r="Q46" s="17"/>
      <c r="R46" s="17"/>
      <c r="S46" s="17"/>
      <c r="T46" s="17" t="s">
        <v>17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42" customFormat="1" x14ac:dyDescent="0.25">
      <c r="A47" s="36"/>
      <c r="B47" s="37"/>
      <c r="C47" s="55" t="s">
        <v>407</v>
      </c>
      <c r="D47" s="51"/>
      <c r="E47" s="52"/>
      <c r="F47" s="52"/>
      <c r="G47" s="52"/>
      <c r="H47" s="38"/>
      <c r="I47" s="39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1:47" x14ac:dyDescent="0.25">
      <c r="A48" s="29">
        <v>21</v>
      </c>
      <c r="B48" s="47" t="s">
        <v>877</v>
      </c>
      <c r="C48" s="48" t="s">
        <v>384</v>
      </c>
      <c r="D48" s="53" t="s">
        <v>72</v>
      </c>
      <c r="E48" s="50">
        <v>1</v>
      </c>
      <c r="F48" s="30"/>
      <c r="G48" s="30"/>
      <c r="H48" s="50">
        <f>G48+F48</f>
        <v>0</v>
      </c>
      <c r="I48" s="31">
        <f>ROUND(E48*H48,2)</f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42" customFormat="1" x14ac:dyDescent="0.25">
      <c r="A49" s="36"/>
      <c r="B49" s="37"/>
      <c r="C49" s="55" t="s">
        <v>408</v>
      </c>
      <c r="D49" s="51"/>
      <c r="E49" s="52"/>
      <c r="F49" s="52"/>
      <c r="G49" s="52"/>
      <c r="H49" s="38"/>
      <c r="I49" s="39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x14ac:dyDescent="0.25">
      <c r="A50" s="29">
        <v>22</v>
      </c>
      <c r="B50" s="47" t="s">
        <v>878</v>
      </c>
      <c r="C50" s="48" t="s">
        <v>385</v>
      </c>
      <c r="D50" s="53" t="s">
        <v>72</v>
      </c>
      <c r="E50" s="50">
        <v>1</v>
      </c>
      <c r="F50" s="30"/>
      <c r="G50" s="30"/>
      <c r="H50" s="50">
        <f>G50+F50</f>
        <v>0</v>
      </c>
      <c r="I50" s="31">
        <f>ROUND(E50*H50,2)</f>
        <v>0</v>
      </c>
      <c r="J50" s="22">
        <v>21</v>
      </c>
      <c r="K50" s="17"/>
      <c r="L50" s="17"/>
      <c r="M50" s="17"/>
      <c r="N50" s="17"/>
      <c r="O50" s="17"/>
      <c r="P50" s="17"/>
      <c r="Q50" s="17"/>
      <c r="R50" s="17"/>
      <c r="S50" s="17"/>
      <c r="T50" s="17" t="s">
        <v>17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42" customFormat="1" x14ac:dyDescent="0.25">
      <c r="A51" s="36"/>
      <c r="B51" s="37"/>
      <c r="C51" s="55" t="s">
        <v>409</v>
      </c>
      <c r="D51" s="51"/>
      <c r="E51" s="52"/>
      <c r="F51" s="52"/>
      <c r="G51" s="52"/>
      <c r="H51" s="38"/>
      <c r="I51" s="39"/>
      <c r="J51" s="4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x14ac:dyDescent="0.25">
      <c r="A52" s="29">
        <v>23</v>
      </c>
      <c r="B52" s="47" t="s">
        <v>879</v>
      </c>
      <c r="C52" s="48" t="s">
        <v>385</v>
      </c>
      <c r="D52" s="53" t="s">
        <v>72</v>
      </c>
      <c r="E52" s="50">
        <v>1</v>
      </c>
      <c r="F52" s="30"/>
      <c r="G52" s="30"/>
      <c r="H52" s="50">
        <f>G52+F52</f>
        <v>0</v>
      </c>
      <c r="I52" s="31">
        <f>ROUND(E52*H52,2)</f>
        <v>0</v>
      </c>
      <c r="J52" s="22">
        <v>21</v>
      </c>
      <c r="K52" s="17"/>
      <c r="L52" s="17"/>
      <c r="M52" s="17"/>
      <c r="N52" s="17"/>
      <c r="O52" s="17"/>
      <c r="P52" s="17"/>
      <c r="Q52" s="17"/>
      <c r="R52" s="17"/>
      <c r="S52" s="17"/>
      <c r="T52" s="17" t="s">
        <v>17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42" customFormat="1" x14ac:dyDescent="0.25">
      <c r="A53" s="36"/>
      <c r="B53" s="37"/>
      <c r="C53" s="55" t="s">
        <v>410</v>
      </c>
      <c r="D53" s="51"/>
      <c r="E53" s="52"/>
      <c r="F53" s="52"/>
      <c r="G53" s="52"/>
      <c r="H53" s="38"/>
      <c r="I53" s="39"/>
      <c r="J53" s="40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x14ac:dyDescent="0.25">
      <c r="A54" s="29">
        <v>24</v>
      </c>
      <c r="B54" s="47" t="s">
        <v>880</v>
      </c>
      <c r="C54" s="48" t="s">
        <v>385</v>
      </c>
      <c r="D54" s="53" t="s">
        <v>72</v>
      </c>
      <c r="E54" s="50">
        <v>2</v>
      </c>
      <c r="F54" s="30"/>
      <c r="G54" s="30"/>
      <c r="H54" s="50">
        <f>G54+F54</f>
        <v>0</v>
      </c>
      <c r="I54" s="31">
        <f>ROUND(E54*H54,2)</f>
        <v>0</v>
      </c>
      <c r="J54" s="22">
        <v>21</v>
      </c>
      <c r="K54" s="17"/>
      <c r="L54" s="17"/>
      <c r="M54" s="17"/>
      <c r="N54" s="17"/>
      <c r="O54" s="17"/>
      <c r="P54" s="17"/>
      <c r="Q54" s="17"/>
      <c r="R54" s="17"/>
      <c r="S54" s="17"/>
      <c r="T54" s="17" t="s">
        <v>17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42" customFormat="1" x14ac:dyDescent="0.25">
      <c r="A55" s="36"/>
      <c r="B55" s="37"/>
      <c r="C55" s="55" t="s">
        <v>411</v>
      </c>
      <c r="D55" s="51"/>
      <c r="E55" s="52"/>
      <c r="F55" s="52"/>
      <c r="G55" s="52"/>
      <c r="H55" s="38"/>
      <c r="I55" s="39"/>
      <c r="J55" s="40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x14ac:dyDescent="0.25">
      <c r="A56" s="29">
        <v>25</v>
      </c>
      <c r="B56" s="47" t="s">
        <v>881</v>
      </c>
      <c r="C56" s="48" t="s">
        <v>385</v>
      </c>
      <c r="D56" s="53" t="s">
        <v>72</v>
      </c>
      <c r="E56" s="50">
        <v>1</v>
      </c>
      <c r="F56" s="30"/>
      <c r="G56" s="30"/>
      <c r="H56" s="50">
        <f>G56+F56</f>
        <v>0</v>
      </c>
      <c r="I56" s="31">
        <f>ROUND(E56*H56,2)</f>
        <v>0</v>
      </c>
      <c r="J56" s="22">
        <v>21</v>
      </c>
      <c r="K56" s="17"/>
      <c r="L56" s="17"/>
      <c r="M56" s="17"/>
      <c r="N56" s="17"/>
      <c r="O56" s="17"/>
      <c r="P56" s="17"/>
      <c r="Q56" s="17"/>
      <c r="R56" s="17"/>
      <c r="S56" s="17"/>
      <c r="T56" s="17" t="s">
        <v>17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42" customFormat="1" x14ac:dyDescent="0.25">
      <c r="A57" s="36"/>
      <c r="B57" s="37"/>
      <c r="C57" s="55" t="s">
        <v>412</v>
      </c>
      <c r="D57" s="51"/>
      <c r="E57" s="52"/>
      <c r="F57" s="52"/>
      <c r="G57" s="52"/>
      <c r="H57" s="38"/>
      <c r="I57" s="39"/>
      <c r="J57" s="40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  <row r="58" spans="1:47" x14ac:dyDescent="0.25">
      <c r="A58" s="29">
        <v>26</v>
      </c>
      <c r="B58" s="47" t="s">
        <v>882</v>
      </c>
      <c r="C58" s="48" t="s">
        <v>385</v>
      </c>
      <c r="D58" s="53" t="s">
        <v>72</v>
      </c>
      <c r="E58" s="50">
        <v>1</v>
      </c>
      <c r="F58" s="30"/>
      <c r="G58" s="30"/>
      <c r="H58" s="50">
        <f>G58+F58</f>
        <v>0</v>
      </c>
      <c r="I58" s="31">
        <f>ROUND(E58*H58,2)</f>
        <v>0</v>
      </c>
      <c r="J58" s="22">
        <v>21</v>
      </c>
      <c r="K58" s="17"/>
      <c r="L58" s="17"/>
      <c r="M58" s="17"/>
      <c r="N58" s="17"/>
      <c r="O58" s="17"/>
      <c r="P58" s="17"/>
      <c r="Q58" s="17"/>
      <c r="R58" s="17"/>
      <c r="S58" s="17"/>
      <c r="T58" s="17" t="s">
        <v>17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42" customFormat="1" x14ac:dyDescent="0.25">
      <c r="A59" s="36"/>
      <c r="B59" s="37"/>
      <c r="C59" s="55" t="s">
        <v>413</v>
      </c>
      <c r="D59" s="51"/>
      <c r="E59" s="52"/>
      <c r="F59" s="52"/>
      <c r="G59" s="52"/>
      <c r="H59" s="38"/>
      <c r="I59" s="39"/>
      <c r="J59" s="40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x14ac:dyDescent="0.25">
      <c r="A60" s="29">
        <v>27</v>
      </c>
      <c r="B60" s="47" t="s">
        <v>883</v>
      </c>
      <c r="C60" s="48" t="s">
        <v>385</v>
      </c>
      <c r="D60" s="53" t="s">
        <v>72</v>
      </c>
      <c r="E60" s="50">
        <v>1</v>
      </c>
      <c r="F60" s="30"/>
      <c r="G60" s="30"/>
      <c r="H60" s="50">
        <f>G60+F60</f>
        <v>0</v>
      </c>
      <c r="I60" s="31">
        <f>ROUND(E60*H60,2)</f>
        <v>0</v>
      </c>
      <c r="J60" s="22">
        <v>21</v>
      </c>
      <c r="K60" s="17"/>
      <c r="L60" s="17"/>
      <c r="M60" s="17"/>
      <c r="N60" s="17"/>
      <c r="O60" s="17"/>
      <c r="P60" s="17"/>
      <c r="Q60" s="17"/>
      <c r="R60" s="17"/>
      <c r="S60" s="17"/>
      <c r="T60" s="17" t="s">
        <v>17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42" customFormat="1" x14ac:dyDescent="0.25">
      <c r="A61" s="36"/>
      <c r="B61" s="37"/>
      <c r="C61" s="55" t="s">
        <v>414</v>
      </c>
      <c r="D61" s="51"/>
      <c r="E61" s="52"/>
      <c r="F61" s="52"/>
      <c r="G61" s="52"/>
      <c r="H61" s="38"/>
      <c r="I61" s="39"/>
      <c r="J61" s="40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1:47" x14ac:dyDescent="0.25">
      <c r="A62" s="29">
        <v>28</v>
      </c>
      <c r="B62" s="47" t="s">
        <v>884</v>
      </c>
      <c r="C62" s="48" t="s">
        <v>385</v>
      </c>
      <c r="D62" s="53" t="s">
        <v>72</v>
      </c>
      <c r="E62" s="50">
        <v>6</v>
      </c>
      <c r="F62" s="30"/>
      <c r="G62" s="30"/>
      <c r="H62" s="50">
        <f>G62+F62</f>
        <v>0</v>
      </c>
      <c r="I62" s="31">
        <f>ROUND(E62*H62,2)</f>
        <v>0</v>
      </c>
      <c r="J62" s="22">
        <v>21</v>
      </c>
      <c r="K62" s="17"/>
      <c r="L62" s="17"/>
      <c r="M62" s="17"/>
      <c r="N62" s="17"/>
      <c r="O62" s="17"/>
      <c r="P62" s="17"/>
      <c r="Q62" s="17"/>
      <c r="R62" s="17"/>
      <c r="S62" s="17"/>
      <c r="T62" s="17" t="s">
        <v>17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42" customFormat="1" x14ac:dyDescent="0.25">
      <c r="A63" s="36"/>
      <c r="B63" s="37"/>
      <c r="C63" s="55" t="s">
        <v>415</v>
      </c>
      <c r="D63" s="51"/>
      <c r="E63" s="52"/>
      <c r="F63" s="52"/>
      <c r="G63" s="52"/>
      <c r="H63" s="38"/>
      <c r="I63" s="39"/>
      <c r="J63" s="40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47" x14ac:dyDescent="0.25">
      <c r="A64" s="29">
        <v>29</v>
      </c>
      <c r="B64" s="47" t="s">
        <v>885</v>
      </c>
      <c r="C64" s="48" t="s">
        <v>385</v>
      </c>
      <c r="D64" s="53" t="s">
        <v>72</v>
      </c>
      <c r="E64" s="50">
        <v>4</v>
      </c>
      <c r="F64" s="30"/>
      <c r="G64" s="30"/>
      <c r="H64" s="50">
        <f>G64+F64</f>
        <v>0</v>
      </c>
      <c r="I64" s="31">
        <f>ROUND(E64*H64,2)</f>
        <v>0</v>
      </c>
      <c r="J64" s="22">
        <v>21</v>
      </c>
      <c r="K64" s="17"/>
      <c r="L64" s="17"/>
      <c r="M64" s="17"/>
      <c r="N64" s="17"/>
      <c r="O64" s="17"/>
      <c r="P64" s="17"/>
      <c r="Q64" s="17"/>
      <c r="R64" s="17"/>
      <c r="S64" s="17"/>
      <c r="T64" s="17" t="s">
        <v>17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42" customFormat="1" x14ac:dyDescent="0.25">
      <c r="A65" s="36"/>
      <c r="B65" s="37"/>
      <c r="C65" s="55" t="s">
        <v>416</v>
      </c>
      <c r="D65" s="51"/>
      <c r="E65" s="52"/>
      <c r="F65" s="52"/>
      <c r="G65" s="52"/>
      <c r="H65" s="38"/>
      <c r="I65" s="39"/>
      <c r="J65" s="4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</row>
    <row r="66" spans="1:47" x14ac:dyDescent="0.25">
      <c r="A66" s="29">
        <v>30</v>
      </c>
      <c r="B66" s="47" t="s">
        <v>886</v>
      </c>
      <c r="C66" s="48" t="s">
        <v>385</v>
      </c>
      <c r="D66" s="53" t="s">
        <v>72</v>
      </c>
      <c r="E66" s="50">
        <v>3</v>
      </c>
      <c r="F66" s="30"/>
      <c r="G66" s="30"/>
      <c r="H66" s="50">
        <f>G66+F66</f>
        <v>0</v>
      </c>
      <c r="I66" s="31">
        <f>ROUND(E66*H66,2)</f>
        <v>0</v>
      </c>
      <c r="J66" s="22">
        <v>21</v>
      </c>
      <c r="K66" s="17"/>
      <c r="L66" s="17"/>
      <c r="M66" s="17"/>
      <c r="N66" s="17"/>
      <c r="O66" s="17"/>
      <c r="P66" s="17"/>
      <c r="Q66" s="17"/>
      <c r="R66" s="17"/>
      <c r="S66" s="17"/>
      <c r="T66" s="17" t="s">
        <v>17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42" customFormat="1" x14ac:dyDescent="0.25">
      <c r="A67" s="36"/>
      <c r="B67" s="37"/>
      <c r="C67" s="55" t="s">
        <v>417</v>
      </c>
      <c r="D67" s="51"/>
      <c r="E67" s="52"/>
      <c r="F67" s="52"/>
      <c r="G67" s="52"/>
      <c r="H67" s="38"/>
      <c r="I67" s="39"/>
      <c r="J67" s="40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x14ac:dyDescent="0.25">
      <c r="A68" s="29">
        <v>31</v>
      </c>
      <c r="B68" s="47" t="s">
        <v>887</v>
      </c>
      <c r="C68" s="48" t="s">
        <v>385</v>
      </c>
      <c r="D68" s="53" t="s">
        <v>72</v>
      </c>
      <c r="E68" s="50">
        <v>2</v>
      </c>
      <c r="F68" s="30"/>
      <c r="G68" s="30"/>
      <c r="H68" s="50">
        <f>G68+F68</f>
        <v>0</v>
      </c>
      <c r="I68" s="31">
        <f>ROUND(E68*H68,2)</f>
        <v>0</v>
      </c>
      <c r="J68" s="22">
        <v>21</v>
      </c>
      <c r="K68" s="17"/>
      <c r="L68" s="17"/>
      <c r="M68" s="17"/>
      <c r="N68" s="17"/>
      <c r="O68" s="17"/>
      <c r="P68" s="17"/>
      <c r="Q68" s="17"/>
      <c r="R68" s="17"/>
      <c r="S68" s="17"/>
      <c r="T68" s="17" t="s">
        <v>17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42" customFormat="1" x14ac:dyDescent="0.25">
      <c r="A69" s="36"/>
      <c r="B69" s="37"/>
      <c r="C69" s="55" t="s">
        <v>418</v>
      </c>
      <c r="D69" s="51"/>
      <c r="E69" s="52"/>
      <c r="F69" s="52"/>
      <c r="G69" s="52"/>
      <c r="H69" s="38"/>
      <c r="I69" s="39"/>
      <c r="J69" s="40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x14ac:dyDescent="0.25">
      <c r="A70" s="29">
        <v>32</v>
      </c>
      <c r="B70" s="47" t="s">
        <v>888</v>
      </c>
      <c r="C70" s="48" t="s">
        <v>386</v>
      </c>
      <c r="D70" s="53" t="s">
        <v>72</v>
      </c>
      <c r="E70" s="50">
        <v>1</v>
      </c>
      <c r="F70" s="30"/>
      <c r="G70" s="30"/>
      <c r="H70" s="50">
        <f>G70+F70</f>
        <v>0</v>
      </c>
      <c r="I70" s="31">
        <f>ROUND(E70*H70,2)</f>
        <v>0</v>
      </c>
      <c r="J70" s="22">
        <v>21</v>
      </c>
      <c r="K70" s="17"/>
      <c r="L70" s="17"/>
      <c r="M70" s="17"/>
      <c r="N70" s="17"/>
      <c r="O70" s="17"/>
      <c r="P70" s="17"/>
      <c r="Q70" s="17"/>
      <c r="R70" s="17"/>
      <c r="S70" s="17"/>
      <c r="T70" s="17" t="s">
        <v>17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42" customFormat="1" x14ac:dyDescent="0.25">
      <c r="A71" s="36"/>
      <c r="B71" s="37"/>
      <c r="C71" s="55" t="s">
        <v>419</v>
      </c>
      <c r="D71" s="51"/>
      <c r="E71" s="52"/>
      <c r="F71" s="52"/>
      <c r="G71" s="52"/>
      <c r="H71" s="38"/>
      <c r="I71" s="39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x14ac:dyDescent="0.25">
      <c r="A72" s="29">
        <v>33</v>
      </c>
      <c r="B72" s="47" t="s">
        <v>889</v>
      </c>
      <c r="C72" s="48" t="s">
        <v>386</v>
      </c>
      <c r="D72" s="53" t="s">
        <v>72</v>
      </c>
      <c r="E72" s="50">
        <v>1</v>
      </c>
      <c r="F72" s="30"/>
      <c r="G72" s="30"/>
      <c r="H72" s="50">
        <f>G72+F72</f>
        <v>0</v>
      </c>
      <c r="I72" s="31">
        <f>ROUND(E72*H72,2)</f>
        <v>0</v>
      </c>
      <c r="J72" s="22">
        <v>21</v>
      </c>
      <c r="K72" s="17"/>
      <c r="L72" s="17"/>
      <c r="M72" s="17"/>
      <c r="N72" s="17"/>
      <c r="O72" s="17"/>
      <c r="P72" s="17"/>
      <c r="Q72" s="17"/>
      <c r="R72" s="17"/>
      <c r="S72" s="17"/>
      <c r="T72" s="17" t="s">
        <v>17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42" customFormat="1" x14ac:dyDescent="0.25">
      <c r="A73" s="36"/>
      <c r="B73" s="37"/>
      <c r="C73" s="55" t="s">
        <v>420</v>
      </c>
      <c r="D73" s="51"/>
      <c r="E73" s="52"/>
      <c r="F73" s="52"/>
      <c r="G73" s="52"/>
      <c r="H73" s="38"/>
      <c r="I73" s="39"/>
      <c r="J73" s="40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47" x14ac:dyDescent="0.25">
      <c r="A74" s="29">
        <v>34</v>
      </c>
      <c r="B74" s="47" t="s">
        <v>890</v>
      </c>
      <c r="C74" s="48" t="s">
        <v>386</v>
      </c>
      <c r="D74" s="53" t="s">
        <v>72</v>
      </c>
      <c r="E74" s="50">
        <v>1</v>
      </c>
      <c r="F74" s="30"/>
      <c r="G74" s="30"/>
      <c r="H74" s="50">
        <f>G74+F74</f>
        <v>0</v>
      </c>
      <c r="I74" s="31">
        <f>ROUND(E74*H74,2)</f>
        <v>0</v>
      </c>
      <c r="J74" s="22">
        <v>21</v>
      </c>
      <c r="K74" s="17"/>
      <c r="L74" s="17"/>
      <c r="M74" s="17"/>
      <c r="N74" s="17"/>
      <c r="O74" s="17"/>
      <c r="P74" s="17"/>
      <c r="Q74" s="17"/>
      <c r="R74" s="17"/>
      <c r="S74" s="17"/>
      <c r="T74" s="17" t="s">
        <v>17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42" customFormat="1" x14ac:dyDescent="0.25">
      <c r="A75" s="36"/>
      <c r="B75" s="37"/>
      <c r="C75" s="55" t="s">
        <v>421</v>
      </c>
      <c r="D75" s="51"/>
      <c r="E75" s="52"/>
      <c r="F75" s="52"/>
      <c r="G75" s="52"/>
      <c r="H75" s="38"/>
      <c r="I75" s="39"/>
      <c r="J75" s="40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</row>
    <row r="76" spans="1:47" x14ac:dyDescent="0.25">
      <c r="A76" s="29">
        <v>35</v>
      </c>
      <c r="B76" s="47" t="s">
        <v>891</v>
      </c>
      <c r="C76" s="48" t="s">
        <v>386</v>
      </c>
      <c r="D76" s="53" t="s">
        <v>72</v>
      </c>
      <c r="E76" s="50">
        <v>2</v>
      </c>
      <c r="F76" s="30"/>
      <c r="G76" s="30"/>
      <c r="H76" s="50">
        <f>G76+F76</f>
        <v>0</v>
      </c>
      <c r="I76" s="31">
        <f>ROUND(E76*H76,2)</f>
        <v>0</v>
      </c>
      <c r="J76" s="22">
        <v>21</v>
      </c>
      <c r="K76" s="17"/>
      <c r="L76" s="17"/>
      <c r="M76" s="17"/>
      <c r="N76" s="17"/>
      <c r="O76" s="17"/>
      <c r="P76" s="17"/>
      <c r="Q76" s="17"/>
      <c r="R76" s="17"/>
      <c r="S76" s="17"/>
      <c r="T76" s="17" t="s">
        <v>17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42" customFormat="1" x14ac:dyDescent="0.25">
      <c r="A77" s="36"/>
      <c r="B77" s="37"/>
      <c r="C77" s="55" t="s">
        <v>422</v>
      </c>
      <c r="D77" s="51"/>
      <c r="E77" s="52"/>
      <c r="F77" s="52"/>
      <c r="G77" s="52"/>
      <c r="H77" s="38"/>
      <c r="I77" s="39"/>
      <c r="J77" s="40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</row>
    <row r="78" spans="1:47" x14ac:dyDescent="0.25">
      <c r="A78" s="29">
        <v>36</v>
      </c>
      <c r="B78" s="47" t="s">
        <v>892</v>
      </c>
      <c r="C78" s="48" t="s">
        <v>386</v>
      </c>
      <c r="D78" s="53" t="s">
        <v>72</v>
      </c>
      <c r="E78" s="50">
        <v>1</v>
      </c>
      <c r="F78" s="30"/>
      <c r="G78" s="30"/>
      <c r="H78" s="50">
        <f>G78+F78</f>
        <v>0</v>
      </c>
      <c r="I78" s="31">
        <f>ROUND(E78*H78,2)</f>
        <v>0</v>
      </c>
      <c r="J78" s="22">
        <v>21</v>
      </c>
      <c r="K78" s="17"/>
      <c r="L78" s="17"/>
      <c r="M78" s="17"/>
      <c r="N78" s="17"/>
      <c r="O78" s="17"/>
      <c r="P78" s="17"/>
      <c r="Q78" s="17"/>
      <c r="R78" s="17"/>
      <c r="S78" s="17"/>
      <c r="T78" s="17" t="s">
        <v>17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42" customFormat="1" x14ac:dyDescent="0.25">
      <c r="A79" s="36"/>
      <c r="B79" s="37"/>
      <c r="C79" s="55" t="s">
        <v>423</v>
      </c>
      <c r="D79" s="51"/>
      <c r="E79" s="52"/>
      <c r="F79" s="52"/>
      <c r="G79" s="52"/>
      <c r="H79" s="38"/>
      <c r="I79" s="39"/>
      <c r="J79" s="40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</row>
    <row r="80" spans="1:47" x14ac:dyDescent="0.25">
      <c r="A80" s="29">
        <v>37</v>
      </c>
      <c r="B80" s="47" t="s">
        <v>893</v>
      </c>
      <c r="C80" s="48" t="s">
        <v>387</v>
      </c>
      <c r="D80" s="53" t="s">
        <v>71</v>
      </c>
      <c r="E80" s="50">
        <v>21.66</v>
      </c>
      <c r="F80" s="30"/>
      <c r="G80" s="30"/>
      <c r="H80" s="50">
        <f>G80+F80</f>
        <v>0</v>
      </c>
      <c r="I80" s="31">
        <f>ROUND(E80*H80,2)</f>
        <v>0</v>
      </c>
      <c r="J80" s="22">
        <v>21</v>
      </c>
      <c r="K80" s="17"/>
      <c r="L80" s="17"/>
      <c r="M80" s="17"/>
      <c r="N80" s="17"/>
      <c r="O80" s="17"/>
      <c r="P80" s="17"/>
      <c r="Q80" s="17"/>
      <c r="R80" s="17"/>
      <c r="S80" s="17"/>
      <c r="T80" s="17" t="s">
        <v>17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42" customFormat="1" x14ac:dyDescent="0.25">
      <c r="A81" s="36"/>
      <c r="B81" s="37"/>
      <c r="C81" s="55" t="s">
        <v>424</v>
      </c>
      <c r="D81" s="51"/>
      <c r="E81" s="52"/>
      <c r="F81" s="52"/>
      <c r="G81" s="52"/>
      <c r="H81" s="38"/>
      <c r="I81" s="39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x14ac:dyDescent="0.25">
      <c r="A82" s="29">
        <v>38</v>
      </c>
      <c r="B82" s="47" t="s">
        <v>894</v>
      </c>
      <c r="C82" s="48" t="s">
        <v>387</v>
      </c>
      <c r="D82" s="53" t="s">
        <v>71</v>
      </c>
      <c r="E82" s="50">
        <v>12.02</v>
      </c>
      <c r="F82" s="30"/>
      <c r="G82" s="30"/>
      <c r="H82" s="50">
        <f>G82+F82</f>
        <v>0</v>
      </c>
      <c r="I82" s="31">
        <f>ROUND(E82*H82,2)</f>
        <v>0</v>
      </c>
      <c r="J82" s="22">
        <v>21</v>
      </c>
      <c r="K82" s="17"/>
      <c r="L82" s="17"/>
      <c r="M82" s="17"/>
      <c r="N82" s="17"/>
      <c r="O82" s="17"/>
      <c r="P82" s="17"/>
      <c r="Q82" s="17"/>
      <c r="R82" s="17"/>
      <c r="S82" s="17"/>
      <c r="T82" s="17" t="s">
        <v>17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42" customFormat="1" x14ac:dyDescent="0.25">
      <c r="A83" s="36"/>
      <c r="B83" s="37"/>
      <c r="C83" s="55" t="s">
        <v>425</v>
      </c>
      <c r="D83" s="51"/>
      <c r="E83" s="52"/>
      <c r="F83" s="52"/>
      <c r="G83" s="52"/>
      <c r="H83" s="38"/>
      <c r="I83" s="39"/>
      <c r="J83" s="40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</row>
    <row r="84" spans="1:47" x14ac:dyDescent="0.25">
      <c r="A84" s="29">
        <v>39</v>
      </c>
      <c r="B84" s="47" t="s">
        <v>895</v>
      </c>
      <c r="C84" s="48" t="s">
        <v>387</v>
      </c>
      <c r="D84" s="53" t="s">
        <v>71</v>
      </c>
      <c r="E84" s="50">
        <v>3.29</v>
      </c>
      <c r="F84" s="30"/>
      <c r="G84" s="30"/>
      <c r="H84" s="50">
        <f>G84+F84</f>
        <v>0</v>
      </c>
      <c r="I84" s="31">
        <f>ROUND(E84*H84,2)</f>
        <v>0</v>
      </c>
      <c r="J84" s="22">
        <v>21</v>
      </c>
      <c r="K84" s="17"/>
      <c r="L84" s="17"/>
      <c r="M84" s="17"/>
      <c r="N84" s="17"/>
      <c r="O84" s="17"/>
      <c r="P84" s="17"/>
      <c r="Q84" s="17"/>
      <c r="R84" s="17"/>
      <c r="S84" s="17"/>
      <c r="T84" s="17" t="s">
        <v>17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42" customFormat="1" x14ac:dyDescent="0.25">
      <c r="A85" s="36"/>
      <c r="B85" s="37"/>
      <c r="C85" s="55" t="s">
        <v>426</v>
      </c>
      <c r="D85" s="51"/>
      <c r="E85" s="52"/>
      <c r="F85" s="52"/>
      <c r="G85" s="52"/>
      <c r="H85" s="38"/>
      <c r="I85" s="39"/>
      <c r="J85" s="40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</row>
    <row r="86" spans="1:47" x14ac:dyDescent="0.25">
      <c r="A86" s="29">
        <v>40</v>
      </c>
      <c r="B86" s="47" t="s">
        <v>896</v>
      </c>
      <c r="C86" s="48" t="s">
        <v>387</v>
      </c>
      <c r="D86" s="53" t="s">
        <v>72</v>
      </c>
      <c r="E86" s="50">
        <v>2</v>
      </c>
      <c r="F86" s="30"/>
      <c r="G86" s="30"/>
      <c r="H86" s="50">
        <f>G86+F86</f>
        <v>0</v>
      </c>
      <c r="I86" s="31">
        <f>ROUND(E86*H86,2)</f>
        <v>0</v>
      </c>
      <c r="J86" s="22">
        <v>21</v>
      </c>
      <c r="K86" s="17"/>
      <c r="L86" s="17"/>
      <c r="M86" s="17"/>
      <c r="N86" s="17"/>
      <c r="O86" s="17"/>
      <c r="P86" s="17"/>
      <c r="Q86" s="17"/>
      <c r="R86" s="17"/>
      <c r="S86" s="17"/>
      <c r="T86" s="17" t="s">
        <v>17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42" customFormat="1" x14ac:dyDescent="0.25">
      <c r="A87" s="36"/>
      <c r="B87" s="37"/>
      <c r="C87" s="55" t="s">
        <v>427</v>
      </c>
      <c r="D87" s="51"/>
      <c r="E87" s="52"/>
      <c r="F87" s="52"/>
      <c r="G87" s="52"/>
      <c r="H87" s="38"/>
      <c r="I87" s="39"/>
      <c r="J87" s="40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</row>
    <row r="88" spans="1:47" x14ac:dyDescent="0.25">
      <c r="A88" s="29">
        <v>41</v>
      </c>
      <c r="B88" s="47" t="s">
        <v>897</v>
      </c>
      <c r="C88" s="48" t="s">
        <v>387</v>
      </c>
      <c r="D88" s="53" t="s">
        <v>71</v>
      </c>
      <c r="E88" s="50">
        <v>1.9</v>
      </c>
      <c r="F88" s="30"/>
      <c r="G88" s="30"/>
      <c r="H88" s="50">
        <f>G88+F88</f>
        <v>0</v>
      </c>
      <c r="I88" s="31">
        <f>ROUND(E88*H88,2)</f>
        <v>0</v>
      </c>
      <c r="J88" s="22">
        <v>21</v>
      </c>
      <c r="K88" s="17"/>
      <c r="L88" s="17"/>
      <c r="M88" s="17"/>
      <c r="N88" s="17"/>
      <c r="O88" s="17"/>
      <c r="P88" s="17"/>
      <c r="Q88" s="17"/>
      <c r="R88" s="17"/>
      <c r="S88" s="17"/>
      <c r="T88" s="17" t="s">
        <v>17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42" customFormat="1" x14ac:dyDescent="0.25">
      <c r="A89" s="36"/>
      <c r="B89" s="37"/>
      <c r="C89" s="55" t="s">
        <v>428</v>
      </c>
      <c r="D89" s="51"/>
      <c r="E89" s="52"/>
      <c r="F89" s="52"/>
      <c r="G89" s="52"/>
      <c r="H89" s="38"/>
      <c r="I89" s="39"/>
      <c r="J89" s="40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x14ac:dyDescent="0.25">
      <c r="A90" s="29">
        <v>42</v>
      </c>
      <c r="B90" s="47" t="s">
        <v>898</v>
      </c>
      <c r="C90" s="48" t="s">
        <v>387</v>
      </c>
      <c r="D90" s="53" t="s">
        <v>72</v>
      </c>
      <c r="E90" s="50">
        <v>1</v>
      </c>
      <c r="F90" s="30"/>
      <c r="G90" s="30"/>
      <c r="H90" s="50">
        <f>G90+F90</f>
        <v>0</v>
      </c>
      <c r="I90" s="31">
        <f>ROUND(E90*H90,2)</f>
        <v>0</v>
      </c>
      <c r="J90" s="22">
        <v>21</v>
      </c>
      <c r="K90" s="17"/>
      <c r="L90" s="17"/>
      <c r="M90" s="17"/>
      <c r="N90" s="17"/>
      <c r="O90" s="17"/>
      <c r="P90" s="17"/>
      <c r="Q90" s="17"/>
      <c r="R90" s="17"/>
      <c r="S90" s="17"/>
      <c r="T90" s="17" t="s">
        <v>17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42" customFormat="1" x14ac:dyDescent="0.25">
      <c r="A91" s="36"/>
      <c r="B91" s="37"/>
      <c r="C91" s="55" t="s">
        <v>429</v>
      </c>
      <c r="D91" s="51"/>
      <c r="E91" s="52"/>
      <c r="F91" s="52"/>
      <c r="G91" s="52"/>
      <c r="H91" s="38"/>
      <c r="I91" s="39"/>
      <c r="J91" s="40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x14ac:dyDescent="0.25">
      <c r="A92" s="23" t="s">
        <v>15</v>
      </c>
      <c r="B92" s="24" t="s">
        <v>300</v>
      </c>
      <c r="C92" s="49" t="s">
        <v>430</v>
      </c>
      <c r="D92" s="25"/>
      <c r="E92" s="26"/>
      <c r="F92" s="26"/>
      <c r="G92" s="26"/>
      <c r="H92" s="27"/>
      <c r="I92" s="28">
        <f>SUMIF(T93:T95,"&lt;&gt;NOR",I93:I95)</f>
        <v>0</v>
      </c>
      <c r="J92" s="43"/>
      <c r="T92" t="s">
        <v>16</v>
      </c>
    </row>
    <row r="93" spans="1:47" x14ac:dyDescent="0.25">
      <c r="A93" s="29">
        <v>1</v>
      </c>
      <c r="B93" s="47" t="s">
        <v>301</v>
      </c>
      <c r="C93" s="48" t="s">
        <v>431</v>
      </c>
      <c r="D93" s="53" t="s">
        <v>31</v>
      </c>
      <c r="E93" s="50">
        <v>1</v>
      </c>
      <c r="F93" s="30"/>
      <c r="G93" s="30"/>
      <c r="H93" s="50">
        <f>G93+F93</f>
        <v>0</v>
      </c>
      <c r="I93" s="31">
        <f>ROUND(E93*H93,2)</f>
        <v>0</v>
      </c>
      <c r="J93" s="22">
        <v>21</v>
      </c>
      <c r="K93" s="17"/>
      <c r="L93" s="17"/>
      <c r="M93" s="17"/>
      <c r="N93" s="17"/>
      <c r="O93" s="17"/>
      <c r="P93" s="17"/>
      <c r="Q93" s="17"/>
      <c r="R93" s="17"/>
      <c r="S93" s="17"/>
      <c r="T93" s="17" t="s">
        <v>17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42" customFormat="1" x14ac:dyDescent="0.25">
      <c r="A94" s="36"/>
      <c r="B94" s="37"/>
      <c r="C94" s="55" t="s">
        <v>433</v>
      </c>
      <c r="D94" s="51"/>
      <c r="E94" s="52"/>
      <c r="F94" s="52"/>
      <c r="G94" s="52"/>
      <c r="H94" s="38"/>
      <c r="I94" s="39"/>
      <c r="J94" s="40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47" x14ac:dyDescent="0.25">
      <c r="A95" s="29">
        <v>2</v>
      </c>
      <c r="B95" s="47" t="s">
        <v>302</v>
      </c>
      <c r="C95" s="48" t="s">
        <v>432</v>
      </c>
      <c r="D95" s="53" t="s">
        <v>31</v>
      </c>
      <c r="E95" s="50">
        <v>1</v>
      </c>
      <c r="F95" s="30"/>
      <c r="G95" s="30"/>
      <c r="H95" s="50">
        <f>G95+F95</f>
        <v>0</v>
      </c>
      <c r="I95" s="31">
        <f>ROUND(E95*H95,2)</f>
        <v>0</v>
      </c>
      <c r="J95" s="22">
        <v>21</v>
      </c>
      <c r="K95" s="17"/>
      <c r="L95" s="17"/>
      <c r="M95" s="17"/>
      <c r="N95" s="17"/>
      <c r="O95" s="17"/>
      <c r="P95" s="17"/>
      <c r="Q95" s="17"/>
      <c r="R95" s="17"/>
      <c r="S95" s="17"/>
      <c r="T95" s="17" t="s">
        <v>17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x14ac:dyDescent="0.25">
      <c r="A96" s="23" t="s">
        <v>15</v>
      </c>
      <c r="B96" s="24" t="s">
        <v>303</v>
      </c>
      <c r="C96" s="49" t="s">
        <v>434</v>
      </c>
      <c r="D96" s="25"/>
      <c r="E96" s="26"/>
      <c r="F96" s="26"/>
      <c r="G96" s="26"/>
      <c r="H96" s="27"/>
      <c r="I96" s="28">
        <f>SUMIF(T97:T105,"&lt;&gt;NOR",I97:I105)</f>
        <v>0</v>
      </c>
      <c r="J96" s="43"/>
      <c r="T96" t="s">
        <v>16</v>
      </c>
    </row>
    <row r="97" spans="1:47" ht="31.2" x14ac:dyDescent="0.25">
      <c r="A97" s="29">
        <v>1</v>
      </c>
      <c r="B97" s="47" t="s">
        <v>304</v>
      </c>
      <c r="C97" s="48" t="s">
        <v>435</v>
      </c>
      <c r="D97" s="53" t="s">
        <v>72</v>
      </c>
      <c r="E97" s="50">
        <v>1</v>
      </c>
      <c r="F97" s="30"/>
      <c r="G97" s="30"/>
      <c r="H97" s="50">
        <f t="shared" ref="H97:H105" si="0">G97+F97</f>
        <v>0</v>
      </c>
      <c r="I97" s="31">
        <f t="shared" ref="I97:I105" si="1">ROUND(E97*H97,2)</f>
        <v>0</v>
      </c>
      <c r="J97" s="22">
        <v>21</v>
      </c>
      <c r="K97" s="17"/>
      <c r="L97" s="17"/>
      <c r="M97" s="17"/>
      <c r="N97" s="17"/>
      <c r="O97" s="17"/>
      <c r="P97" s="17"/>
      <c r="Q97" s="17"/>
      <c r="R97" s="17"/>
      <c r="S97" s="17"/>
      <c r="T97" s="17" t="s">
        <v>17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x14ac:dyDescent="0.25">
      <c r="A98" s="29">
        <v>2</v>
      </c>
      <c r="B98" s="47" t="s">
        <v>305</v>
      </c>
      <c r="C98" s="48" t="s">
        <v>436</v>
      </c>
      <c r="D98" s="53" t="s">
        <v>72</v>
      </c>
      <c r="E98" s="50">
        <v>7</v>
      </c>
      <c r="F98" s="30"/>
      <c r="G98" s="30"/>
      <c r="H98" s="50">
        <f t="shared" si="0"/>
        <v>0</v>
      </c>
      <c r="I98" s="31">
        <f t="shared" si="1"/>
        <v>0</v>
      </c>
      <c r="J98" s="22">
        <v>21</v>
      </c>
      <c r="K98" s="17"/>
      <c r="L98" s="17"/>
      <c r="M98" s="17"/>
      <c r="N98" s="17"/>
      <c r="O98" s="17"/>
      <c r="P98" s="17"/>
      <c r="Q98" s="17"/>
      <c r="R98" s="17"/>
      <c r="S98" s="17"/>
      <c r="T98" s="17" t="s">
        <v>17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x14ac:dyDescent="0.25">
      <c r="A99" s="29">
        <v>3</v>
      </c>
      <c r="B99" s="47" t="s">
        <v>306</v>
      </c>
      <c r="C99" s="48" t="s">
        <v>437</v>
      </c>
      <c r="D99" s="53" t="s">
        <v>72</v>
      </c>
      <c r="E99" s="50">
        <v>3</v>
      </c>
      <c r="F99" s="30"/>
      <c r="G99" s="30"/>
      <c r="H99" s="50">
        <f t="shared" si="0"/>
        <v>0</v>
      </c>
      <c r="I99" s="31">
        <f t="shared" si="1"/>
        <v>0</v>
      </c>
      <c r="J99" s="22">
        <v>21</v>
      </c>
      <c r="K99" s="17"/>
      <c r="L99" s="17"/>
      <c r="M99" s="17"/>
      <c r="N99" s="17"/>
      <c r="O99" s="17"/>
      <c r="P99" s="17"/>
      <c r="Q99" s="17"/>
      <c r="R99" s="17"/>
      <c r="S99" s="17"/>
      <c r="T99" s="17" t="s">
        <v>17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x14ac:dyDescent="0.25">
      <c r="A100" s="29">
        <v>4</v>
      </c>
      <c r="B100" s="47" t="s">
        <v>307</v>
      </c>
      <c r="C100" s="48" t="s">
        <v>438</v>
      </c>
      <c r="D100" s="53" t="s">
        <v>72</v>
      </c>
      <c r="E100" s="50">
        <v>3</v>
      </c>
      <c r="F100" s="30"/>
      <c r="G100" s="30"/>
      <c r="H100" s="50">
        <f t="shared" ref="H100:H101" si="2">G100+F100</f>
        <v>0</v>
      </c>
      <c r="I100" s="31">
        <f t="shared" ref="I100:I101" si="3">ROUND(E100*H100,2)</f>
        <v>0</v>
      </c>
      <c r="J100" s="22">
        <v>21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 t="s">
        <v>17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x14ac:dyDescent="0.25">
      <c r="A101" s="29">
        <v>5</v>
      </c>
      <c r="B101" s="47" t="s">
        <v>899</v>
      </c>
      <c r="C101" s="48" t="s">
        <v>439</v>
      </c>
      <c r="D101" s="53" t="s">
        <v>72</v>
      </c>
      <c r="E101" s="50">
        <v>4</v>
      </c>
      <c r="F101" s="30"/>
      <c r="G101" s="30"/>
      <c r="H101" s="50">
        <f t="shared" si="2"/>
        <v>0</v>
      </c>
      <c r="I101" s="31">
        <f t="shared" si="3"/>
        <v>0</v>
      </c>
      <c r="J101" s="22">
        <v>21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 t="s">
        <v>17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ht="21" x14ac:dyDescent="0.25">
      <c r="A102" s="29">
        <v>6</v>
      </c>
      <c r="B102" s="47" t="s">
        <v>900</v>
      </c>
      <c r="C102" s="48" t="s">
        <v>440</v>
      </c>
      <c r="D102" s="53" t="s">
        <v>72</v>
      </c>
      <c r="E102" s="50">
        <v>1</v>
      </c>
      <c r="F102" s="30"/>
      <c r="G102" s="30"/>
      <c r="H102" s="50">
        <f t="shared" si="0"/>
        <v>0</v>
      </c>
      <c r="I102" s="31">
        <f t="shared" si="1"/>
        <v>0</v>
      </c>
      <c r="J102" s="22">
        <v>21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 t="s">
        <v>17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x14ac:dyDescent="0.25">
      <c r="A103" s="29">
        <v>7</v>
      </c>
      <c r="B103" s="47" t="s">
        <v>901</v>
      </c>
      <c r="C103" s="48" t="s">
        <v>441</v>
      </c>
      <c r="D103" s="53" t="s">
        <v>72</v>
      </c>
      <c r="E103" s="50">
        <v>1</v>
      </c>
      <c r="F103" s="30"/>
      <c r="G103" s="30"/>
      <c r="H103" s="50">
        <f t="shared" si="0"/>
        <v>0</v>
      </c>
      <c r="I103" s="31">
        <f t="shared" si="1"/>
        <v>0</v>
      </c>
      <c r="J103" s="22">
        <v>21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 t="s">
        <v>17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x14ac:dyDescent="0.25">
      <c r="A104" s="29">
        <v>8</v>
      </c>
      <c r="B104" s="47" t="s">
        <v>902</v>
      </c>
      <c r="C104" s="48" t="s">
        <v>442</v>
      </c>
      <c r="D104" s="53" t="s">
        <v>72</v>
      </c>
      <c r="E104" s="50">
        <v>1</v>
      </c>
      <c r="F104" s="30"/>
      <c r="G104" s="30"/>
      <c r="H104" s="50">
        <f t="shared" ref="H104" si="4">G104+F104</f>
        <v>0</v>
      </c>
      <c r="I104" s="31">
        <f t="shared" ref="I104" si="5">ROUND(E104*H104,2)</f>
        <v>0</v>
      </c>
      <c r="J104" s="22">
        <v>21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 t="s">
        <v>17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x14ac:dyDescent="0.25">
      <c r="A105" s="29">
        <v>9</v>
      </c>
      <c r="B105" s="47" t="s">
        <v>903</v>
      </c>
      <c r="C105" s="48" t="s">
        <v>443</v>
      </c>
      <c r="D105" s="53" t="s">
        <v>72</v>
      </c>
      <c r="E105" s="50">
        <v>2</v>
      </c>
      <c r="F105" s="30"/>
      <c r="G105" s="30"/>
      <c r="H105" s="50">
        <f t="shared" si="0"/>
        <v>0</v>
      </c>
      <c r="I105" s="31">
        <f t="shared" si="1"/>
        <v>0</v>
      </c>
      <c r="J105" s="22">
        <v>21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 t="s">
        <v>17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x14ac:dyDescent="0.25">
      <c r="A106" s="23" t="s">
        <v>15</v>
      </c>
      <c r="B106" s="24" t="s">
        <v>308</v>
      </c>
      <c r="C106" s="49" t="s">
        <v>125</v>
      </c>
      <c r="D106" s="25"/>
      <c r="E106" s="26"/>
      <c r="F106" s="26"/>
      <c r="G106" s="26"/>
      <c r="H106" s="27"/>
      <c r="I106" s="28">
        <f>SUMIF(T107:T113,"&lt;&gt;NOR",I107:I113)</f>
        <v>0</v>
      </c>
      <c r="J106" s="43"/>
      <c r="T106" t="s">
        <v>16</v>
      </c>
    </row>
    <row r="107" spans="1:47" x14ac:dyDescent="0.25">
      <c r="A107" s="29">
        <v>1</v>
      </c>
      <c r="B107" s="47" t="s">
        <v>309</v>
      </c>
      <c r="C107" s="48" t="s">
        <v>451</v>
      </c>
      <c r="D107" s="53" t="s">
        <v>31</v>
      </c>
      <c r="E107" s="50">
        <v>1</v>
      </c>
      <c r="F107" s="30"/>
      <c r="G107" s="30"/>
      <c r="H107" s="50">
        <f t="shared" ref="H107" si="6">G107+F107</f>
        <v>0</v>
      </c>
      <c r="I107" s="31">
        <f t="shared" ref="I107" si="7">ROUND(E107*H107,2)</f>
        <v>0</v>
      </c>
      <c r="J107" s="22">
        <v>21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 t="s">
        <v>17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x14ac:dyDescent="0.25">
      <c r="A108" s="29">
        <v>2</v>
      </c>
      <c r="B108" s="47" t="s">
        <v>310</v>
      </c>
      <c r="C108" s="48" t="s">
        <v>446</v>
      </c>
      <c r="D108" s="53" t="s">
        <v>31</v>
      </c>
      <c r="E108" s="50">
        <v>1</v>
      </c>
      <c r="F108" s="30"/>
      <c r="G108" s="30"/>
      <c r="H108" s="50">
        <f t="shared" ref="H108:H113" si="8">G108+F108</f>
        <v>0</v>
      </c>
      <c r="I108" s="31">
        <f t="shared" ref="I108" si="9">ROUND(E108*H108,2)</f>
        <v>0</v>
      </c>
      <c r="J108" s="22">
        <v>21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 t="s">
        <v>17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x14ac:dyDescent="0.25">
      <c r="A109" s="29">
        <v>3</v>
      </c>
      <c r="B109" s="47" t="s">
        <v>311</v>
      </c>
      <c r="C109" s="48" t="s">
        <v>447</v>
      </c>
      <c r="D109" s="53" t="s">
        <v>31</v>
      </c>
      <c r="E109" s="50">
        <v>1</v>
      </c>
      <c r="F109" s="30"/>
      <c r="G109" s="30"/>
      <c r="H109" s="50">
        <f t="shared" ref="H109:H110" si="10">G109+F109</f>
        <v>0</v>
      </c>
      <c r="I109" s="31">
        <f t="shared" ref="I109:I110" si="11">ROUND(E109*H109,2)</f>
        <v>0</v>
      </c>
      <c r="J109" s="22">
        <v>21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 t="s">
        <v>17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x14ac:dyDescent="0.25">
      <c r="A110" s="29">
        <v>4</v>
      </c>
      <c r="B110" s="47" t="s">
        <v>312</v>
      </c>
      <c r="C110" s="48" t="s">
        <v>448</v>
      </c>
      <c r="D110" s="62" t="s">
        <v>31</v>
      </c>
      <c r="E110" s="50">
        <v>1</v>
      </c>
      <c r="F110" s="30"/>
      <c r="G110" s="30"/>
      <c r="H110" s="50">
        <f t="shared" si="10"/>
        <v>0</v>
      </c>
      <c r="I110" s="31">
        <f t="shared" si="11"/>
        <v>0</v>
      </c>
      <c r="J110" s="22">
        <v>21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 t="s">
        <v>17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x14ac:dyDescent="0.25">
      <c r="A111" s="29">
        <v>5</v>
      </c>
      <c r="B111" s="47" t="s">
        <v>904</v>
      </c>
      <c r="C111" s="48" t="s">
        <v>449</v>
      </c>
      <c r="D111" s="62" t="s">
        <v>31</v>
      </c>
      <c r="E111" s="50">
        <v>1</v>
      </c>
      <c r="F111" s="30"/>
      <c r="G111" s="30"/>
      <c r="H111" s="50">
        <f t="shared" si="8"/>
        <v>0</v>
      </c>
      <c r="I111" s="31">
        <f t="shared" ref="I111:I113" si="12">ROUND(E111*H111,2)</f>
        <v>0</v>
      </c>
      <c r="J111" s="22">
        <v>21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 t="s">
        <v>17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x14ac:dyDescent="0.25">
      <c r="A112" s="60">
        <v>6</v>
      </c>
      <c r="B112" s="61" t="s">
        <v>356</v>
      </c>
      <c r="C112" s="48" t="s">
        <v>487</v>
      </c>
      <c r="D112" s="62" t="s">
        <v>31</v>
      </c>
      <c r="E112" s="63">
        <v>1</v>
      </c>
      <c r="F112" s="64"/>
      <c r="G112" s="64"/>
      <c r="H112" s="63">
        <f t="shared" si="8"/>
        <v>0</v>
      </c>
      <c r="I112" s="65">
        <f t="shared" si="12"/>
        <v>0</v>
      </c>
      <c r="J112" s="22">
        <v>21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 t="s">
        <v>17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x14ac:dyDescent="0.25">
      <c r="A113" s="60">
        <v>7</v>
      </c>
      <c r="B113" s="61" t="s">
        <v>905</v>
      </c>
      <c r="C113" s="48" t="s">
        <v>450</v>
      </c>
      <c r="D113" s="62" t="s">
        <v>31</v>
      </c>
      <c r="E113" s="63">
        <v>1</v>
      </c>
      <c r="F113" s="64"/>
      <c r="G113" s="64"/>
      <c r="H113" s="63">
        <f t="shared" si="8"/>
        <v>0</v>
      </c>
      <c r="I113" s="65">
        <f t="shared" si="12"/>
        <v>0</v>
      </c>
      <c r="J113" s="22">
        <v>21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 t="s">
        <v>17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x14ac:dyDescent="0.25">
      <c r="A114" s="58"/>
      <c r="B114" s="2"/>
      <c r="C114" s="33"/>
      <c r="D114" s="4"/>
      <c r="E114" s="58"/>
      <c r="F114" s="58"/>
      <c r="G114" s="58"/>
      <c r="H114" s="58"/>
      <c r="I114" s="58"/>
      <c r="J114" s="58"/>
      <c r="R114">
        <v>15</v>
      </c>
      <c r="S114">
        <v>21</v>
      </c>
    </row>
    <row r="115" spans="1:47" x14ac:dyDescent="0.25">
      <c r="A115" s="18"/>
      <c r="B115" s="19" t="s">
        <v>4</v>
      </c>
      <c r="C115" s="34"/>
      <c r="D115" s="20"/>
      <c r="E115" s="21"/>
      <c r="F115" s="21"/>
      <c r="G115" s="21"/>
      <c r="H115" s="21"/>
      <c r="I115" s="32">
        <f>I7+I92+I96+I106</f>
        <v>0</v>
      </c>
      <c r="J115" s="58"/>
      <c r="R115">
        <f>SUMIF(J7:J90,R114,I7:I90)</f>
        <v>0</v>
      </c>
      <c r="S115">
        <f>SUMIF(J7:J90,S114,I7:I90)</f>
        <v>0</v>
      </c>
      <c r="T115" t="s">
        <v>18</v>
      </c>
    </row>
    <row r="116" spans="1:47" x14ac:dyDescent="0.25">
      <c r="A116" s="58"/>
      <c r="B116" s="2"/>
      <c r="C116" s="33"/>
      <c r="D116" s="4"/>
      <c r="E116" s="58"/>
      <c r="F116" s="58"/>
      <c r="G116" s="58"/>
      <c r="H116" s="58"/>
      <c r="I116" s="58"/>
      <c r="J116" s="58"/>
    </row>
    <row r="117" spans="1:47" x14ac:dyDescent="0.25">
      <c r="A117" s="58"/>
      <c r="B117" s="2"/>
      <c r="C117" s="33"/>
      <c r="D117" s="4"/>
      <c r="E117" s="58"/>
      <c r="F117" s="58"/>
      <c r="G117" s="58"/>
      <c r="H117" s="58"/>
      <c r="I117" s="58"/>
      <c r="J117" s="58"/>
    </row>
    <row r="118" spans="1:47" x14ac:dyDescent="0.25">
      <c r="A118" s="264" t="s">
        <v>19</v>
      </c>
      <c r="B118" s="264"/>
      <c r="C118" s="265"/>
      <c r="D118" s="4"/>
      <c r="E118" s="58"/>
      <c r="F118" s="58"/>
      <c r="G118" s="58"/>
      <c r="H118" s="58"/>
      <c r="I118" s="58"/>
      <c r="J118" s="58"/>
    </row>
    <row r="119" spans="1:47" x14ac:dyDescent="0.25">
      <c r="A119" s="243"/>
      <c r="B119" s="244"/>
      <c r="C119" s="245"/>
      <c r="D119" s="244"/>
      <c r="E119" s="244"/>
      <c r="F119" s="244"/>
      <c r="G119" s="244"/>
      <c r="H119" s="244"/>
      <c r="I119" s="246"/>
      <c r="J119" s="58"/>
      <c r="T119" t="s">
        <v>20</v>
      </c>
    </row>
    <row r="120" spans="1:47" x14ac:dyDescent="0.25">
      <c r="A120" s="247"/>
      <c r="B120" s="248"/>
      <c r="C120" s="249"/>
      <c r="D120" s="248"/>
      <c r="E120" s="248"/>
      <c r="F120" s="248"/>
      <c r="G120" s="248"/>
      <c r="H120" s="248"/>
      <c r="I120" s="250"/>
      <c r="J120" s="58"/>
    </row>
    <row r="121" spans="1:47" x14ac:dyDescent="0.25">
      <c r="A121" s="247"/>
      <c r="B121" s="248"/>
      <c r="C121" s="249"/>
      <c r="D121" s="248"/>
      <c r="E121" s="248"/>
      <c r="F121" s="248"/>
      <c r="G121" s="248"/>
      <c r="H121" s="248"/>
      <c r="I121" s="250"/>
      <c r="J121" s="58"/>
    </row>
    <row r="122" spans="1:47" x14ac:dyDescent="0.25">
      <c r="A122" s="247"/>
      <c r="B122" s="248"/>
      <c r="C122" s="249"/>
      <c r="D122" s="248"/>
      <c r="E122" s="248"/>
      <c r="F122" s="248"/>
      <c r="G122" s="248"/>
      <c r="H122" s="248"/>
      <c r="I122" s="250"/>
      <c r="J122" s="58"/>
    </row>
    <row r="123" spans="1:47" x14ac:dyDescent="0.25">
      <c r="A123" s="251"/>
      <c r="B123" s="252"/>
      <c r="C123" s="253"/>
      <c r="D123" s="252"/>
      <c r="E123" s="252"/>
      <c r="F123" s="252"/>
      <c r="G123" s="252"/>
      <c r="H123" s="252"/>
      <c r="I123" s="254"/>
      <c r="J123" s="58"/>
    </row>
    <row r="124" spans="1:47" x14ac:dyDescent="0.25">
      <c r="A124" s="58"/>
      <c r="B124" s="2"/>
      <c r="C124" s="33"/>
      <c r="D124" s="4"/>
      <c r="E124" s="58"/>
      <c r="F124" s="58"/>
      <c r="G124" s="58"/>
      <c r="H124" s="58"/>
      <c r="I124" s="58"/>
      <c r="J124" s="58"/>
    </row>
    <row r="125" spans="1:47" x14ac:dyDescent="0.25">
      <c r="C125" s="35"/>
      <c r="D125" s="9"/>
      <c r="T125" t="s">
        <v>21</v>
      </c>
    </row>
    <row r="126" spans="1:47" x14ac:dyDescent="0.25">
      <c r="D126" s="9"/>
    </row>
    <row r="127" spans="1:47" x14ac:dyDescent="0.25">
      <c r="D127" s="9"/>
    </row>
    <row r="128" spans="1:47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  <row r="4998" spans="4:4" x14ac:dyDescent="0.25">
      <c r="D4998" s="9"/>
    </row>
    <row r="4999" spans="4:4" x14ac:dyDescent="0.25">
      <c r="D4999" s="9"/>
    </row>
    <row r="5000" spans="4:4" x14ac:dyDescent="0.25">
      <c r="D5000" s="9"/>
    </row>
    <row r="5001" spans="4:4" x14ac:dyDescent="0.25">
      <c r="D5001" s="9"/>
    </row>
    <row r="5002" spans="4:4" x14ac:dyDescent="0.25">
      <c r="D5002" s="9"/>
    </row>
    <row r="5003" spans="4:4" x14ac:dyDescent="0.25">
      <c r="D5003" s="9"/>
    </row>
    <row r="5004" spans="4:4" x14ac:dyDescent="0.25">
      <c r="D5004" s="9"/>
    </row>
    <row r="5005" spans="4:4" x14ac:dyDescent="0.25">
      <c r="D5005" s="9"/>
    </row>
    <row r="5006" spans="4:4" x14ac:dyDescent="0.25">
      <c r="D5006" s="9"/>
    </row>
    <row r="5007" spans="4:4" x14ac:dyDescent="0.25">
      <c r="D5007" s="9"/>
    </row>
    <row r="5008" spans="4:4" x14ac:dyDescent="0.25">
      <c r="D5008" s="9"/>
    </row>
    <row r="5009" spans="4:4" x14ac:dyDescent="0.25">
      <c r="D5009" s="9"/>
    </row>
    <row r="5010" spans="4:4" x14ac:dyDescent="0.25">
      <c r="D5010" s="9"/>
    </row>
    <row r="5011" spans="4:4" x14ac:dyDescent="0.25">
      <c r="D5011" s="9"/>
    </row>
    <row r="5012" spans="4:4" x14ac:dyDescent="0.25">
      <c r="D5012" s="9"/>
    </row>
    <row r="5013" spans="4:4" x14ac:dyDescent="0.25">
      <c r="D5013" s="9"/>
    </row>
    <row r="5014" spans="4:4" x14ac:dyDescent="0.25">
      <c r="D5014" s="9"/>
    </row>
    <row r="5015" spans="4:4" x14ac:dyDescent="0.25">
      <c r="D5015" s="9"/>
    </row>
    <row r="5016" spans="4:4" x14ac:dyDescent="0.25">
      <c r="D5016" s="9"/>
    </row>
    <row r="5017" spans="4:4" x14ac:dyDescent="0.25">
      <c r="D5017" s="9"/>
    </row>
    <row r="5018" spans="4:4" x14ac:dyDescent="0.25">
      <c r="D5018" s="9"/>
    </row>
    <row r="5019" spans="4:4" x14ac:dyDescent="0.25">
      <c r="D5019" s="9"/>
    </row>
    <row r="5020" spans="4:4" x14ac:dyDescent="0.25">
      <c r="D5020" s="9"/>
    </row>
    <row r="5021" spans="4:4" x14ac:dyDescent="0.25">
      <c r="D5021" s="9"/>
    </row>
    <row r="5022" spans="4:4" x14ac:dyDescent="0.25">
      <c r="D5022" s="9"/>
    </row>
    <row r="5023" spans="4:4" x14ac:dyDescent="0.25">
      <c r="D5023" s="9"/>
    </row>
    <row r="5024" spans="4:4" x14ac:dyDescent="0.25">
      <c r="D5024" s="9"/>
    </row>
    <row r="5025" spans="4:4" x14ac:dyDescent="0.25">
      <c r="D5025" s="9"/>
    </row>
    <row r="5026" spans="4:4" x14ac:dyDescent="0.25">
      <c r="D5026" s="9"/>
    </row>
    <row r="5027" spans="4:4" x14ac:dyDescent="0.25">
      <c r="D5027" s="9"/>
    </row>
    <row r="5028" spans="4:4" x14ac:dyDescent="0.25">
      <c r="D5028" s="9"/>
    </row>
    <row r="5029" spans="4:4" x14ac:dyDescent="0.25">
      <c r="D5029" s="9"/>
    </row>
    <row r="5030" spans="4:4" x14ac:dyDescent="0.25">
      <c r="D5030" s="9"/>
    </row>
    <row r="5031" spans="4:4" x14ac:dyDescent="0.25">
      <c r="D5031" s="9"/>
    </row>
    <row r="5032" spans="4:4" x14ac:dyDescent="0.25">
      <c r="D5032" s="9"/>
    </row>
    <row r="5033" spans="4:4" x14ac:dyDescent="0.25">
      <c r="D5033" s="9"/>
    </row>
    <row r="5034" spans="4:4" x14ac:dyDescent="0.25">
      <c r="D5034" s="9"/>
    </row>
    <row r="5035" spans="4:4" x14ac:dyDescent="0.25">
      <c r="D5035" s="9"/>
    </row>
    <row r="5036" spans="4:4" x14ac:dyDescent="0.25">
      <c r="D5036" s="9"/>
    </row>
    <row r="5037" spans="4:4" x14ac:dyDescent="0.25">
      <c r="D5037" s="9"/>
    </row>
    <row r="5038" spans="4:4" x14ac:dyDescent="0.25">
      <c r="D5038" s="9"/>
    </row>
    <row r="5039" spans="4:4" x14ac:dyDescent="0.25">
      <c r="D5039" s="9"/>
    </row>
    <row r="5040" spans="4:4" x14ac:dyDescent="0.25">
      <c r="D5040" s="9"/>
    </row>
    <row r="5041" spans="4:4" x14ac:dyDescent="0.25">
      <c r="D5041" s="9"/>
    </row>
    <row r="5042" spans="4:4" x14ac:dyDescent="0.25">
      <c r="D5042" s="9"/>
    </row>
    <row r="5043" spans="4:4" x14ac:dyDescent="0.25">
      <c r="D5043" s="9"/>
    </row>
    <row r="5044" spans="4:4" x14ac:dyDescent="0.25">
      <c r="D5044" s="9"/>
    </row>
    <row r="5045" spans="4:4" x14ac:dyDescent="0.25">
      <c r="D5045" s="9"/>
    </row>
    <row r="5046" spans="4:4" x14ac:dyDescent="0.25">
      <c r="D5046" s="9"/>
    </row>
    <row r="5047" spans="4:4" x14ac:dyDescent="0.25">
      <c r="D5047" s="9"/>
    </row>
    <row r="5048" spans="4:4" x14ac:dyDescent="0.25">
      <c r="D5048" s="9"/>
    </row>
    <row r="5049" spans="4:4" x14ac:dyDescent="0.25">
      <c r="D5049" s="9"/>
    </row>
    <row r="5050" spans="4:4" x14ac:dyDescent="0.25">
      <c r="D5050" s="9"/>
    </row>
    <row r="5051" spans="4:4" x14ac:dyDescent="0.25">
      <c r="D5051" s="9"/>
    </row>
    <row r="5052" spans="4:4" x14ac:dyDescent="0.25">
      <c r="D5052" s="9"/>
    </row>
    <row r="5053" spans="4:4" x14ac:dyDescent="0.25">
      <c r="D5053" s="9"/>
    </row>
    <row r="5054" spans="4:4" x14ac:dyDescent="0.25">
      <c r="D5054" s="9"/>
    </row>
    <row r="5055" spans="4:4" x14ac:dyDescent="0.25">
      <c r="D5055" s="9"/>
    </row>
    <row r="5056" spans="4:4" x14ac:dyDescent="0.25">
      <c r="D5056" s="9"/>
    </row>
    <row r="5057" spans="4:4" x14ac:dyDescent="0.25">
      <c r="D5057" s="9"/>
    </row>
    <row r="5058" spans="4:4" x14ac:dyDescent="0.25">
      <c r="D5058" s="9"/>
    </row>
    <row r="5059" spans="4:4" x14ac:dyDescent="0.25">
      <c r="D5059" s="9"/>
    </row>
    <row r="5060" spans="4:4" x14ac:dyDescent="0.25">
      <c r="D5060" s="9"/>
    </row>
  </sheetData>
  <mergeCells count="6">
    <mergeCell ref="A119:I123"/>
    <mergeCell ref="A1:I1"/>
    <mergeCell ref="C2:I2"/>
    <mergeCell ref="C3:I3"/>
    <mergeCell ref="C4:I4"/>
    <mergeCell ref="A118:C11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  <rowBreaks count="1" manualBreakCount="1">
    <brk id="6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4976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5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56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57" t="s">
        <v>470</v>
      </c>
      <c r="C4" s="261" t="s">
        <v>452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358</v>
      </c>
      <c r="C7" s="49" t="s">
        <v>374</v>
      </c>
      <c r="D7" s="25"/>
      <c r="E7" s="26"/>
      <c r="F7" s="26"/>
      <c r="G7" s="26"/>
      <c r="H7" s="27"/>
      <c r="I7" s="28">
        <f>SUMIF(T8:T13,"&lt;&gt;NOR",I8:I13)</f>
        <v>0</v>
      </c>
      <c r="J7" s="43"/>
      <c r="T7" t="s">
        <v>16</v>
      </c>
    </row>
    <row r="8" spans="1:47" x14ac:dyDescent="0.25">
      <c r="A8" s="29">
        <v>1</v>
      </c>
      <c r="B8" s="47" t="s">
        <v>359</v>
      </c>
      <c r="C8" s="48" t="s">
        <v>385</v>
      </c>
      <c r="D8" s="53" t="s">
        <v>71</v>
      </c>
      <c r="E8" s="50">
        <v>0.25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463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x14ac:dyDescent="0.25">
      <c r="A10" s="29">
        <v>2</v>
      </c>
      <c r="B10" s="47" t="s">
        <v>360</v>
      </c>
      <c r="C10" s="48" t="s">
        <v>381</v>
      </c>
      <c r="D10" s="53" t="s">
        <v>71</v>
      </c>
      <c r="E10" s="50">
        <v>0.2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464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3</v>
      </c>
      <c r="B12" s="47" t="s">
        <v>361</v>
      </c>
      <c r="C12" s="48" t="s">
        <v>387</v>
      </c>
      <c r="D12" s="53" t="s">
        <v>71</v>
      </c>
      <c r="E12" s="50">
        <v>1.18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465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3" t="s">
        <v>15</v>
      </c>
      <c r="B14" s="24" t="s">
        <v>362</v>
      </c>
      <c r="C14" s="49" t="s">
        <v>430</v>
      </c>
      <c r="D14" s="25"/>
      <c r="E14" s="26"/>
      <c r="F14" s="26"/>
      <c r="G14" s="26"/>
      <c r="H14" s="27"/>
      <c r="I14" s="28">
        <f>SUMIF(T15:T16,"&lt;&gt;NOR",I15:I16)</f>
        <v>0</v>
      </c>
      <c r="J14" s="43"/>
      <c r="T14" t="s">
        <v>16</v>
      </c>
    </row>
    <row r="15" spans="1:47" x14ac:dyDescent="0.25">
      <c r="A15" s="29">
        <v>1</v>
      </c>
      <c r="B15" s="47" t="s">
        <v>363</v>
      </c>
      <c r="C15" s="48" t="s">
        <v>431</v>
      </c>
      <c r="D15" s="53" t="s">
        <v>31</v>
      </c>
      <c r="E15" s="50">
        <v>1</v>
      </c>
      <c r="F15" s="30"/>
      <c r="G15" s="30"/>
      <c r="H15" s="50">
        <f>G15+F15</f>
        <v>0</v>
      </c>
      <c r="I15" s="31">
        <f>ROUND(E15*H15,2)</f>
        <v>0</v>
      </c>
      <c r="J15" s="22">
        <v>21</v>
      </c>
      <c r="K15" s="17"/>
      <c r="L15" s="17"/>
      <c r="M15" s="17"/>
      <c r="N15" s="17"/>
      <c r="O15" s="17"/>
      <c r="P15" s="17"/>
      <c r="Q15" s="17"/>
      <c r="R15" s="17"/>
      <c r="S15" s="17"/>
      <c r="T15" s="17" t="s">
        <v>17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42" customFormat="1" x14ac:dyDescent="0.25">
      <c r="A16" s="36"/>
      <c r="B16" s="37"/>
      <c r="C16" s="55" t="s">
        <v>433</v>
      </c>
      <c r="D16" s="51"/>
      <c r="E16" s="52"/>
      <c r="F16" s="52"/>
      <c r="G16" s="52"/>
      <c r="H16" s="38"/>
      <c r="I16" s="39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 x14ac:dyDescent="0.25">
      <c r="A17" s="23" t="s">
        <v>15</v>
      </c>
      <c r="B17" s="24" t="s">
        <v>364</v>
      </c>
      <c r="C17" s="49" t="s">
        <v>434</v>
      </c>
      <c r="D17" s="25"/>
      <c r="E17" s="26"/>
      <c r="F17" s="26"/>
      <c r="G17" s="26"/>
      <c r="H17" s="27"/>
      <c r="I17" s="28">
        <f>SUMIF(T18:T21,"&lt;&gt;NOR",I18:I21)</f>
        <v>0</v>
      </c>
      <c r="J17" s="43"/>
      <c r="T17" t="s">
        <v>16</v>
      </c>
    </row>
    <row r="18" spans="1:47" x14ac:dyDescent="0.25">
      <c r="A18" s="29">
        <v>1</v>
      </c>
      <c r="B18" s="47" t="s">
        <v>365</v>
      </c>
      <c r="C18" s="48" t="s">
        <v>466</v>
      </c>
      <c r="D18" s="53" t="s">
        <v>72</v>
      </c>
      <c r="E18" s="50">
        <v>1</v>
      </c>
      <c r="F18" s="30"/>
      <c r="G18" s="30"/>
      <c r="H18" s="50">
        <f t="shared" ref="H18:H21" si="0">G18+F18</f>
        <v>0</v>
      </c>
      <c r="I18" s="31">
        <f t="shared" ref="I18:I21" si="1"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29">
        <v>2</v>
      </c>
      <c r="B19" s="47" t="s">
        <v>366</v>
      </c>
      <c r="C19" s="48" t="s">
        <v>438</v>
      </c>
      <c r="D19" s="53" t="s">
        <v>72</v>
      </c>
      <c r="E19" s="50">
        <v>1</v>
      </c>
      <c r="F19" s="30"/>
      <c r="G19" s="30"/>
      <c r="H19" s="50">
        <f t="shared" si="0"/>
        <v>0</v>
      </c>
      <c r="I19" s="31">
        <f t="shared" si="1"/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x14ac:dyDescent="0.25">
      <c r="A20" s="29">
        <v>3</v>
      </c>
      <c r="B20" s="47" t="s">
        <v>367</v>
      </c>
      <c r="C20" s="48" t="s">
        <v>467</v>
      </c>
      <c r="D20" s="53" t="s">
        <v>72</v>
      </c>
      <c r="E20" s="50">
        <v>1</v>
      </c>
      <c r="F20" s="30"/>
      <c r="G20" s="30"/>
      <c r="H20" s="50">
        <f t="shared" si="0"/>
        <v>0</v>
      </c>
      <c r="I20" s="31">
        <f t="shared" si="1"/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29">
        <v>4</v>
      </c>
      <c r="B21" s="47" t="s">
        <v>368</v>
      </c>
      <c r="C21" s="48" t="s">
        <v>468</v>
      </c>
      <c r="D21" s="53" t="s">
        <v>72</v>
      </c>
      <c r="E21" s="50">
        <v>1</v>
      </c>
      <c r="F21" s="30"/>
      <c r="G21" s="30"/>
      <c r="H21" s="50">
        <f t="shared" si="0"/>
        <v>0</v>
      </c>
      <c r="I21" s="31">
        <f t="shared" si="1"/>
        <v>0</v>
      </c>
      <c r="J21" s="22">
        <v>21</v>
      </c>
      <c r="K21" s="17"/>
      <c r="L21" s="17"/>
      <c r="M21" s="17"/>
      <c r="N21" s="17"/>
      <c r="O21" s="17"/>
      <c r="P21" s="17"/>
      <c r="Q21" s="17"/>
      <c r="R21" s="17"/>
      <c r="S21" s="17"/>
      <c r="T21" s="17" t="s">
        <v>17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x14ac:dyDescent="0.25">
      <c r="A22" s="23" t="s">
        <v>15</v>
      </c>
      <c r="B22" s="24" t="s">
        <v>369</v>
      </c>
      <c r="C22" s="49" t="s">
        <v>125</v>
      </c>
      <c r="D22" s="25"/>
      <c r="E22" s="26"/>
      <c r="F22" s="26"/>
      <c r="G22" s="26"/>
      <c r="H22" s="27"/>
      <c r="I22" s="28">
        <f>SUMIF(T23:T29,"&lt;&gt;NOR",I23:I29)</f>
        <v>0</v>
      </c>
      <c r="J22" s="43"/>
      <c r="T22" t="s">
        <v>16</v>
      </c>
    </row>
    <row r="23" spans="1:47" x14ac:dyDescent="0.25">
      <c r="A23" s="29">
        <v>1</v>
      </c>
      <c r="B23" s="47" t="s">
        <v>370</v>
      </c>
      <c r="C23" s="48" t="s">
        <v>451</v>
      </c>
      <c r="D23" s="53" t="s">
        <v>31</v>
      </c>
      <c r="E23" s="50">
        <v>1</v>
      </c>
      <c r="F23" s="30"/>
      <c r="G23" s="30"/>
      <c r="H23" s="50">
        <f t="shared" ref="H23:H29" si="2">G23+F23</f>
        <v>0</v>
      </c>
      <c r="I23" s="31">
        <f t="shared" ref="I23:I29" si="3">ROUND(E23*H23,2)</f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2</v>
      </c>
      <c r="B24" s="47" t="s">
        <v>371</v>
      </c>
      <c r="C24" s="48" t="s">
        <v>446</v>
      </c>
      <c r="D24" s="53" t="s">
        <v>31</v>
      </c>
      <c r="E24" s="50">
        <v>1</v>
      </c>
      <c r="F24" s="30"/>
      <c r="G24" s="30"/>
      <c r="H24" s="50">
        <f t="shared" si="2"/>
        <v>0</v>
      </c>
      <c r="I24" s="31">
        <f t="shared" si="3"/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3</v>
      </c>
      <c r="B25" s="47" t="s">
        <v>372</v>
      </c>
      <c r="C25" s="48" t="s">
        <v>447</v>
      </c>
      <c r="D25" s="53" t="s">
        <v>31</v>
      </c>
      <c r="E25" s="50">
        <v>1</v>
      </c>
      <c r="F25" s="30"/>
      <c r="G25" s="30"/>
      <c r="H25" s="50">
        <f t="shared" si="2"/>
        <v>0</v>
      </c>
      <c r="I25" s="31">
        <f t="shared" si="3"/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9">
        <v>4</v>
      </c>
      <c r="B26" s="47" t="s">
        <v>373</v>
      </c>
      <c r="C26" s="48" t="s">
        <v>448</v>
      </c>
      <c r="D26" s="62" t="s">
        <v>31</v>
      </c>
      <c r="E26" s="50">
        <v>1</v>
      </c>
      <c r="F26" s="30"/>
      <c r="G26" s="30"/>
      <c r="H26" s="50">
        <f t="shared" si="2"/>
        <v>0</v>
      </c>
      <c r="I26" s="31">
        <f t="shared" si="3"/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5</v>
      </c>
      <c r="B27" s="47" t="s">
        <v>444</v>
      </c>
      <c r="C27" s="48" t="s">
        <v>449</v>
      </c>
      <c r="D27" s="62" t="s">
        <v>31</v>
      </c>
      <c r="E27" s="50">
        <v>1</v>
      </c>
      <c r="F27" s="30"/>
      <c r="G27" s="30"/>
      <c r="H27" s="50">
        <f t="shared" si="2"/>
        <v>0</v>
      </c>
      <c r="I27" s="31">
        <f t="shared" si="3"/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60">
        <v>6</v>
      </c>
      <c r="B28" s="61" t="s">
        <v>906</v>
      </c>
      <c r="C28" s="48" t="s">
        <v>487</v>
      </c>
      <c r="D28" s="62" t="s">
        <v>31</v>
      </c>
      <c r="E28" s="63">
        <v>1</v>
      </c>
      <c r="F28" s="64"/>
      <c r="G28" s="64"/>
      <c r="H28" s="63">
        <f t="shared" si="2"/>
        <v>0</v>
      </c>
      <c r="I28" s="65">
        <f t="shared" si="3"/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60">
        <v>7</v>
      </c>
      <c r="B29" s="61" t="s">
        <v>445</v>
      </c>
      <c r="C29" s="48" t="s">
        <v>450</v>
      </c>
      <c r="D29" s="62" t="s">
        <v>31</v>
      </c>
      <c r="E29" s="63">
        <v>1</v>
      </c>
      <c r="F29" s="64"/>
      <c r="G29" s="64"/>
      <c r="H29" s="63">
        <f t="shared" si="2"/>
        <v>0</v>
      </c>
      <c r="I29" s="65">
        <f t="shared" si="3"/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58"/>
      <c r="B30" s="2"/>
      <c r="C30" s="33"/>
      <c r="D30" s="4"/>
      <c r="E30" s="58"/>
      <c r="F30" s="58"/>
      <c r="G30" s="58"/>
      <c r="H30" s="58"/>
      <c r="I30" s="58"/>
      <c r="J30" s="58"/>
      <c r="R30">
        <v>15</v>
      </c>
      <c r="S30">
        <v>21</v>
      </c>
    </row>
    <row r="31" spans="1:47" x14ac:dyDescent="0.25">
      <c r="A31" s="18"/>
      <c r="B31" s="19" t="s">
        <v>4</v>
      </c>
      <c r="C31" s="34"/>
      <c r="D31" s="20"/>
      <c r="E31" s="21"/>
      <c r="F31" s="21"/>
      <c r="G31" s="21"/>
      <c r="H31" s="21"/>
      <c r="I31" s="32">
        <f>I7+I14+I17+I22</f>
        <v>0</v>
      </c>
      <c r="J31" s="58"/>
      <c r="R31">
        <f>SUMIF(J7:J13,R30,I7:I13)</f>
        <v>0</v>
      </c>
      <c r="S31">
        <f>SUMIF(J7:J13,S30,I7:I13)</f>
        <v>0</v>
      </c>
      <c r="T31" t="s">
        <v>18</v>
      </c>
    </row>
    <row r="32" spans="1:47" x14ac:dyDescent="0.25">
      <c r="A32" s="58"/>
      <c r="B32" s="2"/>
      <c r="C32" s="33"/>
      <c r="D32" s="4"/>
      <c r="E32" s="58"/>
      <c r="F32" s="58"/>
      <c r="G32" s="58"/>
      <c r="H32" s="58"/>
      <c r="I32" s="58"/>
      <c r="J32" s="58"/>
    </row>
    <row r="33" spans="1:20" x14ac:dyDescent="0.25">
      <c r="A33" s="58"/>
      <c r="B33" s="2"/>
      <c r="C33" s="33"/>
      <c r="D33" s="4"/>
      <c r="E33" s="58"/>
      <c r="F33" s="58"/>
      <c r="G33" s="58"/>
      <c r="H33" s="58"/>
      <c r="I33" s="58"/>
      <c r="J33" s="58"/>
    </row>
    <row r="34" spans="1:20" x14ac:dyDescent="0.25">
      <c r="A34" s="264" t="s">
        <v>19</v>
      </c>
      <c r="B34" s="264"/>
      <c r="C34" s="265"/>
      <c r="D34" s="4"/>
      <c r="E34" s="58"/>
      <c r="F34" s="58"/>
      <c r="G34" s="58"/>
      <c r="H34" s="58"/>
      <c r="I34" s="58"/>
      <c r="J34" s="58"/>
    </row>
    <row r="35" spans="1:20" x14ac:dyDescent="0.25">
      <c r="A35" s="243"/>
      <c r="B35" s="244"/>
      <c r="C35" s="245"/>
      <c r="D35" s="244"/>
      <c r="E35" s="244"/>
      <c r="F35" s="244"/>
      <c r="G35" s="244"/>
      <c r="H35" s="244"/>
      <c r="I35" s="246"/>
      <c r="J35" s="58"/>
      <c r="T35" t="s">
        <v>20</v>
      </c>
    </row>
    <row r="36" spans="1:20" x14ac:dyDescent="0.25">
      <c r="A36" s="247"/>
      <c r="B36" s="248"/>
      <c r="C36" s="249"/>
      <c r="D36" s="248"/>
      <c r="E36" s="248"/>
      <c r="F36" s="248"/>
      <c r="G36" s="248"/>
      <c r="H36" s="248"/>
      <c r="I36" s="250"/>
      <c r="J36" s="58"/>
    </row>
    <row r="37" spans="1:20" x14ac:dyDescent="0.25">
      <c r="A37" s="247"/>
      <c r="B37" s="248"/>
      <c r="C37" s="249"/>
      <c r="D37" s="248"/>
      <c r="E37" s="248"/>
      <c r="F37" s="248"/>
      <c r="G37" s="248"/>
      <c r="H37" s="248"/>
      <c r="I37" s="250"/>
      <c r="J37" s="58"/>
    </row>
    <row r="38" spans="1:20" x14ac:dyDescent="0.25">
      <c r="A38" s="247"/>
      <c r="B38" s="248"/>
      <c r="C38" s="249"/>
      <c r="D38" s="248"/>
      <c r="E38" s="248"/>
      <c r="F38" s="248"/>
      <c r="G38" s="248"/>
      <c r="H38" s="248"/>
      <c r="I38" s="250"/>
      <c r="J38" s="58"/>
    </row>
    <row r="39" spans="1:20" x14ac:dyDescent="0.25">
      <c r="A39" s="251"/>
      <c r="B39" s="252"/>
      <c r="C39" s="253"/>
      <c r="D39" s="252"/>
      <c r="E39" s="252"/>
      <c r="F39" s="252"/>
      <c r="G39" s="252"/>
      <c r="H39" s="252"/>
      <c r="I39" s="254"/>
      <c r="J39" s="58"/>
    </row>
    <row r="40" spans="1:20" x14ac:dyDescent="0.25">
      <c r="A40" s="58"/>
      <c r="B40" s="2"/>
      <c r="C40" s="33"/>
      <c r="D40" s="4"/>
      <c r="E40" s="58"/>
      <c r="F40" s="58"/>
      <c r="G40" s="58"/>
      <c r="H40" s="58"/>
      <c r="I40" s="58"/>
      <c r="J40" s="58"/>
    </row>
    <row r="41" spans="1:20" x14ac:dyDescent="0.25">
      <c r="C41" s="35"/>
      <c r="D41" s="9"/>
      <c r="T41" t="s">
        <v>21</v>
      </c>
    </row>
    <row r="42" spans="1:20" x14ac:dyDescent="0.25">
      <c r="D42" s="9"/>
    </row>
    <row r="43" spans="1:20" x14ac:dyDescent="0.25">
      <c r="D43" s="9"/>
    </row>
    <row r="44" spans="1:20" x14ac:dyDescent="0.25">
      <c r="D44" s="9"/>
    </row>
    <row r="45" spans="1:20" x14ac:dyDescent="0.25">
      <c r="D45" s="9"/>
    </row>
    <row r="46" spans="1:20" x14ac:dyDescent="0.25">
      <c r="D46" s="9"/>
    </row>
    <row r="47" spans="1:20" x14ac:dyDescent="0.25">
      <c r="D47" s="9"/>
    </row>
    <row r="48" spans="1:20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  <row r="58" spans="4:4" x14ac:dyDescent="0.25">
      <c r="D58" s="9"/>
    </row>
    <row r="59" spans="4:4" x14ac:dyDescent="0.25">
      <c r="D59" s="9"/>
    </row>
    <row r="60" spans="4:4" x14ac:dyDescent="0.25">
      <c r="D60" s="9"/>
    </row>
    <row r="61" spans="4:4" x14ac:dyDescent="0.25">
      <c r="D61" s="9"/>
    </row>
    <row r="62" spans="4:4" x14ac:dyDescent="0.25">
      <c r="D62" s="9"/>
    </row>
    <row r="63" spans="4:4" x14ac:dyDescent="0.25">
      <c r="D63" s="9"/>
    </row>
    <row r="64" spans="4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</sheetData>
  <mergeCells count="6">
    <mergeCell ref="A35:I39"/>
    <mergeCell ref="A1:I1"/>
    <mergeCell ref="C2:I2"/>
    <mergeCell ref="C3:I3"/>
    <mergeCell ref="C4:I4"/>
    <mergeCell ref="A34:C3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4968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5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56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57" t="s">
        <v>469</v>
      </c>
      <c r="C4" s="261" t="s">
        <v>471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453</v>
      </c>
      <c r="C7" s="49" t="s">
        <v>479</v>
      </c>
      <c r="D7" s="25"/>
      <c r="E7" s="26"/>
      <c r="F7" s="26"/>
      <c r="G7" s="26"/>
      <c r="H7" s="27"/>
      <c r="I7" s="28">
        <f>SUMIF(T8:T9,"&lt;&gt;NOR",I8:I9)</f>
        <v>0</v>
      </c>
      <c r="J7" s="43"/>
      <c r="T7" t="s">
        <v>16</v>
      </c>
    </row>
    <row r="8" spans="1:47" x14ac:dyDescent="0.25">
      <c r="A8" s="29">
        <v>1</v>
      </c>
      <c r="B8" s="47" t="s">
        <v>454</v>
      </c>
      <c r="C8" s="48" t="s">
        <v>480</v>
      </c>
      <c r="D8" s="53" t="s">
        <v>71</v>
      </c>
      <c r="E8" s="50">
        <v>12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21" x14ac:dyDescent="0.25">
      <c r="A9" s="29">
        <v>2</v>
      </c>
      <c r="B9" s="47" t="s">
        <v>455</v>
      </c>
      <c r="C9" s="48" t="s">
        <v>478</v>
      </c>
      <c r="D9" s="53" t="s">
        <v>71</v>
      </c>
      <c r="E9" s="50">
        <v>18</v>
      </c>
      <c r="F9" s="30"/>
      <c r="G9" s="30"/>
      <c r="H9" s="50">
        <f>G9+F9</f>
        <v>0</v>
      </c>
      <c r="I9" s="31">
        <f>ROUND(E9*H9,2)</f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s="23" t="s">
        <v>15</v>
      </c>
      <c r="B10" s="24" t="s">
        <v>456</v>
      </c>
      <c r="C10" s="49" t="s">
        <v>481</v>
      </c>
      <c r="D10" s="25"/>
      <c r="E10" s="26"/>
      <c r="F10" s="26"/>
      <c r="G10" s="26"/>
      <c r="H10" s="27"/>
      <c r="I10" s="28">
        <f>SUMIF(T11:T15,"&lt;&gt;NOR",I11:I15)</f>
        <v>0</v>
      </c>
      <c r="J10" s="43"/>
      <c r="T10" t="s">
        <v>16</v>
      </c>
    </row>
    <row r="11" spans="1:47" ht="41.4" x14ac:dyDescent="0.25">
      <c r="A11" s="29">
        <v>1</v>
      </c>
      <c r="B11" s="47" t="s">
        <v>457</v>
      </c>
      <c r="C11" s="48" t="s">
        <v>482</v>
      </c>
      <c r="D11" s="53" t="s">
        <v>31</v>
      </c>
      <c r="E11" s="50">
        <v>1</v>
      </c>
      <c r="F11" s="30"/>
      <c r="G11" s="30"/>
      <c r="H11" s="50">
        <f>G11+F11</f>
        <v>0</v>
      </c>
      <c r="I11" s="31">
        <f>ROUND(E11*H11,2)</f>
        <v>0</v>
      </c>
      <c r="J11" s="22">
        <v>21</v>
      </c>
      <c r="K11" s="17"/>
      <c r="L11" s="17"/>
      <c r="M11" s="17"/>
      <c r="N11" s="17"/>
      <c r="O11" s="17"/>
      <c r="P11" s="17"/>
      <c r="Q11" s="17"/>
      <c r="R11" s="17"/>
      <c r="S11" s="17"/>
      <c r="T11" s="17" t="s">
        <v>17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31.2" x14ac:dyDescent="0.25">
      <c r="A12" s="29">
        <v>2</v>
      </c>
      <c r="B12" s="47" t="s">
        <v>907</v>
      </c>
      <c r="C12" s="48" t="s">
        <v>483</v>
      </c>
      <c r="D12" s="53" t="s">
        <v>31</v>
      </c>
      <c r="E12" s="50">
        <v>2</v>
      </c>
      <c r="F12" s="30"/>
      <c r="G12" s="30"/>
      <c r="H12" s="50">
        <f t="shared" ref="H12:H15" si="0">G12+F12</f>
        <v>0</v>
      </c>
      <c r="I12" s="31">
        <f t="shared" ref="I12:I15" si="1"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21" x14ac:dyDescent="0.25">
      <c r="A13" s="29">
        <v>3</v>
      </c>
      <c r="B13" s="47" t="s">
        <v>908</v>
      </c>
      <c r="C13" s="48" t="s">
        <v>484</v>
      </c>
      <c r="D13" s="53" t="s">
        <v>72</v>
      </c>
      <c r="E13" s="50">
        <v>2</v>
      </c>
      <c r="F13" s="30"/>
      <c r="G13" s="30"/>
      <c r="H13" s="50">
        <f t="shared" si="0"/>
        <v>0</v>
      </c>
      <c r="I13" s="31">
        <f t="shared" si="1"/>
        <v>0</v>
      </c>
      <c r="J13" s="22">
        <v>21</v>
      </c>
      <c r="K13" s="17"/>
      <c r="L13" s="17"/>
      <c r="M13" s="17"/>
      <c r="N13" s="17"/>
      <c r="O13" s="17"/>
      <c r="P13" s="17"/>
      <c r="Q13" s="17"/>
      <c r="R13" s="17"/>
      <c r="S13" s="17"/>
      <c r="T13" s="17" t="s">
        <v>17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x14ac:dyDescent="0.25">
      <c r="A14" s="29">
        <v>4</v>
      </c>
      <c r="B14" s="47" t="s">
        <v>909</v>
      </c>
      <c r="C14" s="48" t="s">
        <v>485</v>
      </c>
      <c r="D14" s="53" t="s">
        <v>72</v>
      </c>
      <c r="E14" s="50">
        <v>1</v>
      </c>
      <c r="F14" s="30"/>
      <c r="G14" s="30"/>
      <c r="H14" s="50">
        <f t="shared" si="0"/>
        <v>0</v>
      </c>
      <c r="I14" s="31">
        <f t="shared" si="1"/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x14ac:dyDescent="0.25">
      <c r="A15" s="29">
        <v>5</v>
      </c>
      <c r="B15" s="47" t="s">
        <v>910</v>
      </c>
      <c r="C15" s="48" t="s">
        <v>486</v>
      </c>
      <c r="D15" s="53" t="s">
        <v>72</v>
      </c>
      <c r="E15" s="50">
        <v>1</v>
      </c>
      <c r="F15" s="30"/>
      <c r="G15" s="30"/>
      <c r="H15" s="50">
        <f t="shared" si="0"/>
        <v>0</v>
      </c>
      <c r="I15" s="31">
        <f t="shared" si="1"/>
        <v>0</v>
      </c>
      <c r="J15" s="22">
        <v>21</v>
      </c>
      <c r="K15" s="17"/>
      <c r="L15" s="17"/>
      <c r="M15" s="17"/>
      <c r="N15" s="17"/>
      <c r="O15" s="17"/>
      <c r="P15" s="17"/>
      <c r="Q15" s="17"/>
      <c r="R15" s="17"/>
      <c r="S15" s="17"/>
      <c r="T15" s="17" t="s">
        <v>17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x14ac:dyDescent="0.25">
      <c r="A16" s="23" t="s">
        <v>15</v>
      </c>
      <c r="B16" s="24" t="s">
        <v>458</v>
      </c>
      <c r="C16" s="49" t="s">
        <v>189</v>
      </c>
      <c r="D16" s="25"/>
      <c r="E16" s="26"/>
      <c r="F16" s="26"/>
      <c r="G16" s="26"/>
      <c r="H16" s="27"/>
      <c r="I16" s="28">
        <f>SUMIF(T17:T21,"&lt;&gt;NOR",I17:I21)</f>
        <v>0</v>
      </c>
      <c r="J16" s="43"/>
      <c r="T16" t="s">
        <v>16</v>
      </c>
    </row>
    <row r="17" spans="1:47" x14ac:dyDescent="0.25">
      <c r="A17" s="29">
        <v>1</v>
      </c>
      <c r="B17" s="47" t="s">
        <v>459</v>
      </c>
      <c r="C17" s="48" t="s">
        <v>491</v>
      </c>
      <c r="D17" s="53" t="s">
        <v>31</v>
      </c>
      <c r="E17" s="50">
        <v>1</v>
      </c>
      <c r="F17" s="30"/>
      <c r="G17" s="30"/>
      <c r="H17" s="50">
        <f t="shared" ref="H17:H21" si="2">G17+F17</f>
        <v>0</v>
      </c>
      <c r="I17" s="31">
        <f t="shared" ref="I17:I21" si="3">ROUND(E17*H17,2)</f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x14ac:dyDescent="0.25">
      <c r="A18" s="29">
        <v>2</v>
      </c>
      <c r="B18" s="47" t="s">
        <v>460</v>
      </c>
      <c r="C18" s="48" t="s">
        <v>446</v>
      </c>
      <c r="D18" s="53" t="s">
        <v>31</v>
      </c>
      <c r="E18" s="50">
        <v>1</v>
      </c>
      <c r="F18" s="30"/>
      <c r="G18" s="30"/>
      <c r="H18" s="50">
        <f t="shared" si="2"/>
        <v>0</v>
      </c>
      <c r="I18" s="31">
        <f t="shared" si="3"/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29">
        <v>3</v>
      </c>
      <c r="B19" s="47" t="s">
        <v>461</v>
      </c>
      <c r="C19" s="48" t="s">
        <v>488</v>
      </c>
      <c r="D19" s="53" t="s">
        <v>31</v>
      </c>
      <c r="E19" s="50">
        <v>1</v>
      </c>
      <c r="F19" s="30"/>
      <c r="G19" s="30"/>
      <c r="H19" s="50">
        <f t="shared" si="2"/>
        <v>0</v>
      </c>
      <c r="I19" s="31">
        <f t="shared" si="3"/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x14ac:dyDescent="0.25">
      <c r="A20" s="29">
        <v>4</v>
      </c>
      <c r="B20" s="47" t="s">
        <v>462</v>
      </c>
      <c r="C20" s="48" t="s">
        <v>489</v>
      </c>
      <c r="D20" s="62" t="s">
        <v>31</v>
      </c>
      <c r="E20" s="50">
        <v>1</v>
      </c>
      <c r="F20" s="30"/>
      <c r="G20" s="30"/>
      <c r="H20" s="50">
        <f t="shared" si="2"/>
        <v>0</v>
      </c>
      <c r="I20" s="31">
        <f t="shared" si="3"/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60">
        <v>5</v>
      </c>
      <c r="B21" s="61" t="s">
        <v>911</v>
      </c>
      <c r="C21" s="48" t="s">
        <v>490</v>
      </c>
      <c r="D21" s="62" t="s">
        <v>31</v>
      </c>
      <c r="E21" s="63">
        <v>1</v>
      </c>
      <c r="F21" s="64"/>
      <c r="G21" s="64"/>
      <c r="H21" s="63">
        <f t="shared" si="2"/>
        <v>0</v>
      </c>
      <c r="I21" s="65">
        <f t="shared" si="3"/>
        <v>0</v>
      </c>
      <c r="J21" s="22">
        <v>21</v>
      </c>
      <c r="K21" s="17"/>
      <c r="L21" s="17"/>
      <c r="M21" s="17"/>
      <c r="N21" s="17"/>
      <c r="O21" s="17"/>
      <c r="P21" s="17"/>
      <c r="Q21" s="17"/>
      <c r="R21" s="17"/>
      <c r="S21" s="17"/>
      <c r="T21" s="17" t="s">
        <v>17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x14ac:dyDescent="0.25">
      <c r="A22" s="58"/>
      <c r="B22" s="2"/>
      <c r="C22" s="33"/>
      <c r="D22" s="4"/>
      <c r="E22" s="58"/>
      <c r="F22" s="58"/>
      <c r="G22" s="58"/>
      <c r="H22" s="58"/>
      <c r="I22" s="58"/>
      <c r="J22" s="58"/>
      <c r="R22">
        <v>15</v>
      </c>
      <c r="S22">
        <v>21</v>
      </c>
    </row>
    <row r="23" spans="1:47" x14ac:dyDescent="0.25">
      <c r="A23" s="18"/>
      <c r="B23" s="19" t="s">
        <v>4</v>
      </c>
      <c r="C23" s="34"/>
      <c r="D23" s="20"/>
      <c r="E23" s="21"/>
      <c r="F23" s="21"/>
      <c r="G23" s="21"/>
      <c r="H23" s="21"/>
      <c r="I23" s="32">
        <f>I7+I10+I16</f>
        <v>0</v>
      </c>
      <c r="J23" s="58"/>
      <c r="R23">
        <f>SUMIF(J7:J9,R22,I7:I9)</f>
        <v>0</v>
      </c>
      <c r="S23">
        <f>SUMIF(J7:J9,S22,I7:I9)</f>
        <v>0</v>
      </c>
      <c r="T23" t="s">
        <v>18</v>
      </c>
    </row>
    <row r="24" spans="1:47" x14ac:dyDescent="0.25">
      <c r="A24" s="58"/>
      <c r="B24" s="2"/>
      <c r="C24" s="33"/>
      <c r="D24" s="4"/>
      <c r="E24" s="58"/>
      <c r="F24" s="58"/>
      <c r="G24" s="58"/>
      <c r="H24" s="58"/>
      <c r="I24" s="58"/>
      <c r="J24" s="58"/>
    </row>
    <row r="25" spans="1:47" x14ac:dyDescent="0.25">
      <c r="A25" s="58"/>
      <c r="B25" s="2"/>
      <c r="C25" s="33"/>
      <c r="D25" s="4"/>
      <c r="E25" s="58"/>
      <c r="F25" s="58"/>
      <c r="G25" s="58"/>
      <c r="H25" s="58"/>
      <c r="I25" s="58"/>
      <c r="J25" s="58"/>
    </row>
    <row r="26" spans="1:47" x14ac:dyDescent="0.25">
      <c r="A26" s="264" t="s">
        <v>19</v>
      </c>
      <c r="B26" s="264"/>
      <c r="C26" s="265"/>
      <c r="D26" s="4"/>
      <c r="E26" s="58"/>
      <c r="F26" s="58"/>
      <c r="G26" s="58"/>
      <c r="H26" s="58"/>
      <c r="I26" s="58"/>
      <c r="J26" s="58"/>
    </row>
    <row r="27" spans="1:47" x14ac:dyDescent="0.25">
      <c r="A27" s="243"/>
      <c r="B27" s="244"/>
      <c r="C27" s="245"/>
      <c r="D27" s="244"/>
      <c r="E27" s="244"/>
      <c r="F27" s="244"/>
      <c r="G27" s="244"/>
      <c r="H27" s="244"/>
      <c r="I27" s="246"/>
      <c r="J27" s="58"/>
      <c r="T27" t="s">
        <v>20</v>
      </c>
    </row>
    <row r="28" spans="1:47" x14ac:dyDescent="0.25">
      <c r="A28" s="247"/>
      <c r="B28" s="248"/>
      <c r="C28" s="249"/>
      <c r="D28" s="248"/>
      <c r="E28" s="248"/>
      <c r="F28" s="248"/>
      <c r="G28" s="248"/>
      <c r="H28" s="248"/>
      <c r="I28" s="250"/>
      <c r="J28" s="58"/>
    </row>
    <row r="29" spans="1:47" x14ac:dyDescent="0.25">
      <c r="A29" s="247"/>
      <c r="B29" s="248"/>
      <c r="C29" s="249"/>
      <c r="D29" s="248"/>
      <c r="E29" s="248"/>
      <c r="F29" s="248"/>
      <c r="G29" s="248"/>
      <c r="H29" s="248"/>
      <c r="I29" s="250"/>
      <c r="J29" s="58"/>
    </row>
    <row r="30" spans="1:47" x14ac:dyDescent="0.25">
      <c r="A30" s="247"/>
      <c r="B30" s="248"/>
      <c r="C30" s="249"/>
      <c r="D30" s="248"/>
      <c r="E30" s="248"/>
      <c r="F30" s="248"/>
      <c r="G30" s="248"/>
      <c r="H30" s="248"/>
      <c r="I30" s="250"/>
      <c r="J30" s="58"/>
    </row>
    <row r="31" spans="1:47" x14ac:dyDescent="0.25">
      <c r="A31" s="251"/>
      <c r="B31" s="252"/>
      <c r="C31" s="253"/>
      <c r="D31" s="252"/>
      <c r="E31" s="252"/>
      <c r="F31" s="252"/>
      <c r="G31" s="252"/>
      <c r="H31" s="252"/>
      <c r="I31" s="254"/>
      <c r="J31" s="58"/>
    </row>
    <row r="32" spans="1:47" x14ac:dyDescent="0.25">
      <c r="A32" s="58"/>
      <c r="B32" s="2"/>
      <c r="C32" s="33"/>
      <c r="D32" s="4"/>
      <c r="E32" s="58"/>
      <c r="F32" s="58"/>
      <c r="G32" s="58"/>
      <c r="H32" s="58"/>
      <c r="I32" s="58"/>
      <c r="J32" s="58"/>
    </row>
    <row r="33" spans="3:20" x14ac:dyDescent="0.25">
      <c r="C33" s="35"/>
      <c r="D33" s="9"/>
      <c r="T33" t="s">
        <v>21</v>
      </c>
    </row>
    <row r="34" spans="3:20" x14ac:dyDescent="0.25">
      <c r="D34" s="9"/>
    </row>
    <row r="35" spans="3:20" x14ac:dyDescent="0.25">
      <c r="D35" s="9"/>
    </row>
    <row r="36" spans="3:20" x14ac:dyDescent="0.25">
      <c r="D36" s="9"/>
    </row>
    <row r="37" spans="3:20" x14ac:dyDescent="0.25">
      <c r="D37" s="9"/>
    </row>
    <row r="38" spans="3:20" x14ac:dyDescent="0.25">
      <c r="D38" s="9"/>
    </row>
    <row r="39" spans="3:20" x14ac:dyDescent="0.25">
      <c r="D39" s="9"/>
    </row>
    <row r="40" spans="3:20" x14ac:dyDescent="0.25">
      <c r="D40" s="9"/>
    </row>
    <row r="41" spans="3:20" x14ac:dyDescent="0.25">
      <c r="D41" s="9"/>
    </row>
    <row r="42" spans="3:20" x14ac:dyDescent="0.25">
      <c r="D42" s="9"/>
    </row>
    <row r="43" spans="3:20" x14ac:dyDescent="0.25">
      <c r="D43" s="9"/>
    </row>
    <row r="44" spans="3:20" x14ac:dyDescent="0.25">
      <c r="D44" s="9"/>
    </row>
    <row r="45" spans="3:20" x14ac:dyDescent="0.25">
      <c r="D45" s="9"/>
    </row>
    <row r="46" spans="3:20" x14ac:dyDescent="0.25">
      <c r="D46" s="9"/>
    </row>
    <row r="47" spans="3:20" x14ac:dyDescent="0.25">
      <c r="D47" s="9"/>
    </row>
    <row r="48" spans="3:20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  <row r="58" spans="4:4" x14ac:dyDescent="0.25">
      <c r="D58" s="9"/>
    </row>
    <row r="59" spans="4:4" x14ac:dyDescent="0.25">
      <c r="D59" s="9"/>
    </row>
    <row r="60" spans="4:4" x14ac:dyDescent="0.25">
      <c r="D60" s="9"/>
    </row>
    <row r="61" spans="4:4" x14ac:dyDescent="0.25">
      <c r="D61" s="9"/>
    </row>
    <row r="62" spans="4:4" x14ac:dyDescent="0.25">
      <c r="D62" s="9"/>
    </row>
    <row r="63" spans="4:4" x14ac:dyDescent="0.25">
      <c r="D63" s="9"/>
    </row>
    <row r="64" spans="4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</sheetData>
  <mergeCells count="6">
    <mergeCell ref="A27:I31"/>
    <mergeCell ref="A1:I1"/>
    <mergeCell ref="C2:I2"/>
    <mergeCell ref="C3:I3"/>
    <mergeCell ref="C4:I4"/>
    <mergeCell ref="A26:C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  <colBreaks count="1" manualBreakCount="1">
    <brk id="9" max="6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</sheetPr>
  <dimension ref="A1:AU4998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77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77" t="s">
        <v>960</v>
      </c>
      <c r="C3" s="259" t="s">
        <v>961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78" t="s">
        <v>38</v>
      </c>
      <c r="C4" s="261" t="s">
        <v>962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1018</v>
      </c>
      <c r="C7" s="49" t="s">
        <v>23</v>
      </c>
      <c r="D7" s="25"/>
      <c r="E7" s="26"/>
      <c r="F7" s="26"/>
      <c r="G7" s="26"/>
      <c r="H7" s="27"/>
      <c r="I7" s="28">
        <f>SUMIF(T8:T23,"&lt;&gt;NOR",I8:I23)</f>
        <v>0</v>
      </c>
      <c r="J7" s="43"/>
      <c r="T7" t="s">
        <v>16</v>
      </c>
    </row>
    <row r="8" spans="1:47" ht="21" x14ac:dyDescent="0.25">
      <c r="A8" s="29">
        <v>1</v>
      </c>
      <c r="B8" s="47" t="s">
        <v>1021</v>
      </c>
      <c r="C8" s="48" t="s">
        <v>27</v>
      </c>
      <c r="D8" s="53" t="s">
        <v>32</v>
      </c>
      <c r="E8" s="50">
        <v>78.5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33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x14ac:dyDescent="0.25">
      <c r="A10" s="29">
        <v>2</v>
      </c>
      <c r="B10" s="47" t="s">
        <v>1022</v>
      </c>
      <c r="C10" s="48" t="s">
        <v>29</v>
      </c>
      <c r="D10" s="53" t="s">
        <v>34</v>
      </c>
      <c r="E10" s="50">
        <v>70.5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33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3</v>
      </c>
      <c r="B12" s="47" t="s">
        <v>1023</v>
      </c>
      <c r="C12" s="48" t="s">
        <v>1343</v>
      </c>
      <c r="D12" s="53" t="s">
        <v>34</v>
      </c>
      <c r="E12" s="50">
        <v>34.700000000000003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33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4</v>
      </c>
      <c r="B14" s="47" t="s">
        <v>1024</v>
      </c>
      <c r="C14" s="48" t="s">
        <v>1345</v>
      </c>
      <c r="D14" s="53" t="s">
        <v>34</v>
      </c>
      <c r="E14" s="50">
        <v>34.700000000000003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33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9">
        <v>5</v>
      </c>
      <c r="B16" s="47" t="s">
        <v>1025</v>
      </c>
      <c r="C16" s="48" t="s">
        <v>1347</v>
      </c>
      <c r="D16" s="53" t="s">
        <v>34</v>
      </c>
      <c r="E16" s="50">
        <v>4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42" customFormat="1" x14ac:dyDescent="0.25">
      <c r="A17" s="36"/>
      <c r="B17" s="37"/>
      <c r="C17" s="55" t="s">
        <v>33</v>
      </c>
      <c r="D17" s="51"/>
      <c r="E17" s="52"/>
      <c r="F17" s="52"/>
      <c r="G17" s="52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x14ac:dyDescent="0.25">
      <c r="A18" s="29">
        <v>6</v>
      </c>
      <c r="B18" s="47" t="s">
        <v>1026</v>
      </c>
      <c r="C18" s="48" t="s">
        <v>1346</v>
      </c>
      <c r="D18" s="53" t="s">
        <v>34</v>
      </c>
      <c r="E18" s="50">
        <v>3.6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42" customFormat="1" x14ac:dyDescent="0.25">
      <c r="A19" s="36"/>
      <c r="B19" s="37"/>
      <c r="C19" s="55" t="s">
        <v>33</v>
      </c>
      <c r="D19" s="51"/>
      <c r="E19" s="52"/>
      <c r="F19" s="52"/>
      <c r="G19" s="52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29">
        <v>7</v>
      </c>
      <c r="B20" s="47" t="s">
        <v>1027</v>
      </c>
      <c r="C20" s="48" t="s">
        <v>1348</v>
      </c>
      <c r="D20" s="53" t="s">
        <v>34</v>
      </c>
      <c r="E20" s="50">
        <v>16.8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ht="20.399999999999999" x14ac:dyDescent="0.25">
      <c r="A21" s="36"/>
      <c r="B21" s="37"/>
      <c r="C21" s="55" t="s">
        <v>1398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9">
        <v>8</v>
      </c>
      <c r="B22" s="47" t="s">
        <v>1028</v>
      </c>
      <c r="C22" s="48" t="s">
        <v>1349</v>
      </c>
      <c r="D22" s="53" t="s">
        <v>34</v>
      </c>
      <c r="E22" s="50">
        <v>35.799999999999997</v>
      </c>
      <c r="F22" s="30"/>
      <c r="G22" s="30"/>
      <c r="H22" s="50">
        <f>G22+F22</f>
        <v>0</v>
      </c>
      <c r="I22" s="31">
        <f>ROUND(E22*H22,2)</f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42" customFormat="1" x14ac:dyDescent="0.25">
      <c r="A23" s="36"/>
      <c r="B23" s="37"/>
      <c r="C23" s="55" t="s">
        <v>33</v>
      </c>
      <c r="D23" s="51"/>
      <c r="E23" s="52"/>
      <c r="F23" s="52"/>
      <c r="G23" s="52"/>
      <c r="H23" s="38"/>
      <c r="I23" s="39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x14ac:dyDescent="0.25">
      <c r="A24" s="23" t="s">
        <v>15</v>
      </c>
      <c r="B24" s="24" t="s">
        <v>1019</v>
      </c>
      <c r="C24" s="49" t="s">
        <v>966</v>
      </c>
      <c r="D24" s="25"/>
      <c r="E24" s="26"/>
      <c r="F24" s="26"/>
      <c r="G24" s="26"/>
      <c r="H24" s="27"/>
      <c r="I24" s="28">
        <f>SUMIF(T25:T37,"&lt;&gt;NOR",I25:I37)</f>
        <v>0</v>
      </c>
      <c r="J24" s="43"/>
      <c r="T24" t="s">
        <v>16</v>
      </c>
    </row>
    <row r="25" spans="1:47" ht="21" x14ac:dyDescent="0.25">
      <c r="A25" s="29">
        <v>1</v>
      </c>
      <c r="B25" s="47" t="s">
        <v>1029</v>
      </c>
      <c r="C25" s="48" t="s">
        <v>1408</v>
      </c>
      <c r="D25" s="53" t="s">
        <v>31</v>
      </c>
      <c r="E25" s="50">
        <v>1</v>
      </c>
      <c r="F25" s="30"/>
      <c r="G25" s="30"/>
      <c r="H25" s="50">
        <f t="shared" ref="H25:H37" si="0">G25+F25</f>
        <v>0</v>
      </c>
      <c r="I25" s="31">
        <f t="shared" ref="I25:I37" si="1">ROUND(E25*H25,2)</f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9">
        <v>2</v>
      </c>
      <c r="B26" s="47" t="s">
        <v>1030</v>
      </c>
      <c r="C26" s="48" t="s">
        <v>963</v>
      </c>
      <c r="D26" s="53" t="s">
        <v>72</v>
      </c>
      <c r="E26" s="50">
        <v>1</v>
      </c>
      <c r="F26" s="30"/>
      <c r="G26" s="30"/>
      <c r="H26" s="50">
        <f t="shared" si="0"/>
        <v>0</v>
      </c>
      <c r="I26" s="31">
        <f t="shared" si="1"/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3</v>
      </c>
      <c r="B27" s="47" t="s">
        <v>1031</v>
      </c>
      <c r="C27" s="48" t="s">
        <v>964</v>
      </c>
      <c r="D27" s="53" t="s">
        <v>72</v>
      </c>
      <c r="E27" s="50">
        <v>1</v>
      </c>
      <c r="F27" s="30"/>
      <c r="G27" s="30"/>
      <c r="H27" s="50">
        <f t="shared" si="0"/>
        <v>0</v>
      </c>
      <c r="I27" s="31">
        <f t="shared" si="1"/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9">
        <v>4</v>
      </c>
      <c r="B28" s="47" t="s">
        <v>1032</v>
      </c>
      <c r="C28" s="48" t="s">
        <v>1409</v>
      </c>
      <c r="D28" s="53" t="s">
        <v>71</v>
      </c>
      <c r="E28" s="50">
        <v>33</v>
      </c>
      <c r="F28" s="30"/>
      <c r="G28" s="30"/>
      <c r="H28" s="50">
        <f t="shared" si="0"/>
        <v>0</v>
      </c>
      <c r="I28" s="31">
        <f t="shared" si="1"/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29">
        <v>5</v>
      </c>
      <c r="B29" s="47" t="s">
        <v>1352</v>
      </c>
      <c r="C29" s="48" t="s">
        <v>965</v>
      </c>
      <c r="D29" s="53" t="s">
        <v>71</v>
      </c>
      <c r="E29" s="50">
        <v>14</v>
      </c>
      <c r="F29" s="30"/>
      <c r="G29" s="30"/>
      <c r="H29" s="50">
        <f t="shared" si="0"/>
        <v>0</v>
      </c>
      <c r="I29" s="31">
        <f t="shared" si="1"/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29">
        <v>6</v>
      </c>
      <c r="B30" s="47" t="s">
        <v>1353</v>
      </c>
      <c r="C30" s="48" t="s">
        <v>1410</v>
      </c>
      <c r="D30" s="53" t="s">
        <v>71</v>
      </c>
      <c r="E30" s="50">
        <v>45.7</v>
      </c>
      <c r="F30" s="30"/>
      <c r="G30" s="30"/>
      <c r="H30" s="50">
        <f t="shared" si="0"/>
        <v>0</v>
      </c>
      <c r="I30" s="31">
        <f t="shared" si="1"/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ht="21" x14ac:dyDescent="0.25">
      <c r="A31" s="29">
        <v>7</v>
      </c>
      <c r="B31" s="47" t="s">
        <v>1354</v>
      </c>
      <c r="C31" s="48" t="s">
        <v>1038</v>
      </c>
      <c r="D31" s="53" t="s">
        <v>72</v>
      </c>
      <c r="E31" s="50">
        <v>1</v>
      </c>
      <c r="F31" s="30"/>
      <c r="G31" s="30"/>
      <c r="H31" s="50">
        <f t="shared" si="0"/>
        <v>0</v>
      </c>
      <c r="I31" s="31">
        <f t="shared" si="1"/>
        <v>0</v>
      </c>
      <c r="J31" s="22">
        <v>21</v>
      </c>
      <c r="K31" s="17"/>
      <c r="L31" s="17"/>
      <c r="M31" s="17"/>
      <c r="N31" s="17"/>
      <c r="O31" s="17"/>
      <c r="P31" s="17"/>
      <c r="Q31" s="17"/>
      <c r="R31" s="17"/>
      <c r="S31" s="17"/>
      <c r="T31" s="17" t="s">
        <v>17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42" customFormat="1" x14ac:dyDescent="0.25">
      <c r="A32" s="36"/>
      <c r="B32" s="37"/>
      <c r="C32" s="55" t="s">
        <v>1413</v>
      </c>
      <c r="D32" s="51"/>
      <c r="E32" s="52"/>
      <c r="F32" s="52"/>
      <c r="G32" s="52"/>
      <c r="H32" s="38"/>
      <c r="I32" s="39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x14ac:dyDescent="0.25">
      <c r="A33" s="29">
        <v>8</v>
      </c>
      <c r="B33" s="47" t="s">
        <v>1355</v>
      </c>
      <c r="C33" s="48" t="s">
        <v>967</v>
      </c>
      <c r="D33" s="53" t="s">
        <v>72</v>
      </c>
      <c r="E33" s="50">
        <v>1</v>
      </c>
      <c r="F33" s="30"/>
      <c r="G33" s="30"/>
      <c r="H33" s="50">
        <f t="shared" si="0"/>
        <v>0</v>
      </c>
      <c r="I33" s="31">
        <f t="shared" si="1"/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42" customFormat="1" x14ac:dyDescent="0.25">
      <c r="A34" s="36"/>
      <c r="B34" s="37"/>
      <c r="C34" s="55" t="s">
        <v>1413</v>
      </c>
      <c r="D34" s="51"/>
      <c r="E34" s="52"/>
      <c r="F34" s="52"/>
      <c r="G34" s="52"/>
      <c r="H34" s="38"/>
      <c r="I34" s="39"/>
      <c r="J34" s="4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ht="21" x14ac:dyDescent="0.25">
      <c r="A35" s="29">
        <v>9</v>
      </c>
      <c r="B35" s="47" t="s">
        <v>1356</v>
      </c>
      <c r="C35" s="48" t="s">
        <v>968</v>
      </c>
      <c r="D35" s="53" t="s">
        <v>72</v>
      </c>
      <c r="E35" s="50">
        <v>1</v>
      </c>
      <c r="F35" s="30"/>
      <c r="G35" s="30"/>
      <c r="H35" s="50">
        <f t="shared" si="0"/>
        <v>0</v>
      </c>
      <c r="I35" s="31">
        <f t="shared" si="1"/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42" customFormat="1" x14ac:dyDescent="0.25">
      <c r="A36" s="36"/>
      <c r="B36" s="37"/>
      <c r="C36" s="55" t="s">
        <v>1413</v>
      </c>
      <c r="D36" s="51"/>
      <c r="E36" s="52"/>
      <c r="F36" s="52"/>
      <c r="G36" s="52"/>
      <c r="H36" s="38"/>
      <c r="I36" s="39"/>
      <c r="J36" s="40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x14ac:dyDescent="0.25">
      <c r="A37" s="29">
        <v>10</v>
      </c>
      <c r="B37" s="47" t="s">
        <v>1357</v>
      </c>
      <c r="C37" s="48" t="s">
        <v>969</v>
      </c>
      <c r="D37" s="53" t="s">
        <v>71</v>
      </c>
      <c r="E37" s="50">
        <v>4</v>
      </c>
      <c r="F37" s="30"/>
      <c r="G37" s="30"/>
      <c r="H37" s="50">
        <f t="shared" si="0"/>
        <v>0</v>
      </c>
      <c r="I37" s="31">
        <f t="shared" si="1"/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42" customFormat="1" x14ac:dyDescent="0.25">
      <c r="A38" s="36"/>
      <c r="B38" s="37"/>
      <c r="C38" s="55" t="s">
        <v>1413</v>
      </c>
      <c r="D38" s="51"/>
      <c r="E38" s="52"/>
      <c r="F38" s="52"/>
      <c r="G38" s="52"/>
      <c r="H38" s="38"/>
      <c r="I38" s="39"/>
      <c r="J38" s="40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x14ac:dyDescent="0.25">
      <c r="A39" s="23" t="s">
        <v>15</v>
      </c>
      <c r="B39" s="24" t="s">
        <v>1020</v>
      </c>
      <c r="C39" s="49" t="s">
        <v>970</v>
      </c>
      <c r="D39" s="25"/>
      <c r="E39" s="26"/>
      <c r="F39" s="26"/>
      <c r="G39" s="26"/>
      <c r="H39" s="27"/>
      <c r="I39" s="28">
        <f>SUMIF(T40:T44,"&lt;&gt;NOR",I40:I44)</f>
        <v>0</v>
      </c>
      <c r="J39" s="43"/>
      <c r="T39" t="s">
        <v>16</v>
      </c>
    </row>
    <row r="40" spans="1:47" ht="21" x14ac:dyDescent="0.25">
      <c r="A40" s="29">
        <v>1</v>
      </c>
      <c r="B40" s="47" t="s">
        <v>1033</v>
      </c>
      <c r="C40" s="48" t="s">
        <v>1411</v>
      </c>
      <c r="D40" s="53" t="s">
        <v>71</v>
      </c>
      <c r="E40" s="50">
        <v>40</v>
      </c>
      <c r="F40" s="30"/>
      <c r="G40" s="30"/>
      <c r="H40" s="50">
        <f t="shared" ref="H40:H44" si="2">G40+F40</f>
        <v>0</v>
      </c>
      <c r="I40" s="31">
        <f t="shared" ref="I40:I44" si="3">ROUND(E40*H40,2)</f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ht="21" x14ac:dyDescent="0.25">
      <c r="A41" s="29">
        <v>2</v>
      </c>
      <c r="B41" s="47" t="s">
        <v>1035</v>
      </c>
      <c r="C41" s="48" t="s">
        <v>1412</v>
      </c>
      <c r="D41" s="53" t="s">
        <v>71</v>
      </c>
      <c r="E41" s="50">
        <v>40</v>
      </c>
      <c r="F41" s="30"/>
      <c r="G41" s="30"/>
      <c r="H41" s="50">
        <f t="shared" si="2"/>
        <v>0</v>
      </c>
      <c r="I41" s="31">
        <f t="shared" si="3"/>
        <v>0</v>
      </c>
      <c r="J41" s="22">
        <v>21</v>
      </c>
      <c r="K41" s="17"/>
      <c r="L41" s="17"/>
      <c r="M41" s="17"/>
      <c r="N41" s="17"/>
      <c r="O41" s="17"/>
      <c r="P41" s="17"/>
      <c r="Q41" s="17"/>
      <c r="R41" s="17"/>
      <c r="S41" s="17"/>
      <c r="T41" s="17" t="s">
        <v>17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x14ac:dyDescent="0.25">
      <c r="A42" s="29">
        <v>3</v>
      </c>
      <c r="B42" s="47" t="s">
        <v>1036</v>
      </c>
      <c r="C42" s="48" t="s">
        <v>972</v>
      </c>
      <c r="D42" s="53" t="s">
        <v>31</v>
      </c>
      <c r="E42" s="50">
        <v>1</v>
      </c>
      <c r="F42" s="30"/>
      <c r="G42" s="30"/>
      <c r="H42" s="50">
        <f t="shared" si="2"/>
        <v>0</v>
      </c>
      <c r="I42" s="31">
        <f t="shared" si="3"/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42" customFormat="1" x14ac:dyDescent="0.25">
      <c r="A43" s="36"/>
      <c r="B43" s="37"/>
      <c r="C43" s="55" t="s">
        <v>1413</v>
      </c>
      <c r="D43" s="51"/>
      <c r="E43" s="52"/>
      <c r="F43" s="52"/>
      <c r="G43" s="52"/>
      <c r="H43" s="38"/>
      <c r="I43" s="39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47" ht="21" x14ac:dyDescent="0.25">
      <c r="A44" s="29">
        <v>4</v>
      </c>
      <c r="B44" s="47" t="s">
        <v>1037</v>
      </c>
      <c r="C44" s="48" t="s">
        <v>971</v>
      </c>
      <c r="D44" s="53" t="s">
        <v>72</v>
      </c>
      <c r="E44" s="50">
        <v>1</v>
      </c>
      <c r="F44" s="30"/>
      <c r="G44" s="30"/>
      <c r="H44" s="50">
        <f t="shared" si="2"/>
        <v>0</v>
      </c>
      <c r="I44" s="31">
        <f t="shared" si="3"/>
        <v>0</v>
      </c>
      <c r="J44" s="22">
        <v>21</v>
      </c>
      <c r="K44" s="17"/>
      <c r="L44" s="17"/>
      <c r="M44" s="17"/>
      <c r="N44" s="17"/>
      <c r="O44" s="17"/>
      <c r="P44" s="17"/>
      <c r="Q44" s="17"/>
      <c r="R44" s="17"/>
      <c r="S44" s="17"/>
      <c r="T44" s="17" t="s">
        <v>17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42" customFormat="1" x14ac:dyDescent="0.25">
      <c r="A45" s="36"/>
      <c r="B45" s="37"/>
      <c r="C45" s="55" t="s">
        <v>1413</v>
      </c>
      <c r="D45" s="51"/>
      <c r="E45" s="52"/>
      <c r="F45" s="52"/>
      <c r="G45" s="52"/>
      <c r="H45" s="38"/>
      <c r="I45" s="39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x14ac:dyDescent="0.25">
      <c r="A46" s="23" t="s">
        <v>15</v>
      </c>
      <c r="B46" s="24" t="s">
        <v>1350</v>
      </c>
      <c r="C46" s="49" t="s">
        <v>125</v>
      </c>
      <c r="D46" s="25"/>
      <c r="E46" s="26"/>
      <c r="F46" s="26"/>
      <c r="G46" s="26"/>
      <c r="H46" s="27"/>
      <c r="I46" s="28">
        <f>SUMIF(T47:T51,"&lt;&gt;NOR",I47:I51)</f>
        <v>0</v>
      </c>
      <c r="J46" s="43"/>
      <c r="T46" t="s">
        <v>16</v>
      </c>
    </row>
    <row r="47" spans="1:47" x14ac:dyDescent="0.25">
      <c r="A47" s="29">
        <v>1</v>
      </c>
      <c r="B47" s="47" t="s">
        <v>1034</v>
      </c>
      <c r="C47" s="48" t="s">
        <v>973</v>
      </c>
      <c r="D47" s="53" t="s">
        <v>31</v>
      </c>
      <c r="E47" s="50">
        <v>1</v>
      </c>
      <c r="F47" s="30"/>
      <c r="G47" s="30"/>
      <c r="H47" s="50">
        <f t="shared" ref="H47:H51" si="4">G47+F47</f>
        <v>0</v>
      </c>
      <c r="I47" s="31">
        <f t="shared" ref="I47:I51" si="5">ROUND(E47*H47,2)</f>
        <v>0</v>
      </c>
      <c r="J47" s="22">
        <v>21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17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x14ac:dyDescent="0.25">
      <c r="A48" s="29">
        <v>2</v>
      </c>
      <c r="B48" s="47" t="s">
        <v>1358</v>
      </c>
      <c r="C48" s="48" t="s">
        <v>127</v>
      </c>
      <c r="D48" s="53" t="s">
        <v>31</v>
      </c>
      <c r="E48" s="50">
        <v>1</v>
      </c>
      <c r="F48" s="30"/>
      <c r="G48" s="30"/>
      <c r="H48" s="50">
        <f t="shared" si="4"/>
        <v>0</v>
      </c>
      <c r="I48" s="31">
        <f t="shared" si="5"/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ht="12.6" customHeight="1" x14ac:dyDescent="0.25">
      <c r="A49" s="29">
        <v>3</v>
      </c>
      <c r="B49" s="47" t="s">
        <v>1359</v>
      </c>
      <c r="C49" s="48" t="s">
        <v>183</v>
      </c>
      <c r="D49" s="53" t="s">
        <v>31</v>
      </c>
      <c r="E49" s="50">
        <v>1</v>
      </c>
      <c r="F49" s="30"/>
      <c r="G49" s="30"/>
      <c r="H49" s="50">
        <f t="shared" si="4"/>
        <v>0</v>
      </c>
      <c r="I49" s="31">
        <f t="shared" si="5"/>
        <v>0</v>
      </c>
      <c r="J49" s="22">
        <v>21</v>
      </c>
      <c r="K49" s="17"/>
      <c r="L49" s="17"/>
      <c r="M49" s="17"/>
      <c r="N49" s="17"/>
      <c r="O49" s="17"/>
      <c r="P49" s="17"/>
      <c r="Q49" s="17"/>
      <c r="R49" s="17"/>
      <c r="S49" s="17"/>
      <c r="T49" s="17" t="s">
        <v>17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x14ac:dyDescent="0.25">
      <c r="A50" s="29">
        <v>4</v>
      </c>
      <c r="B50" s="47" t="s">
        <v>1360</v>
      </c>
      <c r="C50" s="48" t="s">
        <v>129</v>
      </c>
      <c r="D50" s="53" t="s">
        <v>31</v>
      </c>
      <c r="E50" s="50">
        <v>1</v>
      </c>
      <c r="F50" s="30"/>
      <c r="G50" s="30"/>
      <c r="H50" s="50">
        <f t="shared" si="4"/>
        <v>0</v>
      </c>
      <c r="I50" s="31">
        <f t="shared" si="5"/>
        <v>0</v>
      </c>
      <c r="J50" s="22">
        <v>21</v>
      </c>
      <c r="K50" s="17"/>
      <c r="L50" s="17"/>
      <c r="M50" s="17"/>
      <c r="N50" s="17"/>
      <c r="O50" s="17"/>
      <c r="P50" s="17"/>
      <c r="Q50" s="17"/>
      <c r="R50" s="17"/>
      <c r="S50" s="17"/>
      <c r="T50" s="17" t="s">
        <v>17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x14ac:dyDescent="0.25">
      <c r="A51" s="60">
        <v>5</v>
      </c>
      <c r="B51" s="61" t="s">
        <v>1361</v>
      </c>
      <c r="C51" s="48" t="s">
        <v>1011</v>
      </c>
      <c r="D51" s="62" t="s">
        <v>31</v>
      </c>
      <c r="E51" s="63">
        <v>1</v>
      </c>
      <c r="F51" s="64"/>
      <c r="G51" s="64"/>
      <c r="H51" s="63">
        <f t="shared" si="4"/>
        <v>0</v>
      </c>
      <c r="I51" s="65">
        <f t="shared" si="5"/>
        <v>0</v>
      </c>
      <c r="J51" s="22">
        <v>21</v>
      </c>
      <c r="K51" s="17"/>
      <c r="L51" s="17"/>
      <c r="M51" s="17"/>
      <c r="N51" s="17"/>
      <c r="O51" s="17"/>
      <c r="P51" s="17"/>
      <c r="Q51" s="17"/>
      <c r="R51" s="17"/>
      <c r="S51" s="17"/>
      <c r="T51" s="17" t="s">
        <v>17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x14ac:dyDescent="0.25">
      <c r="A52" s="79"/>
      <c r="B52" s="2"/>
      <c r="C52" s="33"/>
      <c r="D52" s="4"/>
      <c r="E52" s="79"/>
      <c r="F52" s="79"/>
      <c r="G52" s="79"/>
      <c r="H52" s="79"/>
      <c r="I52" s="79"/>
      <c r="J52" s="79"/>
      <c r="R52">
        <v>15</v>
      </c>
      <c r="S52">
        <v>21</v>
      </c>
    </row>
    <row r="53" spans="1:47" x14ac:dyDescent="0.25">
      <c r="A53" s="18"/>
      <c r="B53" s="19" t="s">
        <v>4</v>
      </c>
      <c r="C53" s="34"/>
      <c r="D53" s="20"/>
      <c r="E53" s="21"/>
      <c r="F53" s="21"/>
      <c r="G53" s="21"/>
      <c r="H53" s="21"/>
      <c r="I53" s="32">
        <f>I24+I39+I46+I7</f>
        <v>0</v>
      </c>
      <c r="J53" s="79"/>
      <c r="R53">
        <f>SUMIF(J24:J37,R52,I24:I37)</f>
        <v>0</v>
      </c>
      <c r="S53">
        <f>SUMIF(J24:J37,S52,I24:I37)</f>
        <v>0</v>
      </c>
      <c r="T53" t="s">
        <v>18</v>
      </c>
    </row>
    <row r="54" spans="1:47" x14ac:dyDescent="0.25">
      <c r="A54" s="79"/>
      <c r="B54" s="2"/>
      <c r="C54" s="33"/>
      <c r="D54" s="4"/>
      <c r="E54" s="79"/>
      <c r="F54" s="79"/>
      <c r="G54" s="79"/>
      <c r="H54" s="79"/>
      <c r="I54" s="79"/>
      <c r="J54" s="79"/>
    </row>
    <row r="55" spans="1:47" x14ac:dyDescent="0.25">
      <c r="A55" s="79"/>
      <c r="B55" s="2"/>
      <c r="C55" s="33"/>
      <c r="D55" s="4"/>
      <c r="E55" s="79"/>
      <c r="F55" s="79"/>
      <c r="G55" s="79"/>
      <c r="H55" s="79"/>
      <c r="I55" s="79"/>
      <c r="J55" s="79"/>
    </row>
    <row r="56" spans="1:47" x14ac:dyDescent="0.25">
      <c r="A56" s="264" t="s">
        <v>19</v>
      </c>
      <c r="B56" s="264"/>
      <c r="C56" s="265"/>
      <c r="D56" s="4"/>
      <c r="E56" s="79"/>
      <c r="F56" s="79"/>
      <c r="G56" s="79"/>
      <c r="H56" s="79"/>
      <c r="I56" s="79"/>
      <c r="J56" s="79"/>
    </row>
    <row r="57" spans="1:47" x14ac:dyDescent="0.25">
      <c r="A57" s="243"/>
      <c r="B57" s="244"/>
      <c r="C57" s="245"/>
      <c r="D57" s="244"/>
      <c r="E57" s="244"/>
      <c r="F57" s="244"/>
      <c r="G57" s="244"/>
      <c r="H57" s="244"/>
      <c r="I57" s="246"/>
      <c r="J57" s="79"/>
      <c r="T57" t="s">
        <v>20</v>
      </c>
    </row>
    <row r="58" spans="1:47" x14ac:dyDescent="0.25">
      <c r="A58" s="247"/>
      <c r="B58" s="248"/>
      <c r="C58" s="249"/>
      <c r="D58" s="248"/>
      <c r="E58" s="248"/>
      <c r="F58" s="248"/>
      <c r="G58" s="248"/>
      <c r="H58" s="248"/>
      <c r="I58" s="250"/>
      <c r="J58" s="79"/>
    </row>
    <row r="59" spans="1:47" x14ac:dyDescent="0.25">
      <c r="A59" s="247"/>
      <c r="B59" s="248"/>
      <c r="C59" s="249"/>
      <c r="D59" s="248"/>
      <c r="E59" s="248"/>
      <c r="F59" s="248"/>
      <c r="G59" s="248"/>
      <c r="H59" s="248"/>
      <c r="I59" s="250"/>
      <c r="J59" s="79"/>
    </row>
    <row r="60" spans="1:47" x14ac:dyDescent="0.25">
      <c r="A60" s="247"/>
      <c r="B60" s="248"/>
      <c r="C60" s="249"/>
      <c r="D60" s="248"/>
      <c r="E60" s="248"/>
      <c r="F60" s="248"/>
      <c r="G60" s="248"/>
      <c r="H60" s="248"/>
      <c r="I60" s="250"/>
      <c r="J60" s="79"/>
    </row>
    <row r="61" spans="1:47" x14ac:dyDescent="0.25">
      <c r="A61" s="251"/>
      <c r="B61" s="252"/>
      <c r="C61" s="253"/>
      <c r="D61" s="252"/>
      <c r="E61" s="252"/>
      <c r="F61" s="252"/>
      <c r="G61" s="252"/>
      <c r="H61" s="252"/>
      <c r="I61" s="254"/>
      <c r="J61" s="79"/>
    </row>
    <row r="62" spans="1:47" x14ac:dyDescent="0.25">
      <c r="A62" s="79"/>
      <c r="B62" s="2"/>
      <c r="C62" s="33"/>
      <c r="D62" s="4"/>
      <c r="E62" s="79"/>
      <c r="F62" s="79"/>
      <c r="G62" s="79"/>
      <c r="H62" s="79"/>
      <c r="I62" s="79"/>
      <c r="J62" s="79"/>
    </row>
    <row r="63" spans="1:47" x14ac:dyDescent="0.25">
      <c r="C63" s="35"/>
      <c r="D63" s="9"/>
      <c r="T63" t="s">
        <v>21</v>
      </c>
    </row>
    <row r="64" spans="1:47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  <row r="4998" spans="4:4" x14ac:dyDescent="0.25">
      <c r="D4998" s="9"/>
    </row>
  </sheetData>
  <mergeCells count="6">
    <mergeCell ref="A57:I61"/>
    <mergeCell ref="A1:I1"/>
    <mergeCell ref="C2:I2"/>
    <mergeCell ref="C3:I3"/>
    <mergeCell ref="C4:I4"/>
    <mergeCell ref="A56:C5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U4997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44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44" t="s">
        <v>974</v>
      </c>
      <c r="C3" s="259" t="s">
        <v>474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45" t="s">
        <v>38</v>
      </c>
      <c r="C4" s="261" t="s">
        <v>477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975</v>
      </c>
      <c r="C7" s="49" t="s">
        <v>23</v>
      </c>
      <c r="D7" s="25"/>
      <c r="E7" s="26"/>
      <c r="F7" s="26"/>
      <c r="G7" s="26"/>
      <c r="H7" s="27"/>
      <c r="I7" s="28">
        <f>SUMIF(T8:T21,"&lt;&gt;NOR",I8:I21)</f>
        <v>0</v>
      </c>
      <c r="J7" s="43"/>
      <c r="T7" t="s">
        <v>16</v>
      </c>
    </row>
    <row r="8" spans="1:47" ht="21" x14ac:dyDescent="0.25">
      <c r="A8" s="29">
        <v>1</v>
      </c>
      <c r="B8" s="47" t="s">
        <v>976</v>
      </c>
      <c r="C8" s="48" t="s">
        <v>27</v>
      </c>
      <c r="D8" s="53" t="s">
        <v>32</v>
      </c>
      <c r="E8" s="50">
        <v>4.2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33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x14ac:dyDescent="0.25">
      <c r="A10" s="29">
        <v>2</v>
      </c>
      <c r="B10" s="47" t="s">
        <v>977</v>
      </c>
      <c r="C10" s="48" t="s">
        <v>29</v>
      </c>
      <c r="D10" s="53" t="s">
        <v>34</v>
      </c>
      <c r="E10" s="50">
        <v>16.8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33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3</v>
      </c>
      <c r="B12" s="47" t="s">
        <v>978</v>
      </c>
      <c r="C12" s="48" t="s">
        <v>1343</v>
      </c>
      <c r="D12" s="53" t="s">
        <v>34</v>
      </c>
      <c r="E12" s="50">
        <v>11.2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33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4</v>
      </c>
      <c r="B14" s="47" t="s">
        <v>979</v>
      </c>
      <c r="C14" s="48" t="s">
        <v>1345</v>
      </c>
      <c r="D14" s="53" t="s">
        <v>34</v>
      </c>
      <c r="E14" s="50">
        <v>11.2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33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9">
        <v>5</v>
      </c>
      <c r="B16" s="47" t="s">
        <v>980</v>
      </c>
      <c r="C16" s="48" t="s">
        <v>1382</v>
      </c>
      <c r="D16" s="53" t="s">
        <v>34</v>
      </c>
      <c r="E16" s="50">
        <v>5.6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42" customFormat="1" ht="20.399999999999999" x14ac:dyDescent="0.25">
      <c r="A17" s="36"/>
      <c r="B17" s="37"/>
      <c r="C17" s="55" t="s">
        <v>1398</v>
      </c>
      <c r="D17" s="51"/>
      <c r="E17" s="52"/>
      <c r="F17" s="52"/>
      <c r="G17" s="52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x14ac:dyDescent="0.25">
      <c r="A18" s="29">
        <v>6</v>
      </c>
      <c r="B18" s="47" t="s">
        <v>1380</v>
      </c>
      <c r="C18" s="48" t="s">
        <v>1383</v>
      </c>
      <c r="D18" s="53" t="s">
        <v>34</v>
      </c>
      <c r="E18" s="50">
        <v>5.6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42" customFormat="1" x14ac:dyDescent="0.25">
      <c r="A19" s="36"/>
      <c r="B19" s="37"/>
      <c r="C19" s="55" t="s">
        <v>33</v>
      </c>
      <c r="D19" s="51"/>
      <c r="E19" s="52"/>
      <c r="F19" s="52"/>
      <c r="G19" s="52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29">
        <v>7</v>
      </c>
      <c r="B20" s="47" t="s">
        <v>1381</v>
      </c>
      <c r="C20" s="48" t="s">
        <v>1384</v>
      </c>
      <c r="D20" s="53" t="s">
        <v>34</v>
      </c>
      <c r="E20" s="50">
        <v>5.6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x14ac:dyDescent="0.25">
      <c r="A21" s="36"/>
      <c r="B21" s="37"/>
      <c r="C21" s="55" t="s">
        <v>33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3" t="s">
        <v>15</v>
      </c>
      <c r="B22" s="24" t="s">
        <v>981</v>
      </c>
      <c r="C22" s="49" t="s">
        <v>61</v>
      </c>
      <c r="D22" s="25"/>
      <c r="E22" s="26"/>
      <c r="F22" s="26"/>
      <c r="G22" s="26"/>
      <c r="H22" s="27"/>
      <c r="I22" s="28">
        <f>SUMIF(T23:T27,"&lt;&gt;NOR",I23:I27)</f>
        <v>0</v>
      </c>
      <c r="J22" s="43"/>
      <c r="T22" t="s">
        <v>16</v>
      </c>
    </row>
    <row r="23" spans="1:47" x14ac:dyDescent="0.25">
      <c r="A23" s="29">
        <v>1</v>
      </c>
      <c r="B23" s="47" t="s">
        <v>982</v>
      </c>
      <c r="C23" s="48" t="s">
        <v>164</v>
      </c>
      <c r="D23" s="53" t="s">
        <v>71</v>
      </c>
      <c r="E23" s="50">
        <v>5</v>
      </c>
      <c r="F23" s="30"/>
      <c r="G23" s="30"/>
      <c r="H23" s="50">
        <f>G23+F23</f>
        <v>0</v>
      </c>
      <c r="I23" s="31">
        <f>ROUND(E23*H23,2)</f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2</v>
      </c>
      <c r="B24" s="47" t="s">
        <v>983</v>
      </c>
      <c r="C24" s="48" t="s">
        <v>165</v>
      </c>
      <c r="D24" s="53" t="s">
        <v>71</v>
      </c>
      <c r="E24" s="50">
        <v>45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3</v>
      </c>
      <c r="B25" s="47" t="s">
        <v>1385</v>
      </c>
      <c r="C25" s="48" t="s">
        <v>166</v>
      </c>
      <c r="D25" s="53" t="s">
        <v>71</v>
      </c>
      <c r="E25" s="50">
        <v>45</v>
      </c>
      <c r="F25" s="30"/>
      <c r="G25" s="30"/>
      <c r="H25" s="50">
        <f>G25+F25</f>
        <v>0</v>
      </c>
      <c r="I25" s="31">
        <f>ROUND(E25*H25,2)</f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9">
        <v>4</v>
      </c>
      <c r="B26" s="47" t="s">
        <v>1386</v>
      </c>
      <c r="C26" s="48" t="s">
        <v>167</v>
      </c>
      <c r="D26" s="53" t="s">
        <v>71</v>
      </c>
      <c r="E26" s="50">
        <v>45</v>
      </c>
      <c r="F26" s="30"/>
      <c r="G26" s="30"/>
      <c r="H26" s="50">
        <f>G26+F26</f>
        <v>0</v>
      </c>
      <c r="I26" s="31">
        <f>ROUND(E26*H26,2)</f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5</v>
      </c>
      <c r="B27" s="47" t="s">
        <v>1387</v>
      </c>
      <c r="C27" s="48" t="s">
        <v>168</v>
      </c>
      <c r="D27" s="53" t="s">
        <v>71</v>
      </c>
      <c r="E27" s="50">
        <v>45</v>
      </c>
      <c r="F27" s="30"/>
      <c r="G27" s="30"/>
      <c r="H27" s="50">
        <f>G27+F27</f>
        <v>0</v>
      </c>
      <c r="I27" s="31">
        <f>ROUND(E27*H27,2)</f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3" t="s">
        <v>15</v>
      </c>
      <c r="B28" s="24" t="s">
        <v>984</v>
      </c>
      <c r="C28" s="49" t="s">
        <v>186</v>
      </c>
      <c r="D28" s="25"/>
      <c r="E28" s="26"/>
      <c r="F28" s="26"/>
      <c r="G28" s="26"/>
      <c r="H28" s="27"/>
      <c r="I28" s="28">
        <f>SUMIF(T29:T30,"&lt;&gt;NOR",I29:I30)</f>
        <v>0</v>
      </c>
      <c r="J28" s="43"/>
      <c r="T28" t="s">
        <v>16</v>
      </c>
    </row>
    <row r="29" spans="1:47" ht="21" x14ac:dyDescent="0.25">
      <c r="A29" s="29">
        <v>1</v>
      </c>
      <c r="B29" s="47" t="s">
        <v>985</v>
      </c>
      <c r="C29" s="48" t="s">
        <v>169</v>
      </c>
      <c r="D29" s="53" t="s">
        <v>72</v>
      </c>
      <c r="E29" s="50">
        <v>1</v>
      </c>
      <c r="F29" s="30"/>
      <c r="G29" s="30"/>
      <c r="H29" s="50">
        <f>G29+F29</f>
        <v>0</v>
      </c>
      <c r="I29" s="31">
        <f>ROUND(E29*H29,2)</f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29">
        <v>2</v>
      </c>
      <c r="B30" s="47" t="s">
        <v>986</v>
      </c>
      <c r="C30" s="48" t="s">
        <v>170</v>
      </c>
      <c r="D30" s="53" t="s">
        <v>72</v>
      </c>
      <c r="E30" s="50">
        <v>3</v>
      </c>
      <c r="F30" s="30"/>
      <c r="G30" s="30"/>
      <c r="H30" s="50">
        <f>G30+F30</f>
        <v>0</v>
      </c>
      <c r="I30" s="31">
        <f>ROUND(E30*H30,2)</f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23" t="s">
        <v>15</v>
      </c>
      <c r="B31" s="24" t="s">
        <v>987</v>
      </c>
      <c r="C31" s="49" t="s">
        <v>185</v>
      </c>
      <c r="D31" s="25"/>
      <c r="E31" s="26"/>
      <c r="F31" s="26"/>
      <c r="G31" s="26"/>
      <c r="H31" s="27"/>
      <c r="I31" s="28">
        <f>SUMIF(T32:T37,"&lt;&gt;NOR",I32:I37)</f>
        <v>0</v>
      </c>
      <c r="J31" s="43"/>
      <c r="T31" t="s">
        <v>16</v>
      </c>
    </row>
    <row r="32" spans="1:47" ht="21" x14ac:dyDescent="0.25">
      <c r="A32" s="29">
        <v>1</v>
      </c>
      <c r="B32" s="47" t="s">
        <v>988</v>
      </c>
      <c r="C32" s="48" t="s">
        <v>171</v>
      </c>
      <c r="D32" s="53" t="s">
        <v>72</v>
      </c>
      <c r="E32" s="50">
        <v>1</v>
      </c>
      <c r="F32" s="30"/>
      <c r="G32" s="30"/>
      <c r="H32" s="50">
        <f t="shared" ref="H32:H37" si="0">G32+F32</f>
        <v>0</v>
      </c>
      <c r="I32" s="31">
        <f t="shared" ref="I32:I37" si="1">ROUND(E32*H32,2)</f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x14ac:dyDescent="0.25">
      <c r="A33" s="29">
        <v>2</v>
      </c>
      <c r="B33" s="47" t="s">
        <v>989</v>
      </c>
      <c r="C33" s="48" t="s">
        <v>172</v>
      </c>
      <c r="D33" s="53" t="s">
        <v>72</v>
      </c>
      <c r="E33" s="50">
        <v>1</v>
      </c>
      <c r="F33" s="30"/>
      <c r="G33" s="30"/>
      <c r="H33" s="50">
        <f t="shared" si="0"/>
        <v>0</v>
      </c>
      <c r="I33" s="31">
        <f t="shared" si="1"/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29">
        <v>3</v>
      </c>
      <c r="B34" s="47" t="s">
        <v>990</v>
      </c>
      <c r="C34" s="48" t="s">
        <v>173</v>
      </c>
      <c r="D34" s="53" t="s">
        <v>72</v>
      </c>
      <c r="E34" s="50">
        <v>1</v>
      </c>
      <c r="F34" s="30"/>
      <c r="G34" s="30"/>
      <c r="H34" s="50">
        <f t="shared" si="0"/>
        <v>0</v>
      </c>
      <c r="I34" s="31">
        <f t="shared" si="1"/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29">
        <v>4</v>
      </c>
      <c r="B35" s="47" t="s">
        <v>991</v>
      </c>
      <c r="C35" s="48" t="s">
        <v>174</v>
      </c>
      <c r="D35" s="53" t="s">
        <v>72</v>
      </c>
      <c r="E35" s="50">
        <v>2</v>
      </c>
      <c r="F35" s="30"/>
      <c r="G35" s="30"/>
      <c r="H35" s="50">
        <f t="shared" si="0"/>
        <v>0</v>
      </c>
      <c r="I35" s="31">
        <f t="shared" si="1"/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ht="12.6" customHeight="1" x14ac:dyDescent="0.25">
      <c r="A36" s="29">
        <v>5</v>
      </c>
      <c r="B36" s="47" t="s">
        <v>1388</v>
      </c>
      <c r="C36" s="48" t="s">
        <v>175</v>
      </c>
      <c r="D36" s="53" t="s">
        <v>72</v>
      </c>
      <c r="E36" s="50">
        <v>2</v>
      </c>
      <c r="F36" s="30"/>
      <c r="G36" s="30"/>
      <c r="H36" s="50">
        <f t="shared" si="0"/>
        <v>0</v>
      </c>
      <c r="I36" s="31">
        <f t="shared" si="1"/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x14ac:dyDescent="0.25">
      <c r="A37" s="29">
        <v>6</v>
      </c>
      <c r="B37" s="47" t="s">
        <v>1389</v>
      </c>
      <c r="C37" s="48" t="s">
        <v>176</v>
      </c>
      <c r="D37" s="53" t="s">
        <v>72</v>
      </c>
      <c r="E37" s="50">
        <v>1</v>
      </c>
      <c r="F37" s="30"/>
      <c r="G37" s="30"/>
      <c r="H37" s="50">
        <f t="shared" si="0"/>
        <v>0</v>
      </c>
      <c r="I37" s="31">
        <f t="shared" si="1"/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23" t="s">
        <v>15</v>
      </c>
      <c r="B38" s="24" t="s">
        <v>992</v>
      </c>
      <c r="C38" s="49" t="s">
        <v>184</v>
      </c>
      <c r="D38" s="25"/>
      <c r="E38" s="26"/>
      <c r="F38" s="26"/>
      <c r="G38" s="26"/>
      <c r="H38" s="27"/>
      <c r="I38" s="28">
        <f>SUMIF(T39:T42,"&lt;&gt;NOR",I39:I42)</f>
        <v>0</v>
      </c>
      <c r="J38" s="43"/>
      <c r="T38" t="s">
        <v>16</v>
      </c>
    </row>
    <row r="39" spans="1:47" x14ac:dyDescent="0.25">
      <c r="A39" s="29">
        <v>1</v>
      </c>
      <c r="B39" s="47" t="s">
        <v>993</v>
      </c>
      <c r="C39" s="48" t="s">
        <v>177</v>
      </c>
      <c r="D39" s="53" t="s">
        <v>71</v>
      </c>
      <c r="E39" s="50">
        <v>90</v>
      </c>
      <c r="F39" s="30"/>
      <c r="G39" s="30"/>
      <c r="H39" s="50">
        <f>G39+F39</f>
        <v>0</v>
      </c>
      <c r="I39" s="31">
        <f>ROUND(E39*H39,2)</f>
        <v>0</v>
      </c>
      <c r="J39" s="22">
        <v>21</v>
      </c>
      <c r="K39" s="17"/>
      <c r="L39" s="17"/>
      <c r="M39" s="17"/>
      <c r="N39" s="17"/>
      <c r="O39" s="17"/>
      <c r="P39" s="17"/>
      <c r="Q39" s="17"/>
      <c r="R39" s="17"/>
      <c r="S39" s="17"/>
      <c r="T39" s="17" t="s">
        <v>17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x14ac:dyDescent="0.25">
      <c r="A40" s="29">
        <v>2</v>
      </c>
      <c r="B40" s="47" t="s">
        <v>994</v>
      </c>
      <c r="C40" s="48" t="s">
        <v>178</v>
      </c>
      <c r="D40" s="53" t="s">
        <v>72</v>
      </c>
      <c r="E40" s="50">
        <v>1</v>
      </c>
      <c r="F40" s="30"/>
      <c r="G40" s="30"/>
      <c r="H40" s="50">
        <f>G40+F40</f>
        <v>0</v>
      </c>
      <c r="I40" s="31">
        <f>ROUND(E40*H40,2)</f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x14ac:dyDescent="0.25">
      <c r="A41" s="29">
        <v>3</v>
      </c>
      <c r="B41" s="47" t="s">
        <v>995</v>
      </c>
      <c r="C41" s="48" t="s">
        <v>179</v>
      </c>
      <c r="D41" s="53" t="s">
        <v>72</v>
      </c>
      <c r="E41" s="50">
        <v>9</v>
      </c>
      <c r="F41" s="30"/>
      <c r="G41" s="30"/>
      <c r="H41" s="50">
        <f>G41+F41</f>
        <v>0</v>
      </c>
      <c r="I41" s="31">
        <f>ROUND(E41*H41,2)</f>
        <v>0</v>
      </c>
      <c r="J41" s="22">
        <v>21</v>
      </c>
      <c r="K41" s="17"/>
      <c r="L41" s="17"/>
      <c r="M41" s="17"/>
      <c r="N41" s="17"/>
      <c r="O41" s="17"/>
      <c r="P41" s="17"/>
      <c r="Q41" s="17"/>
      <c r="R41" s="17"/>
      <c r="S41" s="17"/>
      <c r="T41" s="17" t="s">
        <v>17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x14ac:dyDescent="0.25">
      <c r="A42" s="29">
        <v>4</v>
      </c>
      <c r="B42" s="47" t="s">
        <v>996</v>
      </c>
      <c r="C42" s="48" t="s">
        <v>180</v>
      </c>
      <c r="D42" s="53" t="s">
        <v>71</v>
      </c>
      <c r="E42" s="50">
        <v>35</v>
      </c>
      <c r="F42" s="30"/>
      <c r="G42" s="30"/>
      <c r="H42" s="50">
        <f>G42+F42</f>
        <v>0</v>
      </c>
      <c r="I42" s="31">
        <f>ROUND(E42*H42,2)</f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x14ac:dyDescent="0.25">
      <c r="A43" s="23" t="s">
        <v>15</v>
      </c>
      <c r="B43" s="24" t="s">
        <v>1390</v>
      </c>
      <c r="C43" s="49" t="s">
        <v>125</v>
      </c>
      <c r="D43" s="25"/>
      <c r="E43" s="26"/>
      <c r="F43" s="26"/>
      <c r="G43" s="26"/>
      <c r="H43" s="27"/>
      <c r="I43" s="28">
        <f>SUMIF(T44:T50,"&lt;&gt;NOR",I44:I50)</f>
        <v>0</v>
      </c>
      <c r="J43" s="43"/>
      <c r="T43" t="s">
        <v>16</v>
      </c>
    </row>
    <row r="44" spans="1:47" x14ac:dyDescent="0.25">
      <c r="A44" s="29">
        <v>1</v>
      </c>
      <c r="B44" s="47" t="s">
        <v>1391</v>
      </c>
      <c r="C44" s="48" t="s">
        <v>181</v>
      </c>
      <c r="D44" s="53" t="s">
        <v>31</v>
      </c>
      <c r="E44" s="50">
        <v>1</v>
      </c>
      <c r="F44" s="30"/>
      <c r="G44" s="30"/>
      <c r="H44" s="50">
        <f t="shared" ref="H44:H50" si="2">G44+F44</f>
        <v>0</v>
      </c>
      <c r="I44" s="31">
        <f t="shared" ref="I44:I50" si="3">ROUND(E44*H44,2)</f>
        <v>0</v>
      </c>
      <c r="J44" s="22">
        <v>21</v>
      </c>
      <c r="K44" s="17"/>
      <c r="L44" s="17"/>
      <c r="M44" s="17"/>
      <c r="N44" s="17"/>
      <c r="O44" s="17"/>
      <c r="P44" s="17"/>
      <c r="Q44" s="17"/>
      <c r="R44" s="17"/>
      <c r="S44" s="17"/>
      <c r="T44" s="17" t="s">
        <v>17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ht="21" x14ac:dyDescent="0.25">
      <c r="A45" s="29">
        <v>2</v>
      </c>
      <c r="B45" s="47" t="s">
        <v>1392</v>
      </c>
      <c r="C45" s="48" t="s">
        <v>182</v>
      </c>
      <c r="D45" s="53" t="s">
        <v>31</v>
      </c>
      <c r="E45" s="50">
        <v>1</v>
      </c>
      <c r="F45" s="30"/>
      <c r="G45" s="30"/>
      <c r="H45" s="50">
        <f t="shared" si="2"/>
        <v>0</v>
      </c>
      <c r="I45" s="31">
        <f t="shared" si="3"/>
        <v>0</v>
      </c>
      <c r="J45" s="22">
        <v>21</v>
      </c>
      <c r="K45" s="17"/>
      <c r="L45" s="17"/>
      <c r="M45" s="17"/>
      <c r="N45" s="17"/>
      <c r="O45" s="17"/>
      <c r="P45" s="17"/>
      <c r="Q45" s="17"/>
      <c r="R45" s="17"/>
      <c r="S45" s="17"/>
      <c r="T45" s="17" t="s">
        <v>17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x14ac:dyDescent="0.25">
      <c r="A46" s="29">
        <v>3</v>
      </c>
      <c r="B46" s="47" t="s">
        <v>1393</v>
      </c>
      <c r="C46" s="48" t="s">
        <v>126</v>
      </c>
      <c r="D46" s="53" t="s">
        <v>31</v>
      </c>
      <c r="E46" s="50">
        <v>1</v>
      </c>
      <c r="F46" s="30"/>
      <c r="G46" s="30"/>
      <c r="H46" s="50">
        <f t="shared" si="2"/>
        <v>0</v>
      </c>
      <c r="I46" s="31">
        <f t="shared" si="3"/>
        <v>0</v>
      </c>
      <c r="J46" s="22">
        <v>21</v>
      </c>
      <c r="K46" s="17"/>
      <c r="L46" s="17"/>
      <c r="M46" s="17"/>
      <c r="N46" s="17"/>
      <c r="O46" s="17"/>
      <c r="P46" s="17"/>
      <c r="Q46" s="17"/>
      <c r="R46" s="17"/>
      <c r="S46" s="17"/>
      <c r="T46" s="17" t="s">
        <v>17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x14ac:dyDescent="0.25">
      <c r="A47" s="29">
        <v>4</v>
      </c>
      <c r="B47" s="47" t="s">
        <v>1394</v>
      </c>
      <c r="C47" s="48" t="s">
        <v>127</v>
      </c>
      <c r="D47" s="53" t="s">
        <v>31</v>
      </c>
      <c r="E47" s="50">
        <v>1</v>
      </c>
      <c r="F47" s="30"/>
      <c r="G47" s="30"/>
      <c r="H47" s="50">
        <f t="shared" si="2"/>
        <v>0</v>
      </c>
      <c r="I47" s="31">
        <f t="shared" si="3"/>
        <v>0</v>
      </c>
      <c r="J47" s="22">
        <v>21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17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ht="12.6" customHeight="1" x14ac:dyDescent="0.25">
      <c r="A48" s="29">
        <v>5</v>
      </c>
      <c r="B48" s="47" t="s">
        <v>1395</v>
      </c>
      <c r="C48" s="48" t="s">
        <v>183</v>
      </c>
      <c r="D48" s="53" t="s">
        <v>31</v>
      </c>
      <c r="E48" s="50">
        <v>1</v>
      </c>
      <c r="F48" s="30"/>
      <c r="G48" s="30"/>
      <c r="H48" s="50">
        <f t="shared" si="2"/>
        <v>0</v>
      </c>
      <c r="I48" s="31">
        <f t="shared" si="3"/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x14ac:dyDescent="0.25">
      <c r="A49" s="29">
        <v>6</v>
      </c>
      <c r="B49" s="47" t="s">
        <v>1396</v>
      </c>
      <c r="C49" s="48" t="s">
        <v>129</v>
      </c>
      <c r="D49" s="53" t="s">
        <v>31</v>
      </c>
      <c r="E49" s="50">
        <v>1</v>
      </c>
      <c r="F49" s="30"/>
      <c r="G49" s="30"/>
      <c r="H49" s="50">
        <f t="shared" si="2"/>
        <v>0</v>
      </c>
      <c r="I49" s="31">
        <f t="shared" si="3"/>
        <v>0</v>
      </c>
      <c r="J49" s="22">
        <v>21</v>
      </c>
      <c r="K49" s="17"/>
      <c r="L49" s="17"/>
      <c r="M49" s="17"/>
      <c r="N49" s="17"/>
      <c r="O49" s="17"/>
      <c r="P49" s="17"/>
      <c r="Q49" s="17"/>
      <c r="R49" s="17"/>
      <c r="S49" s="17"/>
      <c r="T49" s="17" t="s">
        <v>17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x14ac:dyDescent="0.25">
      <c r="A50" s="60">
        <v>7</v>
      </c>
      <c r="B50" s="61" t="s">
        <v>1397</v>
      </c>
      <c r="C50" s="48" t="s">
        <v>1010</v>
      </c>
      <c r="D50" s="62" t="s">
        <v>31</v>
      </c>
      <c r="E50" s="63">
        <v>1</v>
      </c>
      <c r="F50" s="64"/>
      <c r="G50" s="64"/>
      <c r="H50" s="63">
        <f t="shared" si="2"/>
        <v>0</v>
      </c>
      <c r="I50" s="65">
        <f t="shared" si="3"/>
        <v>0</v>
      </c>
      <c r="J50" s="22">
        <v>21</v>
      </c>
      <c r="K50" s="17"/>
      <c r="L50" s="17"/>
      <c r="M50" s="17"/>
      <c r="N50" s="17"/>
      <c r="O50" s="17"/>
      <c r="P50" s="17"/>
      <c r="Q50" s="17"/>
      <c r="R50" s="17"/>
      <c r="S50" s="17"/>
      <c r="T50" s="17" t="s">
        <v>17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x14ac:dyDescent="0.25">
      <c r="A51" s="46"/>
      <c r="B51" s="2"/>
      <c r="C51" s="33"/>
      <c r="D51" s="4"/>
      <c r="E51" s="46"/>
      <c r="F51" s="46"/>
      <c r="G51" s="46"/>
      <c r="H51" s="46"/>
      <c r="I51" s="46"/>
      <c r="J51" s="46"/>
      <c r="R51">
        <v>15</v>
      </c>
      <c r="S51">
        <v>21</v>
      </c>
    </row>
    <row r="52" spans="1:47" x14ac:dyDescent="0.25">
      <c r="A52" s="18"/>
      <c r="B52" s="19" t="s">
        <v>4</v>
      </c>
      <c r="C52" s="34"/>
      <c r="D52" s="20"/>
      <c r="E52" s="21"/>
      <c r="F52" s="21"/>
      <c r="G52" s="21"/>
      <c r="H52" s="21"/>
      <c r="I52" s="32">
        <f>I22+I28+I31+I38+I43+I7</f>
        <v>0</v>
      </c>
      <c r="J52" s="46"/>
      <c r="R52">
        <f>SUMIF(J22:J27,R51,I22:I27)</f>
        <v>0</v>
      </c>
      <c r="S52">
        <f>SUMIF(J22:J27,S51,I22:I27)</f>
        <v>0</v>
      </c>
      <c r="T52" t="s">
        <v>18</v>
      </c>
    </row>
    <row r="53" spans="1:47" x14ac:dyDescent="0.25">
      <c r="A53" s="46"/>
      <c r="B53" s="2"/>
      <c r="C53" s="33"/>
      <c r="D53" s="4"/>
      <c r="E53" s="46"/>
      <c r="F53" s="46"/>
      <c r="G53" s="46"/>
      <c r="H53" s="46"/>
      <c r="I53" s="46"/>
      <c r="J53" s="46"/>
    </row>
    <row r="54" spans="1:47" x14ac:dyDescent="0.25">
      <c r="A54" s="46"/>
      <c r="B54" s="2"/>
      <c r="C54" s="33"/>
      <c r="D54" s="4"/>
      <c r="E54" s="46"/>
      <c r="F54" s="46"/>
      <c r="G54" s="46"/>
      <c r="H54" s="46"/>
      <c r="I54" s="46"/>
      <c r="J54" s="46"/>
    </row>
    <row r="55" spans="1:47" x14ac:dyDescent="0.25">
      <c r="A55" s="264" t="s">
        <v>19</v>
      </c>
      <c r="B55" s="264"/>
      <c r="C55" s="265"/>
      <c r="D55" s="4"/>
      <c r="E55" s="46"/>
      <c r="F55" s="46"/>
      <c r="G55" s="46"/>
      <c r="H55" s="46"/>
      <c r="I55" s="46"/>
      <c r="J55" s="46"/>
    </row>
    <row r="56" spans="1:47" x14ac:dyDescent="0.25">
      <c r="A56" s="243"/>
      <c r="B56" s="244"/>
      <c r="C56" s="245"/>
      <c r="D56" s="244"/>
      <c r="E56" s="244"/>
      <c r="F56" s="244"/>
      <c r="G56" s="244"/>
      <c r="H56" s="244"/>
      <c r="I56" s="246"/>
      <c r="J56" s="46"/>
      <c r="T56" t="s">
        <v>20</v>
      </c>
    </row>
    <row r="57" spans="1:47" x14ac:dyDescent="0.25">
      <c r="A57" s="247"/>
      <c r="B57" s="248"/>
      <c r="C57" s="249"/>
      <c r="D57" s="248"/>
      <c r="E57" s="248"/>
      <c r="F57" s="248"/>
      <c r="G57" s="248"/>
      <c r="H57" s="248"/>
      <c r="I57" s="250"/>
      <c r="J57" s="46"/>
    </row>
    <row r="58" spans="1:47" x14ac:dyDescent="0.25">
      <c r="A58" s="247"/>
      <c r="B58" s="248"/>
      <c r="C58" s="249"/>
      <c r="D58" s="248"/>
      <c r="E58" s="248"/>
      <c r="F58" s="248"/>
      <c r="G58" s="248"/>
      <c r="H58" s="248"/>
      <c r="I58" s="250"/>
      <c r="J58" s="46"/>
    </row>
    <row r="59" spans="1:47" x14ac:dyDescent="0.25">
      <c r="A59" s="247"/>
      <c r="B59" s="248"/>
      <c r="C59" s="249"/>
      <c r="D59" s="248"/>
      <c r="E59" s="248"/>
      <c r="F59" s="248"/>
      <c r="G59" s="248"/>
      <c r="H59" s="248"/>
      <c r="I59" s="250"/>
      <c r="J59" s="46"/>
    </row>
    <row r="60" spans="1:47" x14ac:dyDescent="0.25">
      <c r="A60" s="251"/>
      <c r="B60" s="252"/>
      <c r="C60" s="253"/>
      <c r="D60" s="252"/>
      <c r="E60" s="252"/>
      <c r="F60" s="252"/>
      <c r="G60" s="252"/>
      <c r="H60" s="252"/>
      <c r="I60" s="254"/>
      <c r="J60" s="46"/>
    </row>
    <row r="61" spans="1:47" x14ac:dyDescent="0.25">
      <c r="A61" s="46"/>
      <c r="B61" s="2"/>
      <c r="C61" s="33"/>
      <c r="D61" s="4"/>
      <c r="E61" s="46"/>
      <c r="F61" s="46"/>
      <c r="G61" s="46"/>
      <c r="H61" s="46"/>
      <c r="I61" s="46"/>
      <c r="J61" s="46"/>
    </row>
    <row r="62" spans="1:47" x14ac:dyDescent="0.25">
      <c r="C62" s="35"/>
      <c r="D62" s="9"/>
      <c r="T62" t="s">
        <v>21</v>
      </c>
    </row>
    <row r="63" spans="1:47" x14ac:dyDescent="0.25">
      <c r="D63" s="9"/>
    </row>
    <row r="64" spans="1:47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</sheetData>
  <mergeCells count="6">
    <mergeCell ref="A56:I60"/>
    <mergeCell ref="A1:I1"/>
    <mergeCell ref="C2:I2"/>
    <mergeCell ref="C3:I3"/>
    <mergeCell ref="C4:I4"/>
    <mergeCell ref="A55:C5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AU4977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44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44" t="s">
        <v>997</v>
      </c>
      <c r="C3" s="259" t="s">
        <v>475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45" t="s">
        <v>38</v>
      </c>
      <c r="C4" s="261" t="s">
        <v>477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998</v>
      </c>
      <c r="C7" s="49" t="s">
        <v>23</v>
      </c>
      <c r="D7" s="25"/>
      <c r="E7" s="26"/>
      <c r="F7" s="26"/>
      <c r="G7" s="26"/>
      <c r="H7" s="27"/>
      <c r="I7" s="28">
        <f>SUMIF(T8:T21,"&lt;&gt;NOR",I8:I21)</f>
        <v>0</v>
      </c>
      <c r="J7" s="43"/>
      <c r="T7" t="s">
        <v>16</v>
      </c>
    </row>
    <row r="8" spans="1:47" ht="21" x14ac:dyDescent="0.25">
      <c r="A8" s="29">
        <v>1</v>
      </c>
      <c r="B8" s="47" t="s">
        <v>999</v>
      </c>
      <c r="C8" s="48" t="s">
        <v>27</v>
      </c>
      <c r="D8" s="53" t="s">
        <v>32</v>
      </c>
      <c r="E8" s="50">
        <v>4.2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33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x14ac:dyDescent="0.25">
      <c r="A10" s="29">
        <v>2</v>
      </c>
      <c r="B10" s="47" t="s">
        <v>1000</v>
      </c>
      <c r="C10" s="48" t="s">
        <v>29</v>
      </c>
      <c r="D10" s="53" t="s">
        <v>34</v>
      </c>
      <c r="E10" s="50">
        <v>16.8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33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3</v>
      </c>
      <c r="B12" s="47" t="s">
        <v>1367</v>
      </c>
      <c r="C12" s="48" t="s">
        <v>1343</v>
      </c>
      <c r="D12" s="53" t="s">
        <v>34</v>
      </c>
      <c r="E12" s="50">
        <v>11.2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33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4</v>
      </c>
      <c r="B14" s="47" t="s">
        <v>1351</v>
      </c>
      <c r="C14" s="48" t="s">
        <v>1345</v>
      </c>
      <c r="D14" s="53" t="s">
        <v>34</v>
      </c>
      <c r="E14" s="50">
        <v>11.2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33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9">
        <v>5</v>
      </c>
      <c r="B16" s="47" t="s">
        <v>1368</v>
      </c>
      <c r="C16" s="48" t="s">
        <v>1377</v>
      </c>
      <c r="D16" s="53" t="s">
        <v>34</v>
      </c>
      <c r="E16" s="50">
        <v>5.6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42" customFormat="1" ht="20.399999999999999" x14ac:dyDescent="0.25">
      <c r="A17" s="36"/>
      <c r="B17" s="37"/>
      <c r="C17" s="55" t="s">
        <v>1398</v>
      </c>
      <c r="D17" s="51"/>
      <c r="E17" s="52"/>
      <c r="F17" s="52"/>
      <c r="G17" s="52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x14ac:dyDescent="0.25">
      <c r="A18" s="29">
        <v>6</v>
      </c>
      <c r="B18" s="47" t="s">
        <v>1369</v>
      </c>
      <c r="C18" s="48" t="s">
        <v>1378</v>
      </c>
      <c r="D18" s="53" t="s">
        <v>34</v>
      </c>
      <c r="E18" s="50">
        <v>5.6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42" customFormat="1" x14ac:dyDescent="0.25">
      <c r="A19" s="36"/>
      <c r="B19" s="37"/>
      <c r="C19" s="55" t="s">
        <v>33</v>
      </c>
      <c r="D19" s="51"/>
      <c r="E19" s="52"/>
      <c r="F19" s="52"/>
      <c r="G19" s="52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29">
        <v>7</v>
      </c>
      <c r="B20" s="47" t="s">
        <v>1370</v>
      </c>
      <c r="C20" s="48" t="s">
        <v>1379</v>
      </c>
      <c r="D20" s="53" t="s">
        <v>34</v>
      </c>
      <c r="E20" s="50">
        <v>5.6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x14ac:dyDescent="0.25">
      <c r="A21" s="36"/>
      <c r="B21" s="37"/>
      <c r="C21" s="55" t="s">
        <v>33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3" t="s">
        <v>15</v>
      </c>
      <c r="B22" s="24" t="s">
        <v>1001</v>
      </c>
      <c r="C22" s="49" t="s">
        <v>61</v>
      </c>
      <c r="D22" s="25"/>
      <c r="E22" s="26"/>
      <c r="F22" s="26"/>
      <c r="G22" s="26"/>
      <c r="H22" s="27"/>
      <c r="I22" s="28">
        <f>SUMIF(T23:T24,"&lt;&gt;NOR",I23:I24)</f>
        <v>0</v>
      </c>
      <c r="J22" s="43"/>
      <c r="T22" t="s">
        <v>16</v>
      </c>
    </row>
    <row r="23" spans="1:47" x14ac:dyDescent="0.25">
      <c r="A23" s="29">
        <v>1</v>
      </c>
      <c r="B23" s="47" t="s">
        <v>1002</v>
      </c>
      <c r="C23" s="48" t="s">
        <v>187</v>
      </c>
      <c r="D23" s="53" t="s">
        <v>71</v>
      </c>
      <c r="E23" s="50">
        <v>45</v>
      </c>
      <c r="F23" s="30"/>
      <c r="G23" s="30"/>
      <c r="H23" s="50">
        <f>G23+F23</f>
        <v>0</v>
      </c>
      <c r="I23" s="31">
        <f>ROUND(E23*H23,2)</f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2</v>
      </c>
      <c r="B24" s="47" t="s">
        <v>1003</v>
      </c>
      <c r="C24" s="48" t="s">
        <v>188</v>
      </c>
      <c r="D24" s="53" t="s">
        <v>71</v>
      </c>
      <c r="E24" s="50">
        <v>45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3" t="s">
        <v>15</v>
      </c>
      <c r="B25" s="24" t="s">
        <v>1371</v>
      </c>
      <c r="C25" s="49" t="s">
        <v>125</v>
      </c>
      <c r="D25" s="25"/>
      <c r="E25" s="26"/>
      <c r="F25" s="26"/>
      <c r="G25" s="26"/>
      <c r="H25" s="27"/>
      <c r="I25" s="28">
        <f>SUMIF(T26:T30,"&lt;&gt;NOR",I26:I30)</f>
        <v>0</v>
      </c>
      <c r="J25" s="43"/>
      <c r="T25" t="s">
        <v>16</v>
      </c>
    </row>
    <row r="26" spans="1:47" x14ac:dyDescent="0.25">
      <c r="A26" s="29">
        <v>1</v>
      </c>
      <c r="B26" s="47" t="s">
        <v>1372</v>
      </c>
      <c r="C26" s="48" t="s">
        <v>157</v>
      </c>
      <c r="D26" s="53" t="s">
        <v>31</v>
      </c>
      <c r="E26" s="50">
        <v>1</v>
      </c>
      <c r="F26" s="30"/>
      <c r="G26" s="30"/>
      <c r="H26" s="50">
        <f>G26+F26</f>
        <v>0</v>
      </c>
      <c r="I26" s="31">
        <f>ROUND(E26*H26,2)</f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2</v>
      </c>
      <c r="B27" s="47" t="s">
        <v>1373</v>
      </c>
      <c r="C27" s="48" t="s">
        <v>127</v>
      </c>
      <c r="D27" s="53" t="s">
        <v>31</v>
      </c>
      <c r="E27" s="50">
        <v>1</v>
      </c>
      <c r="F27" s="30"/>
      <c r="G27" s="30"/>
      <c r="H27" s="50">
        <f>G27+F27</f>
        <v>0</v>
      </c>
      <c r="I27" s="31">
        <f>ROUND(E27*H27,2)</f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9">
        <v>3</v>
      </c>
      <c r="B28" s="47" t="s">
        <v>1374</v>
      </c>
      <c r="C28" s="48" t="s">
        <v>183</v>
      </c>
      <c r="D28" s="53" t="s">
        <v>31</v>
      </c>
      <c r="E28" s="50">
        <v>1</v>
      </c>
      <c r="F28" s="30"/>
      <c r="G28" s="30"/>
      <c r="H28" s="50">
        <f>G28+F28</f>
        <v>0</v>
      </c>
      <c r="I28" s="31">
        <f>ROUND(E28*H28,2)</f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29">
        <v>4</v>
      </c>
      <c r="B29" s="47" t="s">
        <v>1375</v>
      </c>
      <c r="C29" s="48" t="s">
        <v>129</v>
      </c>
      <c r="D29" s="53" t="s">
        <v>31</v>
      </c>
      <c r="E29" s="50">
        <v>1</v>
      </c>
      <c r="F29" s="30"/>
      <c r="G29" s="30"/>
      <c r="H29" s="50">
        <f>G29+F29</f>
        <v>0</v>
      </c>
      <c r="I29" s="31">
        <f>ROUND(E29*H29,2)</f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ht="12.6" customHeight="1" x14ac:dyDescent="0.25">
      <c r="A30" s="60">
        <v>5</v>
      </c>
      <c r="B30" s="61" t="s">
        <v>1376</v>
      </c>
      <c r="C30" s="48" t="s">
        <v>1009</v>
      </c>
      <c r="D30" s="62" t="s">
        <v>31</v>
      </c>
      <c r="E30" s="63">
        <v>1</v>
      </c>
      <c r="F30" s="64"/>
      <c r="G30" s="64"/>
      <c r="H30" s="63">
        <f>G30+F30</f>
        <v>0</v>
      </c>
      <c r="I30" s="65">
        <f>ROUND(E30*H30,2)</f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46"/>
      <c r="B31" s="2"/>
      <c r="C31" s="33"/>
      <c r="D31" s="4"/>
      <c r="E31" s="46"/>
      <c r="F31" s="46"/>
      <c r="G31" s="46"/>
      <c r="H31" s="46"/>
      <c r="I31" s="46"/>
      <c r="J31" s="46"/>
      <c r="R31">
        <v>15</v>
      </c>
      <c r="S31">
        <v>21</v>
      </c>
    </row>
    <row r="32" spans="1:47" x14ac:dyDescent="0.25">
      <c r="A32" s="18"/>
      <c r="B32" s="19" t="s">
        <v>4</v>
      </c>
      <c r="C32" s="34"/>
      <c r="D32" s="20"/>
      <c r="E32" s="21"/>
      <c r="F32" s="21"/>
      <c r="G32" s="21"/>
      <c r="H32" s="21"/>
      <c r="I32" s="32">
        <f>I22+I25+I7</f>
        <v>0</v>
      </c>
      <c r="J32" s="46"/>
      <c r="R32">
        <f>SUMIF(J22:J24,R31,I22:I24)</f>
        <v>0</v>
      </c>
      <c r="S32">
        <f>SUMIF(J22:J24,S31,I22:I24)</f>
        <v>0</v>
      </c>
      <c r="T32" t="s">
        <v>18</v>
      </c>
    </row>
    <row r="33" spans="1:20" x14ac:dyDescent="0.25">
      <c r="A33" s="46"/>
      <c r="B33" s="2"/>
      <c r="C33" s="33"/>
      <c r="D33" s="4"/>
      <c r="E33" s="46"/>
      <c r="F33" s="46"/>
      <c r="G33" s="46"/>
      <c r="H33" s="46"/>
      <c r="I33" s="46"/>
      <c r="J33" s="46"/>
    </row>
    <row r="34" spans="1:20" x14ac:dyDescent="0.25">
      <c r="A34" s="46"/>
      <c r="B34" s="2"/>
      <c r="C34" s="33"/>
      <c r="D34" s="4"/>
      <c r="E34" s="46"/>
      <c r="F34" s="46"/>
      <c r="G34" s="46"/>
      <c r="H34" s="46"/>
      <c r="I34" s="46"/>
      <c r="J34" s="46"/>
    </row>
    <row r="35" spans="1:20" x14ac:dyDescent="0.25">
      <c r="A35" s="264" t="s">
        <v>19</v>
      </c>
      <c r="B35" s="264"/>
      <c r="C35" s="265"/>
      <c r="D35" s="4"/>
      <c r="E35" s="46"/>
      <c r="F35" s="46"/>
      <c r="G35" s="46"/>
      <c r="H35" s="46"/>
      <c r="I35" s="46"/>
      <c r="J35" s="46"/>
    </row>
    <row r="36" spans="1:20" x14ac:dyDescent="0.25">
      <c r="A36" s="243"/>
      <c r="B36" s="244"/>
      <c r="C36" s="245"/>
      <c r="D36" s="244"/>
      <c r="E36" s="244"/>
      <c r="F36" s="244"/>
      <c r="G36" s="244"/>
      <c r="H36" s="244"/>
      <c r="I36" s="246"/>
      <c r="J36" s="46"/>
      <c r="T36" t="s">
        <v>20</v>
      </c>
    </row>
    <row r="37" spans="1:20" x14ac:dyDescent="0.25">
      <c r="A37" s="247"/>
      <c r="B37" s="248"/>
      <c r="C37" s="249"/>
      <c r="D37" s="248"/>
      <c r="E37" s="248"/>
      <c r="F37" s="248"/>
      <c r="G37" s="248"/>
      <c r="H37" s="248"/>
      <c r="I37" s="250"/>
      <c r="J37" s="46"/>
    </row>
    <row r="38" spans="1:20" x14ac:dyDescent="0.25">
      <c r="A38" s="247"/>
      <c r="B38" s="248"/>
      <c r="C38" s="249"/>
      <c r="D38" s="248"/>
      <c r="E38" s="248"/>
      <c r="F38" s="248"/>
      <c r="G38" s="248"/>
      <c r="H38" s="248"/>
      <c r="I38" s="250"/>
      <c r="J38" s="46"/>
    </row>
    <row r="39" spans="1:20" x14ac:dyDescent="0.25">
      <c r="A39" s="247"/>
      <c r="B39" s="248"/>
      <c r="C39" s="249"/>
      <c r="D39" s="248"/>
      <c r="E39" s="248"/>
      <c r="F39" s="248"/>
      <c r="G39" s="248"/>
      <c r="H39" s="248"/>
      <c r="I39" s="250"/>
      <c r="J39" s="46"/>
    </row>
    <row r="40" spans="1:20" x14ac:dyDescent="0.25">
      <c r="A40" s="251"/>
      <c r="B40" s="252"/>
      <c r="C40" s="253"/>
      <c r="D40" s="252"/>
      <c r="E40" s="252"/>
      <c r="F40" s="252"/>
      <c r="G40" s="252"/>
      <c r="H40" s="252"/>
      <c r="I40" s="254"/>
      <c r="J40" s="46"/>
    </row>
    <row r="41" spans="1:20" x14ac:dyDescent="0.25">
      <c r="A41" s="46"/>
      <c r="B41" s="2"/>
      <c r="C41" s="33"/>
      <c r="D41" s="4"/>
      <c r="E41" s="46"/>
      <c r="F41" s="46"/>
      <c r="G41" s="46"/>
      <c r="H41" s="46"/>
      <c r="I41" s="46"/>
      <c r="J41" s="46"/>
    </row>
    <row r="42" spans="1:20" x14ac:dyDescent="0.25">
      <c r="C42" s="35"/>
      <c r="D42" s="9"/>
      <c r="T42" t="s">
        <v>21</v>
      </c>
    </row>
    <row r="43" spans="1:20" x14ac:dyDescent="0.25">
      <c r="D43" s="9"/>
    </row>
    <row r="44" spans="1:20" x14ac:dyDescent="0.25">
      <c r="D44" s="9"/>
    </row>
    <row r="45" spans="1:20" x14ac:dyDescent="0.25">
      <c r="D45" s="9"/>
    </row>
    <row r="46" spans="1:20" x14ac:dyDescent="0.25">
      <c r="D46" s="9"/>
    </row>
    <row r="47" spans="1:20" x14ac:dyDescent="0.25">
      <c r="D47" s="9"/>
    </row>
    <row r="48" spans="1:20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  <row r="58" spans="4:4" x14ac:dyDescent="0.25">
      <c r="D58" s="9"/>
    </row>
    <row r="59" spans="4:4" x14ac:dyDescent="0.25">
      <c r="D59" s="9"/>
    </row>
    <row r="60" spans="4:4" x14ac:dyDescent="0.25">
      <c r="D60" s="9"/>
    </row>
    <row r="61" spans="4:4" x14ac:dyDescent="0.25">
      <c r="D61" s="9"/>
    </row>
    <row r="62" spans="4:4" x14ac:dyDescent="0.25">
      <c r="D62" s="9"/>
    </row>
    <row r="63" spans="4:4" x14ac:dyDescent="0.25">
      <c r="D63" s="9"/>
    </row>
    <row r="64" spans="4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</sheetData>
  <mergeCells count="6">
    <mergeCell ref="A36:I40"/>
    <mergeCell ref="A1:I1"/>
    <mergeCell ref="C2:I2"/>
    <mergeCell ref="C3:I3"/>
    <mergeCell ref="C4:I4"/>
    <mergeCell ref="A35:C3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AU4982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44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44" t="s">
        <v>194</v>
      </c>
      <c r="C3" s="259" t="s">
        <v>476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45" t="s">
        <v>38</v>
      </c>
      <c r="C4" s="261" t="s">
        <v>476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200</v>
      </c>
      <c r="C7" s="49" t="s">
        <v>23</v>
      </c>
      <c r="D7" s="25"/>
      <c r="E7" s="26"/>
      <c r="F7" s="26"/>
      <c r="G7" s="26"/>
      <c r="H7" s="27"/>
      <c r="I7" s="28">
        <f>SUMIF(T8:T21,"&lt;&gt;NOR",I8:I21)</f>
        <v>0</v>
      </c>
      <c r="J7" s="43"/>
      <c r="T7" t="s">
        <v>16</v>
      </c>
    </row>
    <row r="8" spans="1:47" ht="21" x14ac:dyDescent="0.25">
      <c r="A8" s="29">
        <v>1</v>
      </c>
      <c r="B8" s="47" t="s">
        <v>201</v>
      </c>
      <c r="C8" s="48" t="s">
        <v>27</v>
      </c>
      <c r="D8" s="53" t="s">
        <v>32</v>
      </c>
      <c r="E8" s="50">
        <v>19.600000000000001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33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x14ac:dyDescent="0.25">
      <c r="A10" s="29">
        <v>2</v>
      </c>
      <c r="B10" s="47" t="s">
        <v>202</v>
      </c>
      <c r="C10" s="48" t="s">
        <v>29</v>
      </c>
      <c r="D10" s="53" t="s">
        <v>34</v>
      </c>
      <c r="E10" s="50">
        <v>20.7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33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3</v>
      </c>
      <c r="B12" s="47" t="s">
        <v>203</v>
      </c>
      <c r="C12" s="48" t="s">
        <v>1343</v>
      </c>
      <c r="D12" s="53" t="s">
        <v>34</v>
      </c>
      <c r="E12" s="50">
        <v>13.8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33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4</v>
      </c>
      <c r="B14" s="47" t="s">
        <v>204</v>
      </c>
      <c r="C14" s="48" t="s">
        <v>1345</v>
      </c>
      <c r="D14" s="53" t="s">
        <v>34</v>
      </c>
      <c r="E14" s="50">
        <v>13.8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33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9">
        <v>5</v>
      </c>
      <c r="B16" s="47" t="s">
        <v>205</v>
      </c>
      <c r="C16" s="48" t="s">
        <v>1365</v>
      </c>
      <c r="D16" s="53" t="s">
        <v>34</v>
      </c>
      <c r="E16" s="50">
        <v>6.9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42" customFormat="1" ht="20.399999999999999" x14ac:dyDescent="0.25">
      <c r="A17" s="36"/>
      <c r="B17" s="37"/>
      <c r="C17" s="55" t="s">
        <v>1398</v>
      </c>
      <c r="D17" s="51"/>
      <c r="E17" s="52"/>
      <c r="F17" s="52"/>
      <c r="G17" s="52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x14ac:dyDescent="0.25">
      <c r="A18" s="29">
        <v>6</v>
      </c>
      <c r="B18" s="47" t="s">
        <v>1004</v>
      </c>
      <c r="C18" s="48" t="s">
        <v>1364</v>
      </c>
      <c r="D18" s="53" t="s">
        <v>34</v>
      </c>
      <c r="E18" s="50">
        <v>6.9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42" customFormat="1" x14ac:dyDescent="0.25">
      <c r="A19" s="36"/>
      <c r="B19" s="37"/>
      <c r="C19" s="55" t="s">
        <v>33</v>
      </c>
      <c r="D19" s="51"/>
      <c r="E19" s="52"/>
      <c r="F19" s="52"/>
      <c r="G19" s="52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29">
        <v>7</v>
      </c>
      <c r="B20" s="47" t="s">
        <v>1005</v>
      </c>
      <c r="C20" s="48" t="s">
        <v>1366</v>
      </c>
      <c r="D20" s="53" t="s">
        <v>34</v>
      </c>
      <c r="E20" s="50">
        <v>6.9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x14ac:dyDescent="0.25">
      <c r="A21" s="36"/>
      <c r="B21" s="37"/>
      <c r="C21" s="55" t="s">
        <v>33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3" t="s">
        <v>15</v>
      </c>
      <c r="B22" s="24" t="s">
        <v>206</v>
      </c>
      <c r="C22" s="49" t="s">
        <v>215</v>
      </c>
      <c r="D22" s="25"/>
      <c r="E22" s="26"/>
      <c r="F22" s="26"/>
      <c r="G22" s="26"/>
      <c r="H22" s="27"/>
      <c r="I22" s="28">
        <f>SUMIF(T23:T29,"&lt;&gt;NOR",I23:I29)</f>
        <v>0</v>
      </c>
      <c r="J22" s="43"/>
      <c r="T22" t="s">
        <v>16</v>
      </c>
    </row>
    <row r="23" spans="1:47" x14ac:dyDescent="0.25">
      <c r="A23" s="29">
        <v>1</v>
      </c>
      <c r="B23" s="47" t="s">
        <v>207</v>
      </c>
      <c r="C23" s="48" t="s">
        <v>216</v>
      </c>
      <c r="D23" s="53" t="s">
        <v>71</v>
      </c>
      <c r="E23" s="50">
        <v>2</v>
      </c>
      <c r="F23" s="30"/>
      <c r="G23" s="30"/>
      <c r="H23" s="50">
        <f t="shared" ref="H23:H29" si="0">G23+F23</f>
        <v>0</v>
      </c>
      <c r="I23" s="31">
        <f t="shared" ref="I23:I29" si="1">ROUND(E23*H23,2)</f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2</v>
      </c>
      <c r="B24" s="47" t="s">
        <v>208</v>
      </c>
      <c r="C24" s="48" t="s">
        <v>217</v>
      </c>
      <c r="D24" s="53" t="s">
        <v>71</v>
      </c>
      <c r="E24" s="50">
        <v>55</v>
      </c>
      <c r="F24" s="30"/>
      <c r="G24" s="30"/>
      <c r="H24" s="50">
        <f t="shared" si="0"/>
        <v>0</v>
      </c>
      <c r="I24" s="31">
        <f t="shared" si="1"/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3</v>
      </c>
      <c r="B25" s="47" t="s">
        <v>1006</v>
      </c>
      <c r="C25" s="48" t="s">
        <v>218</v>
      </c>
      <c r="D25" s="53" t="s">
        <v>71</v>
      </c>
      <c r="E25" s="50">
        <v>0.5</v>
      </c>
      <c r="F25" s="30"/>
      <c r="G25" s="30"/>
      <c r="H25" s="50">
        <f t="shared" si="0"/>
        <v>0</v>
      </c>
      <c r="I25" s="31">
        <f t="shared" si="1"/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9">
        <v>4</v>
      </c>
      <c r="B26" s="47" t="s">
        <v>1007</v>
      </c>
      <c r="C26" s="48" t="s">
        <v>219</v>
      </c>
      <c r="D26" s="53" t="s">
        <v>72</v>
      </c>
      <c r="E26" s="50">
        <v>1</v>
      </c>
      <c r="F26" s="30"/>
      <c r="G26" s="30"/>
      <c r="H26" s="50">
        <f t="shared" si="0"/>
        <v>0</v>
      </c>
      <c r="I26" s="31">
        <f t="shared" si="1"/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5</v>
      </c>
      <c r="B27" s="47" t="s">
        <v>1008</v>
      </c>
      <c r="C27" s="48" t="s">
        <v>220</v>
      </c>
      <c r="D27" s="53" t="s">
        <v>72</v>
      </c>
      <c r="E27" s="50">
        <v>1</v>
      </c>
      <c r="F27" s="30"/>
      <c r="G27" s="30"/>
      <c r="H27" s="50">
        <f t="shared" si="0"/>
        <v>0</v>
      </c>
      <c r="I27" s="31">
        <f t="shared" si="1"/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ht="21" x14ac:dyDescent="0.25">
      <c r="A28" s="29">
        <v>6</v>
      </c>
      <c r="B28" s="47" t="s">
        <v>1362</v>
      </c>
      <c r="C28" s="48" t="s">
        <v>221</v>
      </c>
      <c r="D28" s="53" t="s">
        <v>72</v>
      </c>
      <c r="E28" s="50">
        <v>1</v>
      </c>
      <c r="F28" s="30"/>
      <c r="G28" s="30"/>
      <c r="H28" s="50">
        <f t="shared" si="0"/>
        <v>0</v>
      </c>
      <c r="I28" s="31">
        <f t="shared" si="1"/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ht="21" x14ac:dyDescent="0.25">
      <c r="A29" s="29">
        <v>7</v>
      </c>
      <c r="B29" s="47" t="s">
        <v>1363</v>
      </c>
      <c r="C29" s="48" t="s">
        <v>222</v>
      </c>
      <c r="D29" s="53" t="s">
        <v>71</v>
      </c>
      <c r="E29" s="50">
        <v>55</v>
      </c>
      <c r="F29" s="30"/>
      <c r="G29" s="30"/>
      <c r="H29" s="50">
        <f t="shared" si="0"/>
        <v>0</v>
      </c>
      <c r="I29" s="31">
        <f t="shared" si="1"/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23" t="s">
        <v>15</v>
      </c>
      <c r="B30" s="24" t="s">
        <v>209</v>
      </c>
      <c r="C30" s="49" t="s">
        <v>125</v>
      </c>
      <c r="D30" s="25"/>
      <c r="E30" s="26"/>
      <c r="F30" s="26"/>
      <c r="G30" s="26"/>
      <c r="H30" s="27"/>
      <c r="I30" s="28">
        <f>SUMIF(T31:T35,"&lt;&gt;NOR",I31:I35)</f>
        <v>0</v>
      </c>
      <c r="J30" s="43"/>
      <c r="T30" t="s">
        <v>16</v>
      </c>
    </row>
    <row r="31" spans="1:47" x14ac:dyDescent="0.25">
      <c r="A31" s="29">
        <v>1</v>
      </c>
      <c r="B31" s="47" t="s">
        <v>210</v>
      </c>
      <c r="C31" s="48" t="s">
        <v>224</v>
      </c>
      <c r="D31" s="53" t="s">
        <v>31</v>
      </c>
      <c r="E31" s="50">
        <v>1</v>
      </c>
      <c r="F31" s="30"/>
      <c r="G31" s="30"/>
      <c r="H31" s="50">
        <f>G31+F31</f>
        <v>0</v>
      </c>
      <c r="I31" s="31">
        <f>ROUND(E31*H31,2)</f>
        <v>0</v>
      </c>
      <c r="J31" s="22">
        <v>21</v>
      </c>
      <c r="K31" s="17"/>
      <c r="L31" s="17"/>
      <c r="M31" s="17"/>
      <c r="N31" s="17"/>
      <c r="O31" s="17"/>
      <c r="P31" s="17"/>
      <c r="Q31" s="17"/>
      <c r="R31" s="17"/>
      <c r="S31" s="17"/>
      <c r="T31" s="17" t="s">
        <v>17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x14ac:dyDescent="0.25">
      <c r="A32" s="29">
        <v>2</v>
      </c>
      <c r="B32" s="47" t="s">
        <v>211</v>
      </c>
      <c r="C32" s="48" t="s">
        <v>223</v>
      </c>
      <c r="D32" s="53" t="s">
        <v>31</v>
      </c>
      <c r="E32" s="50">
        <v>1</v>
      </c>
      <c r="F32" s="30"/>
      <c r="G32" s="30"/>
      <c r="H32" s="50">
        <f>G32+F32</f>
        <v>0</v>
      </c>
      <c r="I32" s="31">
        <f>ROUND(E32*H32,2)</f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x14ac:dyDescent="0.25">
      <c r="A33" s="29">
        <v>3</v>
      </c>
      <c r="B33" s="47" t="s">
        <v>212</v>
      </c>
      <c r="C33" s="48" t="s">
        <v>225</v>
      </c>
      <c r="D33" s="53" t="s">
        <v>31</v>
      </c>
      <c r="E33" s="50">
        <v>1</v>
      </c>
      <c r="F33" s="30"/>
      <c r="G33" s="30"/>
      <c r="H33" s="50">
        <f>G33+F33</f>
        <v>0</v>
      </c>
      <c r="I33" s="31">
        <f>ROUND(E33*H33,2)</f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29">
        <v>4</v>
      </c>
      <c r="B34" s="47" t="s">
        <v>213</v>
      </c>
      <c r="C34" s="48" t="s">
        <v>354</v>
      </c>
      <c r="D34" s="53" t="s">
        <v>31</v>
      </c>
      <c r="E34" s="50">
        <v>1</v>
      </c>
      <c r="F34" s="30"/>
      <c r="G34" s="30"/>
      <c r="H34" s="50">
        <f>G34+F34</f>
        <v>0</v>
      </c>
      <c r="I34" s="31">
        <f>ROUND(E34*H34,2)</f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60">
        <v>5</v>
      </c>
      <c r="B35" s="61" t="s">
        <v>214</v>
      </c>
      <c r="C35" s="48" t="s">
        <v>355</v>
      </c>
      <c r="D35" s="62" t="s">
        <v>31</v>
      </c>
      <c r="E35" s="63">
        <v>1</v>
      </c>
      <c r="F35" s="64"/>
      <c r="G35" s="64"/>
      <c r="H35" s="63">
        <f>G35+F35</f>
        <v>0</v>
      </c>
      <c r="I35" s="65">
        <f>ROUND(E35*H35,2)</f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x14ac:dyDescent="0.25">
      <c r="A36" s="46"/>
      <c r="B36" s="2"/>
      <c r="C36" s="33"/>
      <c r="D36" s="4"/>
      <c r="E36" s="46"/>
      <c r="F36" s="46"/>
      <c r="G36" s="46"/>
      <c r="H36" s="46"/>
      <c r="I36" s="46"/>
      <c r="J36" s="46"/>
      <c r="R36">
        <v>15</v>
      </c>
      <c r="S36">
        <v>21</v>
      </c>
    </row>
    <row r="37" spans="1:47" x14ac:dyDescent="0.25">
      <c r="A37" s="18"/>
      <c r="B37" s="19" t="s">
        <v>4</v>
      </c>
      <c r="C37" s="34"/>
      <c r="D37" s="20"/>
      <c r="E37" s="21"/>
      <c r="F37" s="21"/>
      <c r="G37" s="21"/>
      <c r="H37" s="21"/>
      <c r="I37" s="32">
        <f>I22+I30+I7</f>
        <v>0</v>
      </c>
      <c r="J37" s="46"/>
      <c r="R37">
        <f>SUMIF(J22:J29,R36,I22:I29)</f>
        <v>0</v>
      </c>
      <c r="S37">
        <f>SUMIF(J22:J29,S36,I22:I29)</f>
        <v>0</v>
      </c>
      <c r="T37" t="s">
        <v>18</v>
      </c>
    </row>
    <row r="38" spans="1:47" x14ac:dyDescent="0.25">
      <c r="A38" s="46"/>
      <c r="B38" s="2"/>
      <c r="C38" s="33"/>
      <c r="D38" s="4"/>
      <c r="E38" s="46"/>
      <c r="F38" s="46"/>
      <c r="G38" s="46"/>
      <c r="H38" s="46"/>
      <c r="I38" s="46"/>
      <c r="J38" s="46"/>
    </row>
    <row r="39" spans="1:47" x14ac:dyDescent="0.25">
      <c r="A39" s="46"/>
      <c r="B39" s="2"/>
      <c r="C39" s="33"/>
      <c r="D39" s="4"/>
      <c r="E39" s="46"/>
      <c r="F39" s="46"/>
      <c r="G39" s="46"/>
      <c r="H39" s="46"/>
      <c r="I39" s="46"/>
      <c r="J39" s="46"/>
    </row>
    <row r="40" spans="1:47" x14ac:dyDescent="0.25">
      <c r="A40" s="264" t="s">
        <v>19</v>
      </c>
      <c r="B40" s="264"/>
      <c r="C40" s="265"/>
      <c r="D40" s="4"/>
      <c r="E40" s="46"/>
      <c r="F40" s="46"/>
      <c r="G40" s="46"/>
      <c r="H40" s="46"/>
      <c r="I40" s="46"/>
      <c r="J40" s="46"/>
    </row>
    <row r="41" spans="1:47" x14ac:dyDescent="0.25">
      <c r="A41" s="243"/>
      <c r="B41" s="244"/>
      <c r="C41" s="245"/>
      <c r="D41" s="244"/>
      <c r="E41" s="244"/>
      <c r="F41" s="244"/>
      <c r="G41" s="244"/>
      <c r="H41" s="244"/>
      <c r="I41" s="246"/>
      <c r="J41" s="46"/>
      <c r="T41" t="s">
        <v>20</v>
      </c>
    </row>
    <row r="42" spans="1:47" x14ac:dyDescent="0.25">
      <c r="A42" s="247"/>
      <c r="B42" s="248"/>
      <c r="C42" s="249"/>
      <c r="D42" s="248"/>
      <c r="E42" s="248"/>
      <c r="F42" s="248"/>
      <c r="G42" s="248"/>
      <c r="H42" s="248"/>
      <c r="I42" s="250"/>
      <c r="J42" s="46"/>
    </row>
    <row r="43" spans="1:47" x14ac:dyDescent="0.25">
      <c r="A43" s="247"/>
      <c r="B43" s="248"/>
      <c r="C43" s="249"/>
      <c r="D43" s="248"/>
      <c r="E43" s="248"/>
      <c r="F43" s="248"/>
      <c r="G43" s="248"/>
      <c r="H43" s="248"/>
      <c r="I43" s="250"/>
      <c r="J43" s="46"/>
    </row>
    <row r="44" spans="1:47" x14ac:dyDescent="0.25">
      <c r="A44" s="247"/>
      <c r="B44" s="248"/>
      <c r="C44" s="249"/>
      <c r="D44" s="248"/>
      <c r="E44" s="248"/>
      <c r="F44" s="248"/>
      <c r="G44" s="248"/>
      <c r="H44" s="248"/>
      <c r="I44" s="250"/>
      <c r="J44" s="46"/>
    </row>
    <row r="45" spans="1:47" x14ac:dyDescent="0.25">
      <c r="A45" s="251"/>
      <c r="B45" s="252"/>
      <c r="C45" s="253"/>
      <c r="D45" s="252"/>
      <c r="E45" s="252"/>
      <c r="F45" s="252"/>
      <c r="G45" s="252"/>
      <c r="H45" s="252"/>
      <c r="I45" s="254"/>
      <c r="J45" s="46"/>
    </row>
    <row r="46" spans="1:47" x14ac:dyDescent="0.25">
      <c r="A46" s="46"/>
      <c r="B46" s="2"/>
      <c r="C46" s="33"/>
      <c r="D46" s="4"/>
      <c r="E46" s="46"/>
      <c r="F46" s="46"/>
      <c r="G46" s="46"/>
      <c r="H46" s="46"/>
      <c r="I46" s="46"/>
      <c r="J46" s="46"/>
    </row>
    <row r="47" spans="1:47" x14ac:dyDescent="0.25">
      <c r="C47" s="35"/>
      <c r="D47" s="9"/>
      <c r="T47" t="s">
        <v>21</v>
      </c>
    </row>
    <row r="48" spans="1:47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  <row r="58" spans="4:4" x14ac:dyDescent="0.25">
      <c r="D58" s="9"/>
    </row>
    <row r="59" spans="4:4" x14ac:dyDescent="0.25">
      <c r="D59" s="9"/>
    </row>
    <row r="60" spans="4:4" x14ac:dyDescent="0.25">
      <c r="D60" s="9"/>
    </row>
    <row r="61" spans="4:4" x14ac:dyDescent="0.25">
      <c r="D61" s="9"/>
    </row>
    <row r="62" spans="4:4" x14ac:dyDescent="0.25">
      <c r="D62" s="9"/>
    </row>
    <row r="63" spans="4:4" x14ac:dyDescent="0.25">
      <c r="D63" s="9"/>
    </row>
    <row r="64" spans="4:4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</sheetData>
  <mergeCells count="6">
    <mergeCell ref="A41:I45"/>
    <mergeCell ref="A1:I1"/>
    <mergeCell ref="C2:I2"/>
    <mergeCell ref="C3:I3"/>
    <mergeCell ref="C4:I4"/>
    <mergeCell ref="A40:C4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/>
  </sheetPr>
  <dimension ref="A1:AU4984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5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56" t="s">
        <v>193</v>
      </c>
      <c r="C3" s="259" t="s">
        <v>523</v>
      </c>
      <c r="D3" s="259"/>
      <c r="E3" s="259"/>
      <c r="F3" s="259"/>
      <c r="G3" s="259"/>
      <c r="H3" s="259"/>
      <c r="I3" s="260"/>
      <c r="P3" s="8" t="s">
        <v>6</v>
      </c>
      <c r="T3" t="s">
        <v>7</v>
      </c>
    </row>
    <row r="4" spans="1:47" ht="24.9" customHeight="1" x14ac:dyDescent="0.25">
      <c r="A4" s="11" t="s">
        <v>3</v>
      </c>
      <c r="B4" s="57" t="s">
        <v>38</v>
      </c>
      <c r="C4" s="261" t="s">
        <v>523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195</v>
      </c>
      <c r="C7" s="49" t="s">
        <v>524</v>
      </c>
      <c r="D7" s="25"/>
      <c r="E7" s="26"/>
      <c r="F7" s="26"/>
      <c r="G7" s="26"/>
      <c r="H7" s="27"/>
      <c r="I7" s="28">
        <f>SUMIF(T8:T33,"&lt;&gt;NOR",I8:I33)</f>
        <v>0</v>
      </c>
      <c r="J7" s="43"/>
      <c r="T7" t="s">
        <v>16</v>
      </c>
    </row>
    <row r="8" spans="1:47" ht="21" x14ac:dyDescent="0.25">
      <c r="A8" s="29">
        <v>1</v>
      </c>
      <c r="B8" s="47" t="s">
        <v>196</v>
      </c>
      <c r="C8" s="48" t="s">
        <v>521</v>
      </c>
      <c r="D8" s="53" t="s">
        <v>32</v>
      </c>
      <c r="E8" s="50">
        <v>20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42" customFormat="1" x14ac:dyDescent="0.25">
      <c r="A9" s="36"/>
      <c r="B9" s="37"/>
      <c r="C9" s="55" t="s">
        <v>519</v>
      </c>
      <c r="D9" s="51"/>
      <c r="E9" s="52"/>
      <c r="F9" s="52"/>
      <c r="G9" s="52"/>
      <c r="H9" s="38"/>
      <c r="I9" s="39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ht="21" x14ac:dyDescent="0.25">
      <c r="A10" s="29">
        <v>2</v>
      </c>
      <c r="B10" s="47" t="s">
        <v>197</v>
      </c>
      <c r="C10" s="48" t="s">
        <v>520</v>
      </c>
      <c r="D10" s="53" t="s">
        <v>32</v>
      </c>
      <c r="E10" s="50">
        <v>10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519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ht="21" x14ac:dyDescent="0.25">
      <c r="A12" s="29">
        <v>3</v>
      </c>
      <c r="B12" s="47" t="s">
        <v>1270</v>
      </c>
      <c r="C12" s="48" t="s">
        <v>522</v>
      </c>
      <c r="D12" s="53" t="s">
        <v>32</v>
      </c>
      <c r="E12" s="50">
        <v>6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519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ht="21" x14ac:dyDescent="0.25">
      <c r="A14" s="29">
        <v>4</v>
      </c>
      <c r="B14" s="47" t="s">
        <v>1271</v>
      </c>
      <c r="C14" s="48" t="s">
        <v>616</v>
      </c>
      <c r="D14" s="53" t="s">
        <v>32</v>
      </c>
      <c r="E14" s="50">
        <v>61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4" t="s">
        <v>578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ht="21" x14ac:dyDescent="0.25">
      <c r="A16" s="29">
        <v>5</v>
      </c>
      <c r="B16" s="47" t="s">
        <v>1272</v>
      </c>
      <c r="C16" s="48" t="s">
        <v>617</v>
      </c>
      <c r="D16" s="53" t="s">
        <v>72</v>
      </c>
      <c r="E16" s="50">
        <v>35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21" x14ac:dyDescent="0.25">
      <c r="A17" s="29">
        <v>6</v>
      </c>
      <c r="B17" s="47" t="s">
        <v>1273</v>
      </c>
      <c r="C17" s="48" t="s">
        <v>618</v>
      </c>
      <c r="D17" s="53" t="s">
        <v>72</v>
      </c>
      <c r="E17" s="50">
        <v>35</v>
      </c>
      <c r="F17" s="30"/>
      <c r="G17" s="30"/>
      <c r="H17" s="50">
        <f>G17+F17</f>
        <v>0</v>
      </c>
      <c r="I17" s="31">
        <f>ROUND(E17*H17,2)</f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21" x14ac:dyDescent="0.25">
      <c r="A18" s="29">
        <v>7</v>
      </c>
      <c r="B18" s="47" t="s">
        <v>1274</v>
      </c>
      <c r="C18" s="48" t="s">
        <v>1269</v>
      </c>
      <c r="D18" s="53" t="s">
        <v>32</v>
      </c>
      <c r="E18" s="50">
        <v>61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42" customFormat="1" x14ac:dyDescent="0.25">
      <c r="A19" s="36"/>
      <c r="B19" s="37"/>
      <c r="C19" s="55" t="s">
        <v>578</v>
      </c>
      <c r="D19" s="51"/>
      <c r="E19" s="52"/>
      <c r="F19" s="52"/>
      <c r="G19" s="52"/>
      <c r="H19" s="38"/>
      <c r="I19" s="3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29">
        <v>8</v>
      </c>
      <c r="B20" s="47" t="s">
        <v>1275</v>
      </c>
      <c r="C20" s="48" t="s">
        <v>1260</v>
      </c>
      <c r="D20" s="53" t="s">
        <v>32</v>
      </c>
      <c r="E20" s="50">
        <v>26.4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ht="20.399999999999999" x14ac:dyDescent="0.25">
      <c r="A21" s="36"/>
      <c r="B21" s="37"/>
      <c r="C21" s="55" t="s">
        <v>1261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9">
        <v>9</v>
      </c>
      <c r="B22" s="47" t="s">
        <v>1276</v>
      </c>
      <c r="C22" s="48" t="s">
        <v>1265</v>
      </c>
      <c r="D22" s="53" t="s">
        <v>32</v>
      </c>
      <c r="E22" s="50">
        <v>26.4</v>
      </c>
      <c r="F22" s="30"/>
      <c r="G22" s="30"/>
      <c r="H22" s="50">
        <f>G22+F22</f>
        <v>0</v>
      </c>
      <c r="I22" s="31">
        <f>ROUND(E22*H22,2)</f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42" customFormat="1" ht="20.399999999999999" x14ac:dyDescent="0.25">
      <c r="A23" s="36"/>
      <c r="B23" s="37"/>
      <c r="C23" s="55" t="s">
        <v>1261</v>
      </c>
      <c r="D23" s="51"/>
      <c r="E23" s="52"/>
      <c r="F23" s="52"/>
      <c r="G23" s="52"/>
      <c r="H23" s="38"/>
      <c r="I23" s="39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x14ac:dyDescent="0.25">
      <c r="A24" s="29">
        <v>10</v>
      </c>
      <c r="B24" s="47" t="s">
        <v>1277</v>
      </c>
      <c r="C24" s="48" t="s">
        <v>1266</v>
      </c>
      <c r="D24" s="53" t="s">
        <v>32</v>
      </c>
      <c r="E24" s="50">
        <v>26.4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42" customFormat="1" ht="20.399999999999999" x14ac:dyDescent="0.25">
      <c r="A25" s="36"/>
      <c r="B25" s="37"/>
      <c r="C25" s="55" t="s">
        <v>1261</v>
      </c>
      <c r="D25" s="51"/>
      <c r="E25" s="52"/>
      <c r="F25" s="52"/>
      <c r="G25" s="52"/>
      <c r="H25" s="38"/>
      <c r="I25" s="39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x14ac:dyDescent="0.25">
      <c r="A26" s="29">
        <v>11</v>
      </c>
      <c r="B26" s="47" t="s">
        <v>1278</v>
      </c>
      <c r="C26" s="48" t="s">
        <v>1262</v>
      </c>
      <c r="D26" s="53" t="s">
        <v>34</v>
      </c>
      <c r="E26" s="50">
        <v>8.8000000000000007</v>
      </c>
      <c r="F26" s="30"/>
      <c r="G26" s="30"/>
      <c r="H26" s="50">
        <f>G26+F26</f>
        <v>0</v>
      </c>
      <c r="I26" s="31">
        <f>ROUND(E26*H26,2)</f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42" customFormat="1" x14ac:dyDescent="0.25">
      <c r="A27" s="36"/>
      <c r="B27" s="37"/>
      <c r="C27" s="55" t="s">
        <v>578</v>
      </c>
      <c r="D27" s="51"/>
      <c r="E27" s="52"/>
      <c r="F27" s="52"/>
      <c r="G27" s="52"/>
      <c r="H27" s="38"/>
      <c r="I27" s="39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 x14ac:dyDescent="0.25">
      <c r="A28" s="29">
        <v>12</v>
      </c>
      <c r="B28" s="47" t="s">
        <v>1279</v>
      </c>
      <c r="C28" s="48" t="s">
        <v>1263</v>
      </c>
      <c r="D28" s="53" t="s">
        <v>531</v>
      </c>
      <c r="E28" s="50">
        <v>45.1</v>
      </c>
      <c r="F28" s="30"/>
      <c r="G28" s="30"/>
      <c r="H28" s="50">
        <f>G28+F28</f>
        <v>0</v>
      </c>
      <c r="I28" s="31">
        <f>ROUND(E28*H28,2)</f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42" customFormat="1" x14ac:dyDescent="0.25">
      <c r="A29" s="36"/>
      <c r="B29" s="37"/>
      <c r="C29" s="55" t="s">
        <v>578</v>
      </c>
      <c r="D29" s="51"/>
      <c r="E29" s="52"/>
      <c r="F29" s="52"/>
      <c r="G29" s="52"/>
      <c r="H29" s="38"/>
      <c r="I29" s="39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1:47" x14ac:dyDescent="0.25">
      <c r="A30" s="29">
        <v>13</v>
      </c>
      <c r="B30" s="47" t="s">
        <v>1280</v>
      </c>
      <c r="C30" s="48" t="s">
        <v>1264</v>
      </c>
      <c r="D30" s="53" t="s">
        <v>34</v>
      </c>
      <c r="E30" s="50">
        <v>6.6</v>
      </c>
      <c r="F30" s="30"/>
      <c r="G30" s="30"/>
      <c r="H30" s="50">
        <f>G30+F30</f>
        <v>0</v>
      </c>
      <c r="I30" s="31">
        <f>ROUND(E30*H30,2)</f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42" customFormat="1" x14ac:dyDescent="0.25">
      <c r="A31" s="36"/>
      <c r="B31" s="37"/>
      <c r="C31" s="55" t="s">
        <v>578</v>
      </c>
      <c r="D31" s="51"/>
      <c r="E31" s="52"/>
      <c r="F31" s="52"/>
      <c r="G31" s="52"/>
      <c r="H31" s="38"/>
      <c r="I31" s="39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47" ht="21" x14ac:dyDescent="0.25">
      <c r="A32" s="29">
        <v>14</v>
      </c>
      <c r="B32" s="47" t="s">
        <v>1281</v>
      </c>
      <c r="C32" s="48" t="s">
        <v>1268</v>
      </c>
      <c r="D32" s="53" t="s">
        <v>32</v>
      </c>
      <c r="E32" s="50">
        <v>57.5</v>
      </c>
      <c r="F32" s="30"/>
      <c r="G32" s="30"/>
      <c r="H32" s="50">
        <f>G32+F32</f>
        <v>0</v>
      </c>
      <c r="I32" s="31">
        <f>ROUND(E32*H32,2)</f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42" customFormat="1" ht="20.399999999999999" x14ac:dyDescent="0.25">
      <c r="A33" s="36"/>
      <c r="B33" s="37"/>
      <c r="C33" s="55" t="s">
        <v>1267</v>
      </c>
      <c r="D33" s="51"/>
      <c r="E33" s="52"/>
      <c r="F33" s="52"/>
      <c r="G33" s="52"/>
      <c r="H33" s="38"/>
      <c r="I33" s="39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x14ac:dyDescent="0.25">
      <c r="A34" s="23" t="s">
        <v>15</v>
      </c>
      <c r="B34" s="24" t="s">
        <v>198</v>
      </c>
      <c r="C34" s="49" t="s">
        <v>528</v>
      </c>
      <c r="D34" s="25"/>
      <c r="E34" s="26"/>
      <c r="F34" s="26"/>
      <c r="G34" s="26"/>
      <c r="H34" s="27"/>
      <c r="I34" s="28">
        <f>SUMIF(T35:T35,"&lt;&gt;NOR",I35:I35)</f>
        <v>0</v>
      </c>
      <c r="J34" s="43"/>
      <c r="T34" t="s">
        <v>16</v>
      </c>
    </row>
    <row r="35" spans="1:47" ht="21" x14ac:dyDescent="0.25">
      <c r="A35" s="60">
        <v>1</v>
      </c>
      <c r="B35" s="61" t="s">
        <v>199</v>
      </c>
      <c r="C35" s="48" t="s">
        <v>1282</v>
      </c>
      <c r="D35" s="62" t="s">
        <v>34</v>
      </c>
      <c r="E35" s="63">
        <f>67.2+19.6+1.7</f>
        <v>88.500000000000014</v>
      </c>
      <c r="F35" s="64"/>
      <c r="G35" s="64"/>
      <c r="H35" s="63">
        <f>G35+F35</f>
        <v>0</v>
      </c>
      <c r="I35" s="65">
        <f>ROUND(E35*H35,2)</f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x14ac:dyDescent="0.25">
      <c r="A36" s="23" t="s">
        <v>15</v>
      </c>
      <c r="B36" s="24" t="s">
        <v>1283</v>
      </c>
      <c r="C36" s="49" t="s">
        <v>125</v>
      </c>
      <c r="D36" s="25"/>
      <c r="E36" s="26"/>
      <c r="F36" s="26"/>
      <c r="G36" s="26"/>
      <c r="H36" s="27"/>
      <c r="I36" s="28">
        <f>SUMIF(T37:T37,"&lt;&gt;NOR",I37:I37)</f>
        <v>0</v>
      </c>
      <c r="J36" s="43"/>
      <c r="T36" t="s">
        <v>16</v>
      </c>
    </row>
    <row r="37" spans="1:47" x14ac:dyDescent="0.25">
      <c r="A37" s="60">
        <v>1</v>
      </c>
      <c r="B37" s="61" t="s">
        <v>207</v>
      </c>
      <c r="C37" s="48" t="s">
        <v>1284</v>
      </c>
      <c r="D37" s="62" t="s">
        <v>31</v>
      </c>
      <c r="E37" s="63">
        <v>1</v>
      </c>
      <c r="F37" s="64"/>
      <c r="G37" s="64"/>
      <c r="H37" s="63">
        <f>G37+F37</f>
        <v>0</v>
      </c>
      <c r="I37" s="65">
        <f>ROUND(E37*H37,2)</f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58"/>
      <c r="B38" s="2"/>
      <c r="C38" s="33"/>
      <c r="D38" s="4"/>
      <c r="E38" s="58"/>
      <c r="F38" s="58"/>
      <c r="G38" s="58"/>
      <c r="H38" s="58"/>
      <c r="I38" s="58"/>
      <c r="J38" s="58"/>
      <c r="R38">
        <v>15</v>
      </c>
      <c r="S38">
        <v>21</v>
      </c>
    </row>
    <row r="39" spans="1:47" x14ac:dyDescent="0.25">
      <c r="A39" s="18"/>
      <c r="B39" s="19" t="s">
        <v>4</v>
      </c>
      <c r="C39" s="34"/>
      <c r="D39" s="20"/>
      <c r="E39" s="21"/>
      <c r="F39" s="21"/>
      <c r="G39" s="21"/>
      <c r="H39" s="21"/>
      <c r="I39" s="32">
        <f>I7+I34+I36</f>
        <v>0</v>
      </c>
      <c r="J39" s="58"/>
      <c r="R39" t="e">
        <f>SUMIF(#REF!,R38,#REF!)</f>
        <v>#REF!</v>
      </c>
      <c r="S39" t="e">
        <f>SUMIF(#REF!,S38,#REF!)</f>
        <v>#REF!</v>
      </c>
      <c r="T39" t="s">
        <v>18</v>
      </c>
    </row>
    <row r="40" spans="1:47" x14ac:dyDescent="0.25">
      <c r="A40" s="58"/>
      <c r="B40" s="2"/>
      <c r="C40" s="33"/>
      <c r="D40" s="4"/>
      <c r="E40" s="58"/>
      <c r="F40" s="58"/>
      <c r="G40" s="58"/>
      <c r="H40" s="58"/>
      <c r="I40" s="58"/>
      <c r="J40" s="58"/>
    </row>
    <row r="41" spans="1:47" x14ac:dyDescent="0.25">
      <c r="A41" s="58"/>
      <c r="B41" s="2"/>
      <c r="C41" s="33"/>
      <c r="D41" s="4"/>
      <c r="E41" s="58"/>
      <c r="F41" s="58"/>
      <c r="G41" s="58"/>
      <c r="H41" s="58"/>
      <c r="I41" s="58"/>
      <c r="J41" s="58"/>
    </row>
    <row r="42" spans="1:47" x14ac:dyDescent="0.25">
      <c r="A42" s="264" t="s">
        <v>19</v>
      </c>
      <c r="B42" s="264"/>
      <c r="C42" s="265"/>
      <c r="D42" s="4"/>
      <c r="E42" s="58"/>
      <c r="F42" s="58"/>
      <c r="G42" s="58"/>
      <c r="H42" s="58"/>
      <c r="I42" s="58"/>
      <c r="J42" s="58"/>
    </row>
    <row r="43" spans="1:47" x14ac:dyDescent="0.25">
      <c r="A43" s="243"/>
      <c r="B43" s="244"/>
      <c r="C43" s="245"/>
      <c r="D43" s="244"/>
      <c r="E43" s="244"/>
      <c r="F43" s="244"/>
      <c r="G43" s="244"/>
      <c r="H43" s="244"/>
      <c r="I43" s="246"/>
      <c r="J43" s="58"/>
      <c r="T43" t="s">
        <v>20</v>
      </c>
    </row>
    <row r="44" spans="1:47" x14ac:dyDescent="0.25">
      <c r="A44" s="247"/>
      <c r="B44" s="248"/>
      <c r="C44" s="249"/>
      <c r="D44" s="248"/>
      <c r="E44" s="248"/>
      <c r="F44" s="248"/>
      <c r="G44" s="248"/>
      <c r="H44" s="248"/>
      <c r="I44" s="250"/>
      <c r="J44" s="58"/>
    </row>
    <row r="45" spans="1:47" x14ac:dyDescent="0.25">
      <c r="A45" s="247"/>
      <c r="B45" s="248"/>
      <c r="C45" s="249"/>
      <c r="D45" s="248"/>
      <c r="E45" s="248"/>
      <c r="F45" s="248"/>
      <c r="G45" s="248"/>
      <c r="H45" s="248"/>
      <c r="I45" s="250"/>
      <c r="J45" s="58"/>
    </row>
    <row r="46" spans="1:47" x14ac:dyDescent="0.25">
      <c r="A46" s="247"/>
      <c r="B46" s="248"/>
      <c r="C46" s="249"/>
      <c r="D46" s="248"/>
      <c r="E46" s="248"/>
      <c r="F46" s="248"/>
      <c r="G46" s="248"/>
      <c r="H46" s="248"/>
      <c r="I46" s="250"/>
      <c r="J46" s="58"/>
    </row>
    <row r="47" spans="1:47" x14ac:dyDescent="0.25">
      <c r="A47" s="251"/>
      <c r="B47" s="252"/>
      <c r="C47" s="253"/>
      <c r="D47" s="252"/>
      <c r="E47" s="252"/>
      <c r="F47" s="252"/>
      <c r="G47" s="252"/>
      <c r="H47" s="252"/>
      <c r="I47" s="254"/>
      <c r="J47" s="58"/>
    </row>
    <row r="48" spans="1:47" x14ac:dyDescent="0.25">
      <c r="A48" s="58"/>
      <c r="B48" s="2"/>
      <c r="C48" s="33"/>
      <c r="D48" s="4"/>
      <c r="E48" s="58"/>
      <c r="F48" s="58"/>
      <c r="G48" s="58"/>
      <c r="H48" s="58"/>
      <c r="I48" s="58"/>
      <c r="J48" s="58"/>
    </row>
    <row r="49" spans="3:20" x14ac:dyDescent="0.25">
      <c r="C49" s="35"/>
      <c r="D49" s="9"/>
      <c r="T49" t="s">
        <v>21</v>
      </c>
    </row>
    <row r="50" spans="3:20" x14ac:dyDescent="0.25">
      <c r="D50" s="9"/>
    </row>
    <row r="51" spans="3:20" x14ac:dyDescent="0.25">
      <c r="D51" s="9"/>
    </row>
    <row r="52" spans="3:20" x14ac:dyDescent="0.25">
      <c r="D52" s="9"/>
    </row>
    <row r="53" spans="3:20" x14ac:dyDescent="0.25">
      <c r="D53" s="9"/>
    </row>
    <row r="54" spans="3:20" x14ac:dyDescent="0.25">
      <c r="D54" s="9"/>
    </row>
    <row r="55" spans="3:20" x14ac:dyDescent="0.25">
      <c r="D55" s="9"/>
    </row>
    <row r="56" spans="3:20" x14ac:dyDescent="0.25">
      <c r="D56" s="9"/>
    </row>
    <row r="57" spans="3:20" x14ac:dyDescent="0.25">
      <c r="D57" s="9"/>
    </row>
    <row r="58" spans="3:20" x14ac:dyDescent="0.25">
      <c r="D58" s="9"/>
    </row>
    <row r="59" spans="3:20" x14ac:dyDescent="0.25">
      <c r="D59" s="9"/>
    </row>
    <row r="60" spans="3:20" x14ac:dyDescent="0.25">
      <c r="D60" s="9"/>
    </row>
    <row r="61" spans="3:20" x14ac:dyDescent="0.25">
      <c r="D61" s="9"/>
    </row>
    <row r="62" spans="3:20" x14ac:dyDescent="0.25">
      <c r="D62" s="9"/>
    </row>
    <row r="63" spans="3:20" x14ac:dyDescent="0.25">
      <c r="D63" s="9"/>
    </row>
    <row r="64" spans="3:20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</sheetData>
  <mergeCells count="6">
    <mergeCell ref="A43:I47"/>
    <mergeCell ref="A1:I1"/>
    <mergeCell ref="C2:I2"/>
    <mergeCell ref="C3:I3"/>
    <mergeCell ref="C4:I4"/>
    <mergeCell ref="A42:C4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  <colBreaks count="1" manualBreakCount="1">
    <brk id="9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view="pageBreakPreview" zoomScale="60" zoomScaleNormal="100" workbookViewId="0">
      <selection activeCell="N11" sqref="N11"/>
    </sheetView>
  </sheetViews>
  <sheetFormatPr defaultRowHeight="13.2" x14ac:dyDescent="0.25"/>
  <sheetData>
    <row r="1" spans="1:7" x14ac:dyDescent="0.25">
      <c r="A1" s="155" t="s">
        <v>1428</v>
      </c>
    </row>
    <row r="2" spans="1:7" ht="66" customHeight="1" x14ac:dyDescent="0.25">
      <c r="A2" s="204" t="s">
        <v>1429</v>
      </c>
      <c r="B2" s="204"/>
      <c r="C2" s="204"/>
      <c r="D2" s="204"/>
      <c r="E2" s="204"/>
      <c r="F2" s="204"/>
      <c r="G2" s="204"/>
    </row>
    <row r="3" spans="1:7" x14ac:dyDescent="0.25">
      <c r="A3" s="155" t="s">
        <v>1432</v>
      </c>
    </row>
    <row r="4" spans="1:7" ht="87" customHeight="1" x14ac:dyDescent="0.25">
      <c r="A4" s="204" t="s">
        <v>1430</v>
      </c>
      <c r="B4" s="204"/>
      <c r="C4" s="204"/>
      <c r="D4" s="204"/>
      <c r="E4" s="204"/>
      <c r="F4" s="204"/>
      <c r="G4" s="204"/>
    </row>
    <row r="5" spans="1:7" ht="50.4" customHeight="1" x14ac:dyDescent="0.25">
      <c r="A5" s="204" t="s">
        <v>1431</v>
      </c>
      <c r="B5" s="204"/>
      <c r="C5" s="204"/>
      <c r="D5" s="204"/>
      <c r="E5" s="204"/>
      <c r="F5" s="204"/>
      <c r="G5" s="204"/>
    </row>
  </sheetData>
  <mergeCells count="3">
    <mergeCell ref="A2:G2"/>
    <mergeCell ref="A4:G4"/>
    <mergeCell ref="A5:G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showGridLines="0" view="pageBreakPreview" topLeftCell="B1" zoomScaleNormal="100" zoomScaleSheetLayoutView="100" workbookViewId="0">
      <selection activeCell="N11" sqref="N11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6" customWidth="1"/>
    <col min="6" max="6" width="11.44140625" customWidth="1"/>
    <col min="7" max="7" width="12.6640625" style="184" customWidth="1"/>
    <col min="8" max="8" width="12.6640625" customWidth="1"/>
    <col min="9" max="9" width="12.6640625" style="184" customWidth="1"/>
    <col min="10" max="10" width="7.77734375" style="184" customWidth="1"/>
  </cols>
  <sheetData>
    <row r="1" spans="1:10" ht="33.75" customHeight="1" x14ac:dyDescent="0.25">
      <c r="A1" s="80" t="s">
        <v>1304</v>
      </c>
      <c r="B1" s="205" t="s">
        <v>1305</v>
      </c>
      <c r="C1" s="206"/>
      <c r="D1" s="206"/>
      <c r="E1" s="206"/>
      <c r="F1" s="206"/>
      <c r="G1" s="206"/>
      <c r="H1" s="206"/>
      <c r="I1" s="206"/>
      <c r="J1" s="207"/>
    </row>
    <row r="2" spans="1:10" ht="36" customHeight="1" x14ac:dyDescent="0.25">
      <c r="A2" s="81"/>
      <c r="B2" s="82" t="s">
        <v>1306</v>
      </c>
      <c r="C2" s="83"/>
      <c r="D2" s="215" t="s">
        <v>22</v>
      </c>
      <c r="E2" s="215"/>
      <c r="F2" s="215"/>
      <c r="G2" s="215"/>
      <c r="H2" s="215"/>
      <c r="I2" s="215"/>
      <c r="J2" s="216"/>
    </row>
    <row r="3" spans="1:10" ht="27" hidden="1" customHeight="1" x14ac:dyDescent="0.25">
      <c r="A3" s="81"/>
      <c r="B3" s="84"/>
      <c r="C3" s="83"/>
      <c r="D3" s="85"/>
      <c r="E3" s="208"/>
      <c r="F3" s="209"/>
      <c r="G3" s="209"/>
      <c r="H3" s="209"/>
      <c r="I3" s="209"/>
      <c r="J3" s="210"/>
    </row>
    <row r="4" spans="1:10" ht="23.25" customHeight="1" x14ac:dyDescent="0.25">
      <c r="A4" s="81"/>
      <c r="B4" s="86"/>
      <c r="C4" s="87"/>
      <c r="D4" s="88"/>
      <c r="E4" s="211"/>
      <c r="F4" s="211"/>
      <c r="G4" s="211"/>
      <c r="H4" s="211"/>
      <c r="I4" s="211"/>
      <c r="J4" s="212"/>
    </row>
    <row r="5" spans="1:10" ht="16.2" customHeight="1" x14ac:dyDescent="0.25">
      <c r="A5" s="81"/>
      <c r="B5" s="89" t="s">
        <v>1307</v>
      </c>
      <c r="C5" s="90"/>
      <c r="D5" s="91" t="s">
        <v>1336</v>
      </c>
      <c r="E5" s="92"/>
      <c r="F5" s="92"/>
      <c r="G5" s="92"/>
      <c r="H5" s="93" t="s">
        <v>1308</v>
      </c>
      <c r="I5" s="187" t="s">
        <v>1340</v>
      </c>
      <c r="J5" s="94"/>
    </row>
    <row r="6" spans="1:10" ht="15.75" customHeight="1" x14ac:dyDescent="0.25">
      <c r="A6" s="81"/>
      <c r="B6" s="95"/>
      <c r="C6" s="92"/>
      <c r="D6" s="91" t="s">
        <v>1337</v>
      </c>
      <c r="E6" s="92"/>
      <c r="F6" s="92"/>
      <c r="G6" s="92"/>
      <c r="H6" s="93" t="s">
        <v>1309</v>
      </c>
      <c r="I6" s="91" t="s">
        <v>1341</v>
      </c>
      <c r="J6" s="94"/>
    </row>
    <row r="7" spans="1:10" ht="15.75" customHeight="1" x14ac:dyDescent="0.25">
      <c r="A7" s="81"/>
      <c r="B7" s="96"/>
      <c r="C7" s="97" t="s">
        <v>1338</v>
      </c>
      <c r="D7" s="98" t="s">
        <v>1339</v>
      </c>
      <c r="E7" s="99"/>
      <c r="F7" s="99"/>
      <c r="G7" s="99"/>
      <c r="H7" s="100"/>
      <c r="I7" s="99"/>
      <c r="J7" s="101"/>
    </row>
    <row r="8" spans="1:10" ht="24" hidden="1" customHeight="1" x14ac:dyDescent="0.25">
      <c r="A8" s="81"/>
      <c r="B8" s="89" t="s">
        <v>1310</v>
      </c>
      <c r="C8" s="90"/>
      <c r="D8" s="102"/>
      <c r="E8" s="90"/>
      <c r="F8" s="90"/>
      <c r="G8" s="103"/>
      <c r="H8" s="93" t="s">
        <v>1308</v>
      </c>
      <c r="I8" s="91"/>
      <c r="J8" s="94"/>
    </row>
    <row r="9" spans="1:10" ht="15.75" hidden="1" customHeight="1" x14ac:dyDescent="0.25">
      <c r="A9" s="81"/>
      <c r="B9" s="81"/>
      <c r="C9" s="90"/>
      <c r="D9" s="102"/>
      <c r="E9" s="90"/>
      <c r="F9" s="90"/>
      <c r="G9" s="103"/>
      <c r="H9" s="93" t="s">
        <v>1309</v>
      </c>
      <c r="I9" s="91"/>
      <c r="J9" s="94"/>
    </row>
    <row r="10" spans="1:10" ht="15.75" hidden="1" customHeight="1" x14ac:dyDescent="0.25">
      <c r="A10" s="81"/>
      <c r="B10" s="104"/>
      <c r="C10" s="97"/>
      <c r="D10" s="105"/>
      <c r="E10" s="106"/>
      <c r="F10" s="106"/>
      <c r="G10" s="107"/>
      <c r="H10" s="107"/>
      <c r="I10" s="108"/>
      <c r="J10" s="101"/>
    </row>
    <row r="11" spans="1:10" ht="18.600000000000001" customHeight="1" x14ac:dyDescent="0.25">
      <c r="A11" s="81"/>
      <c r="B11" s="89" t="s">
        <v>1311</v>
      </c>
      <c r="C11" s="90"/>
      <c r="D11" s="213"/>
      <c r="E11" s="213"/>
      <c r="F11" s="213"/>
      <c r="G11" s="213"/>
      <c r="H11" s="93" t="s">
        <v>1308</v>
      </c>
      <c r="I11" s="109"/>
      <c r="J11" s="94"/>
    </row>
    <row r="12" spans="1:10" ht="15.75" customHeight="1" x14ac:dyDescent="0.25">
      <c r="A12" s="81"/>
      <c r="B12" s="95"/>
      <c r="C12" s="92"/>
      <c r="D12" s="214"/>
      <c r="E12" s="214"/>
      <c r="F12" s="214"/>
      <c r="G12" s="214"/>
      <c r="H12" s="93" t="s">
        <v>1309</v>
      </c>
      <c r="I12" s="110"/>
      <c r="J12" s="94"/>
    </row>
    <row r="13" spans="1:10" ht="15.75" customHeight="1" x14ac:dyDescent="0.25">
      <c r="A13" s="81"/>
      <c r="B13" s="96"/>
      <c r="C13" s="111"/>
      <c r="D13" s="222"/>
      <c r="E13" s="222"/>
      <c r="F13" s="222"/>
      <c r="G13" s="222"/>
      <c r="H13" s="112"/>
      <c r="I13" s="99"/>
      <c r="J13" s="101"/>
    </row>
    <row r="14" spans="1:10" ht="24" hidden="1" customHeight="1" x14ac:dyDescent="0.25">
      <c r="A14" s="81"/>
      <c r="B14" s="113" t="s">
        <v>1312</v>
      </c>
      <c r="C14" s="114"/>
      <c r="D14" s="115" t="s">
        <v>1313</v>
      </c>
      <c r="E14" s="116"/>
      <c r="F14" s="116"/>
      <c r="G14" s="116"/>
      <c r="H14" s="117"/>
      <c r="I14" s="116"/>
      <c r="J14" s="118"/>
    </row>
    <row r="15" spans="1:10" ht="33" customHeight="1" x14ac:dyDescent="0.25">
      <c r="A15" s="81"/>
      <c r="B15" s="122" t="s">
        <v>1314</v>
      </c>
      <c r="C15" s="120"/>
      <c r="D15" s="121"/>
      <c r="E15" s="123"/>
      <c r="F15" s="124"/>
      <c r="G15" s="76"/>
      <c r="H15" s="76"/>
      <c r="I15" s="76"/>
      <c r="J15" s="125"/>
    </row>
    <row r="16" spans="1:10" ht="23.25" customHeight="1" x14ac:dyDescent="0.25">
      <c r="A16" s="81">
        <f>ZakladDPHSni*SazbaDPH1/100</f>
        <v>0</v>
      </c>
      <c r="B16" s="119" t="s">
        <v>1315</v>
      </c>
      <c r="C16" s="120"/>
      <c r="D16" s="121"/>
      <c r="E16" s="126">
        <v>15</v>
      </c>
      <c r="F16" s="124" t="s">
        <v>1316</v>
      </c>
      <c r="G16" s="218">
        <f>ZakladDPHSniVypocet</f>
        <v>0</v>
      </c>
      <c r="H16" s="219"/>
      <c r="I16" s="219"/>
      <c r="J16" s="125" t="str">
        <f t="shared" ref="J16:J21" si="0">Mena</f>
        <v>CZK</v>
      </c>
    </row>
    <row r="17" spans="1:10" ht="23.25" customHeight="1" x14ac:dyDescent="0.25">
      <c r="A17" s="81">
        <f>(A16-INT(A16))*100</f>
        <v>0</v>
      </c>
      <c r="B17" s="119" t="s">
        <v>1317</v>
      </c>
      <c r="C17" s="120"/>
      <c r="D17" s="121"/>
      <c r="E17" s="126">
        <f>SazbaDPH1</f>
        <v>15</v>
      </c>
      <c r="F17" s="124" t="s">
        <v>1316</v>
      </c>
      <c r="G17" s="220">
        <f>IF(A17&gt;50, ROUNDUP(A16, 0), ROUNDDOWN(A16, 0))</f>
        <v>0</v>
      </c>
      <c r="H17" s="221"/>
      <c r="I17" s="221"/>
      <c r="J17" s="125" t="str">
        <f t="shared" si="0"/>
        <v>CZK</v>
      </c>
    </row>
    <row r="18" spans="1:10" ht="23.25" customHeight="1" x14ac:dyDescent="0.25">
      <c r="A18" s="81">
        <f>ZakladDPHZakl*SazbaDPH2/100</f>
        <v>0</v>
      </c>
      <c r="B18" s="119" t="s">
        <v>1318</v>
      </c>
      <c r="C18" s="120"/>
      <c r="D18" s="121"/>
      <c r="E18" s="126">
        <v>21</v>
      </c>
      <c r="F18" s="124" t="s">
        <v>1316</v>
      </c>
      <c r="G18" s="218">
        <f>ZakladDPHZaklVypocet</f>
        <v>0</v>
      </c>
      <c r="H18" s="219"/>
      <c r="I18" s="219"/>
      <c r="J18" s="125" t="str">
        <f t="shared" si="0"/>
        <v>CZK</v>
      </c>
    </row>
    <row r="19" spans="1:10" ht="23.25" customHeight="1" x14ac:dyDescent="0.25">
      <c r="A19" s="81">
        <f>(A18-INT(A18))*100</f>
        <v>0</v>
      </c>
      <c r="B19" s="127" t="s">
        <v>1319</v>
      </c>
      <c r="C19" s="128"/>
      <c r="D19" s="129"/>
      <c r="E19" s="130">
        <f>SazbaDPH2</f>
        <v>21</v>
      </c>
      <c r="F19" s="131" t="s">
        <v>1316</v>
      </c>
      <c r="G19" s="223">
        <f>IF(A19&gt;50, ROUNDUP(A18, 0), ROUNDDOWN(A18, 0))</f>
        <v>0</v>
      </c>
      <c r="H19" s="224"/>
      <c r="I19" s="224"/>
      <c r="J19" s="132" t="str">
        <f t="shared" si="0"/>
        <v>CZK</v>
      </c>
    </row>
    <row r="20" spans="1:10" ht="23.25" customHeight="1" thickBot="1" x14ac:dyDescent="0.3">
      <c r="A20" s="81">
        <f>ZakladDPHSni+DPHSni+ZakladDPHZakl+DPHZakl</f>
        <v>0</v>
      </c>
      <c r="B20" s="133" t="s">
        <v>1320</v>
      </c>
      <c r="C20" s="134"/>
      <c r="D20" s="135"/>
      <c r="E20" s="134"/>
      <c r="F20" s="136"/>
      <c r="G20" s="225">
        <f>CenaCelkem-(ZakladDPHSni+DPHSni+ZakladDPHZakl+DPHZakl)</f>
        <v>0</v>
      </c>
      <c r="H20" s="225"/>
      <c r="I20" s="225"/>
      <c r="J20" s="137" t="str">
        <f t="shared" si="0"/>
        <v>CZK</v>
      </c>
    </row>
    <row r="21" spans="1:10" ht="27.75" hidden="1" customHeight="1" thickBot="1" x14ac:dyDescent="0.3">
      <c r="A21" s="81"/>
      <c r="B21" s="138" t="s">
        <v>1321</v>
      </c>
      <c r="C21" s="139"/>
      <c r="D21" s="139"/>
      <c r="E21" s="140"/>
      <c r="F21" s="141"/>
      <c r="G21" s="226">
        <f>ZakladDPHSniVypocet+ZakladDPHZaklVypocet</f>
        <v>0</v>
      </c>
      <c r="H21" s="226"/>
      <c r="I21" s="226"/>
      <c r="J21" s="142" t="str">
        <f t="shared" si="0"/>
        <v>CZK</v>
      </c>
    </row>
    <row r="22" spans="1:10" ht="27.75" customHeight="1" thickBot="1" x14ac:dyDescent="0.3">
      <c r="A22" s="81">
        <f>(A20-INT(A20))*100</f>
        <v>0</v>
      </c>
      <c r="B22" s="138" t="s">
        <v>1322</v>
      </c>
      <c r="C22" s="143"/>
      <c r="D22" s="143"/>
      <c r="E22" s="143"/>
      <c r="F22" s="143"/>
      <c r="G22" s="227">
        <f>IF(A22&gt;50, ROUNDUP(A20, 0), ROUNDDOWN(A20, 0))</f>
        <v>0</v>
      </c>
      <c r="H22" s="227"/>
      <c r="I22" s="227"/>
      <c r="J22" s="144" t="s">
        <v>1323</v>
      </c>
    </row>
    <row r="23" spans="1:10" ht="12.75" customHeight="1" x14ac:dyDescent="0.25">
      <c r="A23" s="81"/>
      <c r="B23" s="81"/>
      <c r="C23" s="90"/>
      <c r="D23" s="90"/>
      <c r="E23" s="90"/>
      <c r="F23" s="90"/>
      <c r="G23" s="103"/>
      <c r="H23" s="90"/>
      <c r="I23" s="103"/>
      <c r="J23" s="145"/>
    </row>
    <row r="24" spans="1:10" ht="30" customHeight="1" x14ac:dyDescent="0.25">
      <c r="A24" s="81"/>
      <c r="B24" s="81"/>
      <c r="C24" s="90"/>
      <c r="D24" s="90"/>
      <c r="E24" s="90"/>
      <c r="F24" s="90"/>
      <c r="G24" s="103"/>
      <c r="H24" s="90"/>
      <c r="I24" s="103"/>
      <c r="J24" s="145"/>
    </row>
    <row r="25" spans="1:10" ht="18.75" customHeight="1" x14ac:dyDescent="0.25">
      <c r="A25" s="81"/>
      <c r="B25" s="146"/>
      <c r="C25" s="147" t="s">
        <v>1324</v>
      </c>
      <c r="D25" s="228"/>
      <c r="E25" s="228"/>
      <c r="F25" s="147" t="s">
        <v>1325</v>
      </c>
      <c r="G25" s="148"/>
      <c r="H25" s="149"/>
      <c r="I25" s="148"/>
      <c r="J25" s="145"/>
    </row>
    <row r="26" spans="1:10" ht="47.25" customHeight="1" x14ac:dyDescent="0.25">
      <c r="A26" s="81"/>
      <c r="B26" s="81"/>
      <c r="C26" s="90"/>
      <c r="D26" s="90"/>
      <c r="E26" s="90"/>
      <c r="F26" s="90"/>
      <c r="G26" s="103"/>
      <c r="H26" s="90"/>
      <c r="I26" s="103"/>
      <c r="J26" s="145"/>
    </row>
    <row r="27" spans="1:10" s="155" customFormat="1" ht="18.75" customHeight="1" x14ac:dyDescent="0.25">
      <c r="A27" s="150"/>
      <c r="B27" s="150"/>
      <c r="C27" s="151"/>
      <c r="D27" s="217"/>
      <c r="E27" s="217"/>
      <c r="F27" s="151"/>
      <c r="G27" s="152"/>
      <c r="H27" s="153"/>
      <c r="I27" s="152"/>
      <c r="J27" s="154"/>
    </row>
    <row r="28" spans="1:10" ht="12.75" customHeight="1" x14ac:dyDescent="0.25">
      <c r="A28" s="81"/>
      <c r="B28" s="81"/>
      <c r="C28" s="90"/>
      <c r="D28" s="231" t="s">
        <v>1326</v>
      </c>
      <c r="E28" s="231"/>
      <c r="F28" s="90"/>
      <c r="G28" s="103"/>
      <c r="H28" s="156" t="s">
        <v>1327</v>
      </c>
      <c r="I28" s="103"/>
      <c r="J28" s="145"/>
    </row>
    <row r="29" spans="1:10" ht="13.5" customHeight="1" thickBot="1" x14ac:dyDescent="0.3">
      <c r="A29" s="157"/>
      <c r="B29" s="157"/>
      <c r="C29" s="158"/>
      <c r="D29" s="158"/>
      <c r="E29" s="158"/>
      <c r="F29" s="158"/>
      <c r="G29" s="159"/>
      <c r="H29" s="158"/>
      <c r="I29" s="159"/>
      <c r="J29" s="160"/>
    </row>
    <row r="30" spans="1:10" ht="27" customHeight="1" x14ac:dyDescent="0.25">
      <c r="B30" s="161" t="s">
        <v>1328</v>
      </c>
      <c r="C30" s="162"/>
      <c r="D30" s="162"/>
      <c r="E30" s="162"/>
      <c r="F30" s="163"/>
      <c r="G30" s="163"/>
      <c r="H30" s="163"/>
      <c r="I30" s="163"/>
      <c r="J30" s="162"/>
    </row>
    <row r="31" spans="1:10" ht="25.5" customHeight="1" x14ac:dyDescent="0.25">
      <c r="A31" s="164" t="s">
        <v>1329</v>
      </c>
      <c r="B31" s="165" t="s">
        <v>1330</v>
      </c>
      <c r="C31" s="166" t="s">
        <v>1331</v>
      </c>
      <c r="D31" s="167"/>
      <c r="E31" s="167"/>
      <c r="F31" s="168" t="str">
        <f>B16</f>
        <v>Základ pro sníženou DPH</v>
      </c>
      <c r="G31" s="168" t="str">
        <f>B18</f>
        <v>Základ pro základní DPH</v>
      </c>
      <c r="H31" s="169" t="s">
        <v>1332</v>
      </c>
      <c r="I31" s="169" t="s">
        <v>1333</v>
      </c>
      <c r="J31" s="170" t="s">
        <v>1316</v>
      </c>
    </row>
    <row r="32" spans="1:10" ht="25.5" hidden="1" customHeight="1" x14ac:dyDescent="0.25">
      <c r="A32" s="164">
        <v>1</v>
      </c>
      <c r="B32" s="171" t="s">
        <v>1334</v>
      </c>
      <c r="C32" s="232"/>
      <c r="D32" s="233"/>
      <c r="E32" s="233"/>
      <c r="F32" s="172">
        <v>0</v>
      </c>
      <c r="G32" s="173">
        <v>12998039.700000001</v>
      </c>
      <c r="H32" s="174">
        <f t="shared" ref="H32" si="1">(F32*SazbaDPH1/100)+(G32*SazbaDPH2/100)</f>
        <v>2729588.3370000003</v>
      </c>
      <c r="I32" s="174">
        <f t="shared" ref="I32:I34" si="2">F32+G32+H32</f>
        <v>15727628.037</v>
      </c>
      <c r="J32" s="175" t="str">
        <f t="shared" ref="J32" si="3">IF(CenaCelkemVypocet=0,"",I32/CenaCelkemVypocet*100)</f>
        <v/>
      </c>
    </row>
    <row r="33" spans="1:10" ht="25.5" customHeight="1" x14ac:dyDescent="0.25">
      <c r="A33" s="164">
        <v>2</v>
      </c>
      <c r="B33" s="176" t="s">
        <v>492</v>
      </c>
      <c r="C33" s="234" t="s">
        <v>1287</v>
      </c>
      <c r="D33" s="235"/>
      <c r="E33" s="235"/>
      <c r="F33" s="177">
        <v>0</v>
      </c>
      <c r="G33" s="178">
        <f>SUM(G34)</f>
        <v>0</v>
      </c>
      <c r="H33" s="178">
        <f>SUM(H34)</f>
        <v>0</v>
      </c>
      <c r="I33" s="178">
        <f>SUM(I34)</f>
        <v>0</v>
      </c>
      <c r="J33" s="196" t="str">
        <f t="shared" ref="J33:J53" si="4">IF(CenaCelkemVypocet=0,"",I33/CenaCelkemVypocet)</f>
        <v/>
      </c>
    </row>
    <row r="34" spans="1:10" ht="25.5" customHeight="1" x14ac:dyDescent="0.25">
      <c r="A34" s="164">
        <v>3</v>
      </c>
      <c r="B34" s="180" t="s">
        <v>38</v>
      </c>
      <c r="C34" s="236" t="s">
        <v>1287</v>
      </c>
      <c r="D34" s="237"/>
      <c r="E34" s="237"/>
      <c r="F34" s="181">
        <v>0</v>
      </c>
      <c r="G34" s="182">
        <f>'SO 00 - 01'!I39</f>
        <v>0</v>
      </c>
      <c r="H34" s="182">
        <f>(F34*SazbaDPH1/100)+(G34*SazbaDPH2/100)</f>
        <v>0</v>
      </c>
      <c r="I34" s="182">
        <f t="shared" si="2"/>
        <v>0</v>
      </c>
      <c r="J34" s="197" t="str">
        <f t="shared" si="4"/>
        <v/>
      </c>
    </row>
    <row r="35" spans="1:10" ht="25.5" customHeight="1" x14ac:dyDescent="0.25">
      <c r="A35" s="183">
        <v>2</v>
      </c>
      <c r="B35" s="189" t="s">
        <v>37</v>
      </c>
      <c r="C35" s="238" t="s">
        <v>24</v>
      </c>
      <c r="D35" s="239"/>
      <c r="E35" s="239"/>
      <c r="F35" s="190">
        <f>SUM(F36:F43)</f>
        <v>0</v>
      </c>
      <c r="G35" s="190">
        <f>SUM(G36:G43)</f>
        <v>0</v>
      </c>
      <c r="H35" s="190">
        <f>SUM(H36:H43)</f>
        <v>0</v>
      </c>
      <c r="I35" s="190">
        <f>SUM(I36:I43)</f>
        <v>0</v>
      </c>
      <c r="J35" s="196" t="str">
        <f t="shared" si="4"/>
        <v/>
      </c>
    </row>
    <row r="36" spans="1:10" ht="25.5" customHeight="1" x14ac:dyDescent="0.25">
      <c r="A36" s="164">
        <v>3</v>
      </c>
      <c r="B36" s="191" t="s">
        <v>38</v>
      </c>
      <c r="C36" s="229" t="s">
        <v>24</v>
      </c>
      <c r="D36" s="230"/>
      <c r="E36" s="230"/>
      <c r="F36" s="192">
        <v>0</v>
      </c>
      <c r="G36" s="193">
        <f>'SO 01 - 01'!I383</f>
        <v>0</v>
      </c>
      <c r="H36" s="182">
        <f t="shared" ref="H36:H43" si="5">(F36*SazbaDPH1/100)+(G36*SazbaDPH2/100)</f>
        <v>0</v>
      </c>
      <c r="I36" s="182">
        <f t="shared" ref="I36:I43" si="6">F36+G36+H36</f>
        <v>0</v>
      </c>
      <c r="J36" s="197" t="str">
        <f t="shared" si="4"/>
        <v/>
      </c>
    </row>
    <row r="37" spans="1:10" ht="25.5" customHeight="1" x14ac:dyDescent="0.25">
      <c r="A37" s="164">
        <v>3</v>
      </c>
      <c r="B37" s="191" t="s">
        <v>748</v>
      </c>
      <c r="C37" s="229" t="s">
        <v>772</v>
      </c>
      <c r="D37" s="230"/>
      <c r="E37" s="230"/>
      <c r="F37" s="192">
        <v>0</v>
      </c>
      <c r="G37" s="193">
        <f>'SO 01 - 02'!I51</f>
        <v>0</v>
      </c>
      <c r="H37" s="182">
        <f t="shared" si="5"/>
        <v>0</v>
      </c>
      <c r="I37" s="182">
        <f t="shared" si="6"/>
        <v>0</v>
      </c>
      <c r="J37" s="197" t="str">
        <f t="shared" si="4"/>
        <v/>
      </c>
    </row>
    <row r="38" spans="1:10" ht="25.5" customHeight="1" x14ac:dyDescent="0.25">
      <c r="A38" s="164">
        <v>3</v>
      </c>
      <c r="B38" s="191" t="s">
        <v>747</v>
      </c>
      <c r="C38" s="229" t="s">
        <v>1399</v>
      </c>
      <c r="D38" s="230"/>
      <c r="E38" s="230"/>
      <c r="F38" s="192">
        <v>0</v>
      </c>
      <c r="G38" s="193">
        <f>'SO 01 - 03'!I95</f>
        <v>0</v>
      </c>
      <c r="H38" s="182">
        <f t="shared" si="5"/>
        <v>0</v>
      </c>
      <c r="I38" s="182">
        <f t="shared" si="6"/>
        <v>0</v>
      </c>
      <c r="J38" s="197" t="str">
        <f t="shared" si="4"/>
        <v/>
      </c>
    </row>
    <row r="39" spans="1:10" ht="25.5" customHeight="1" x14ac:dyDescent="0.25">
      <c r="A39" s="164">
        <v>3</v>
      </c>
      <c r="B39" s="191" t="s">
        <v>292</v>
      </c>
      <c r="C39" s="229" t="s">
        <v>1400</v>
      </c>
      <c r="D39" s="230"/>
      <c r="E39" s="230"/>
      <c r="F39" s="192">
        <v>0</v>
      </c>
      <c r="G39" s="193">
        <f>'SO 01 - 04'!I51</f>
        <v>0</v>
      </c>
      <c r="H39" s="182">
        <f t="shared" si="5"/>
        <v>0</v>
      </c>
      <c r="I39" s="182">
        <f t="shared" si="6"/>
        <v>0</v>
      </c>
      <c r="J39" s="197" t="str">
        <f t="shared" si="4"/>
        <v/>
      </c>
    </row>
    <row r="40" spans="1:10" ht="25.5" customHeight="1" x14ac:dyDescent="0.25">
      <c r="A40" s="164">
        <v>3</v>
      </c>
      <c r="B40" s="191" t="s">
        <v>291</v>
      </c>
      <c r="C40" s="229" t="s">
        <v>293</v>
      </c>
      <c r="D40" s="230"/>
      <c r="E40" s="230"/>
      <c r="F40" s="192">
        <v>0</v>
      </c>
      <c r="G40" s="193">
        <f>'SO 01 - 05'!I52</f>
        <v>0</v>
      </c>
      <c r="H40" s="182">
        <f t="shared" si="5"/>
        <v>0</v>
      </c>
      <c r="I40" s="182">
        <f t="shared" si="6"/>
        <v>0</v>
      </c>
      <c r="J40" s="197" t="str">
        <f t="shared" si="4"/>
        <v/>
      </c>
    </row>
    <row r="41" spans="1:10" ht="25.5" customHeight="1" x14ac:dyDescent="0.25">
      <c r="A41" s="164">
        <v>3</v>
      </c>
      <c r="B41" s="191" t="s">
        <v>290</v>
      </c>
      <c r="C41" s="229" t="s">
        <v>1401</v>
      </c>
      <c r="D41" s="230"/>
      <c r="E41" s="230"/>
      <c r="F41" s="192">
        <v>0</v>
      </c>
      <c r="G41" s="193">
        <f>'SO 01 - 06'!I115</f>
        <v>0</v>
      </c>
      <c r="H41" s="182">
        <f t="shared" si="5"/>
        <v>0</v>
      </c>
      <c r="I41" s="182">
        <f t="shared" si="6"/>
        <v>0</v>
      </c>
      <c r="J41" s="197" t="str">
        <f t="shared" si="4"/>
        <v/>
      </c>
    </row>
    <row r="42" spans="1:10" ht="25.5" customHeight="1" x14ac:dyDescent="0.25">
      <c r="A42" s="164">
        <v>3</v>
      </c>
      <c r="B42" s="191" t="s">
        <v>470</v>
      </c>
      <c r="C42" s="229" t="s">
        <v>1402</v>
      </c>
      <c r="D42" s="230"/>
      <c r="E42" s="230"/>
      <c r="F42" s="192">
        <v>0</v>
      </c>
      <c r="G42" s="193">
        <f>'SO 01 - 07'!I31</f>
        <v>0</v>
      </c>
      <c r="H42" s="182">
        <f t="shared" si="5"/>
        <v>0</v>
      </c>
      <c r="I42" s="182">
        <f t="shared" si="6"/>
        <v>0</v>
      </c>
      <c r="J42" s="197" t="str">
        <f t="shared" si="4"/>
        <v/>
      </c>
    </row>
    <row r="43" spans="1:10" ht="25.5" customHeight="1" x14ac:dyDescent="0.25">
      <c r="A43" s="164">
        <v>3</v>
      </c>
      <c r="B43" s="194" t="s">
        <v>469</v>
      </c>
      <c r="C43" s="229" t="s">
        <v>471</v>
      </c>
      <c r="D43" s="230"/>
      <c r="E43" s="230"/>
      <c r="F43" s="192">
        <v>0</v>
      </c>
      <c r="G43" s="193">
        <f>'SO 01 - 08'!I23</f>
        <v>0</v>
      </c>
      <c r="H43" s="182">
        <f t="shared" si="5"/>
        <v>0</v>
      </c>
      <c r="I43" s="182">
        <f t="shared" si="6"/>
        <v>0</v>
      </c>
      <c r="J43" s="197" t="str">
        <f t="shared" si="4"/>
        <v/>
      </c>
    </row>
    <row r="44" spans="1:10" ht="25.5" customHeight="1" x14ac:dyDescent="0.25">
      <c r="A44" s="164">
        <v>2</v>
      </c>
      <c r="B44" s="189" t="s">
        <v>960</v>
      </c>
      <c r="C44" s="238" t="s">
        <v>1403</v>
      </c>
      <c r="D44" s="239"/>
      <c r="E44" s="239"/>
      <c r="F44" s="195">
        <v>0</v>
      </c>
      <c r="G44" s="190">
        <f>SUM(G45)</f>
        <v>0</v>
      </c>
      <c r="H44" s="190">
        <f>SUM(H45)</f>
        <v>0</v>
      </c>
      <c r="I44" s="190">
        <f>SUM(I45)</f>
        <v>0</v>
      </c>
      <c r="J44" s="196" t="str">
        <f t="shared" si="4"/>
        <v/>
      </c>
    </row>
    <row r="45" spans="1:10" ht="25.5" customHeight="1" x14ac:dyDescent="0.25">
      <c r="A45" s="164">
        <v>3</v>
      </c>
      <c r="B45" s="191" t="s">
        <v>38</v>
      </c>
      <c r="C45" s="229" t="s">
        <v>962</v>
      </c>
      <c r="D45" s="230"/>
      <c r="E45" s="230"/>
      <c r="F45" s="192">
        <v>0</v>
      </c>
      <c r="G45" s="193">
        <f>'SO 02 - 01'!I53</f>
        <v>0</v>
      </c>
      <c r="H45" s="193">
        <f>(F45*SazbaDPH1/100)+(G45*SazbaDPH2/100)</f>
        <v>0</v>
      </c>
      <c r="I45" s="193">
        <f t="shared" ref="I45" si="7">F45+G45+H45</f>
        <v>0</v>
      </c>
      <c r="J45" s="197" t="str">
        <f t="shared" si="4"/>
        <v/>
      </c>
    </row>
    <row r="46" spans="1:10" ht="25.5" customHeight="1" x14ac:dyDescent="0.25">
      <c r="A46" s="164">
        <v>2</v>
      </c>
      <c r="B46" s="189" t="s">
        <v>974</v>
      </c>
      <c r="C46" s="238" t="s">
        <v>474</v>
      </c>
      <c r="D46" s="239"/>
      <c r="E46" s="239"/>
      <c r="F46" s="195">
        <v>0</v>
      </c>
      <c r="G46" s="190">
        <f>SUM(G47)</f>
        <v>0</v>
      </c>
      <c r="H46" s="190">
        <f>SUM(H47)</f>
        <v>0</v>
      </c>
      <c r="I46" s="190">
        <f>SUM(I47)</f>
        <v>0</v>
      </c>
      <c r="J46" s="196" t="str">
        <f t="shared" si="4"/>
        <v/>
      </c>
    </row>
    <row r="47" spans="1:10" ht="25.5" customHeight="1" x14ac:dyDescent="0.25">
      <c r="A47" s="164">
        <v>3</v>
      </c>
      <c r="B47" s="191" t="s">
        <v>38</v>
      </c>
      <c r="C47" s="229" t="s">
        <v>477</v>
      </c>
      <c r="D47" s="230"/>
      <c r="E47" s="230"/>
      <c r="F47" s="192">
        <v>0</v>
      </c>
      <c r="G47" s="193">
        <f>'SO 03 - 01'!I52</f>
        <v>0</v>
      </c>
      <c r="H47" s="193">
        <f>(F47*SazbaDPH1/100)+(G47*SazbaDPH2/100)</f>
        <v>0</v>
      </c>
      <c r="I47" s="193">
        <f t="shared" ref="I47" si="8">F47+G47+H47</f>
        <v>0</v>
      </c>
      <c r="J47" s="197" t="str">
        <f t="shared" si="4"/>
        <v/>
      </c>
    </row>
    <row r="48" spans="1:10" ht="25.5" customHeight="1" x14ac:dyDescent="0.25">
      <c r="A48" s="164">
        <v>2</v>
      </c>
      <c r="B48" s="189" t="s">
        <v>997</v>
      </c>
      <c r="C48" s="238" t="s">
        <v>475</v>
      </c>
      <c r="D48" s="239"/>
      <c r="E48" s="239"/>
      <c r="F48" s="195">
        <v>0</v>
      </c>
      <c r="G48" s="190">
        <f>SUM(G49)</f>
        <v>0</v>
      </c>
      <c r="H48" s="190">
        <f>SUM(H49)</f>
        <v>0</v>
      </c>
      <c r="I48" s="190">
        <f>SUM(I49)</f>
        <v>0</v>
      </c>
      <c r="J48" s="196" t="str">
        <f t="shared" si="4"/>
        <v/>
      </c>
    </row>
    <row r="49" spans="1:10" ht="25.5" customHeight="1" x14ac:dyDescent="0.25">
      <c r="A49" s="164">
        <v>3</v>
      </c>
      <c r="B49" s="191" t="s">
        <v>38</v>
      </c>
      <c r="C49" s="229" t="s">
        <v>477</v>
      </c>
      <c r="D49" s="230"/>
      <c r="E49" s="230"/>
      <c r="F49" s="192">
        <v>0</v>
      </c>
      <c r="G49" s="193">
        <f>'SO 04 - 01'!I32</f>
        <v>0</v>
      </c>
      <c r="H49" s="193">
        <f>(F49*SazbaDPH1/100)+(G49*SazbaDPH2/100)</f>
        <v>0</v>
      </c>
      <c r="I49" s="193">
        <f t="shared" ref="I49" si="9">F49+G49+H49</f>
        <v>0</v>
      </c>
      <c r="J49" s="197" t="str">
        <f t="shared" si="4"/>
        <v/>
      </c>
    </row>
    <row r="50" spans="1:10" ht="25.5" customHeight="1" x14ac:dyDescent="0.25">
      <c r="A50" s="164">
        <v>2</v>
      </c>
      <c r="B50" s="189" t="s">
        <v>194</v>
      </c>
      <c r="C50" s="238" t="s">
        <v>476</v>
      </c>
      <c r="D50" s="239"/>
      <c r="E50" s="239"/>
      <c r="F50" s="195">
        <v>0</v>
      </c>
      <c r="G50" s="190">
        <f>SUM(G51)</f>
        <v>0</v>
      </c>
      <c r="H50" s="190">
        <f>SUM(H51)</f>
        <v>0</v>
      </c>
      <c r="I50" s="190">
        <f>SUM(I51)</f>
        <v>0</v>
      </c>
      <c r="J50" s="196" t="str">
        <f t="shared" si="4"/>
        <v/>
      </c>
    </row>
    <row r="51" spans="1:10" ht="25.5" customHeight="1" x14ac:dyDescent="0.25">
      <c r="A51" s="164">
        <v>3</v>
      </c>
      <c r="B51" s="191" t="s">
        <v>38</v>
      </c>
      <c r="C51" s="229" t="s">
        <v>476</v>
      </c>
      <c r="D51" s="230"/>
      <c r="E51" s="230"/>
      <c r="F51" s="192">
        <v>0</v>
      </c>
      <c r="G51" s="193">
        <f>'SO 05 - 01'!I37</f>
        <v>0</v>
      </c>
      <c r="H51" s="193">
        <f>(F51*SazbaDPH1/100)+(G51*SazbaDPH2/100)</f>
        <v>0</v>
      </c>
      <c r="I51" s="193">
        <f t="shared" ref="I51" si="10">F51+G51+H51</f>
        <v>0</v>
      </c>
      <c r="J51" s="197" t="str">
        <f t="shared" si="4"/>
        <v/>
      </c>
    </row>
    <row r="52" spans="1:10" ht="25.5" customHeight="1" x14ac:dyDescent="0.25">
      <c r="A52" s="164">
        <v>2</v>
      </c>
      <c r="B52" s="189" t="s">
        <v>193</v>
      </c>
      <c r="C52" s="238" t="s">
        <v>523</v>
      </c>
      <c r="D52" s="239"/>
      <c r="E52" s="239"/>
      <c r="F52" s="195">
        <v>0</v>
      </c>
      <c r="G52" s="190">
        <f>SUM(G53)</f>
        <v>0</v>
      </c>
      <c r="H52" s="190">
        <f>SUM(H53)</f>
        <v>0</v>
      </c>
      <c r="I52" s="190">
        <f>SUM(I53)</f>
        <v>0</v>
      </c>
      <c r="J52" s="196" t="str">
        <f t="shared" si="4"/>
        <v/>
      </c>
    </row>
    <row r="53" spans="1:10" ht="25.5" customHeight="1" x14ac:dyDescent="0.25">
      <c r="A53" s="164">
        <v>3</v>
      </c>
      <c r="B53" s="191" t="s">
        <v>38</v>
      </c>
      <c r="C53" s="229" t="s">
        <v>523</v>
      </c>
      <c r="D53" s="230"/>
      <c r="E53" s="230"/>
      <c r="F53" s="192">
        <v>0</v>
      </c>
      <c r="G53" s="193">
        <f>'SO 06 - 01'!I39</f>
        <v>0</v>
      </c>
      <c r="H53" s="193">
        <f>(F53*SazbaDPH1/100)+(G53*SazbaDPH2/100)</f>
        <v>0</v>
      </c>
      <c r="I53" s="193">
        <f t="shared" ref="I53" si="11">F53+G53+H53</f>
        <v>0</v>
      </c>
      <c r="J53" s="197" t="str">
        <f t="shared" si="4"/>
        <v/>
      </c>
    </row>
    <row r="54" spans="1:10" ht="25.5" customHeight="1" x14ac:dyDescent="0.25">
      <c r="A54" s="164"/>
      <c r="B54" s="240" t="s">
        <v>1335</v>
      </c>
      <c r="C54" s="241"/>
      <c r="D54" s="241"/>
      <c r="E54" s="242"/>
      <c r="F54" s="188"/>
      <c r="G54" s="198">
        <f>G52+G50+G48+G46+G44+G35+G33</f>
        <v>0</v>
      </c>
      <c r="H54" s="198">
        <f>H52+H50+H48+H46+H44+H35+H33</f>
        <v>0</v>
      </c>
      <c r="I54" s="198">
        <f>I52+I50+I48+I46+I44+I35+I33</f>
        <v>0</v>
      </c>
      <c r="J54" s="199">
        <v>1</v>
      </c>
    </row>
    <row r="55" spans="1:10" x14ac:dyDescent="0.25">
      <c r="F55" s="179"/>
      <c r="G55" s="185"/>
      <c r="H55" s="179"/>
      <c r="I55" s="185"/>
      <c r="J55" s="186"/>
    </row>
    <row r="56" spans="1:10" x14ac:dyDescent="0.25">
      <c r="F56" s="179"/>
      <c r="G56" s="185"/>
      <c r="H56" s="179"/>
      <c r="I56" s="185"/>
      <c r="J56" s="186"/>
    </row>
    <row r="57" spans="1:10" x14ac:dyDescent="0.25">
      <c r="F57" s="179"/>
      <c r="G57" s="185"/>
      <c r="H57" s="179"/>
      <c r="I57" s="185"/>
      <c r="J57" s="186"/>
    </row>
  </sheetData>
  <mergeCells count="40">
    <mergeCell ref="B54:E54"/>
    <mergeCell ref="C44:E44"/>
    <mergeCell ref="C45:E45"/>
    <mergeCell ref="C46:E46"/>
    <mergeCell ref="C47:E47"/>
    <mergeCell ref="C52:E52"/>
    <mergeCell ref="C53:E53"/>
    <mergeCell ref="C50:E50"/>
    <mergeCell ref="C51:E51"/>
    <mergeCell ref="C48:E48"/>
    <mergeCell ref="C49:E49"/>
    <mergeCell ref="C43:E43"/>
    <mergeCell ref="C42:E42"/>
    <mergeCell ref="D28:E28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D27:E27"/>
    <mergeCell ref="G16:I16"/>
    <mergeCell ref="G17:I17"/>
    <mergeCell ref="G18:I18"/>
    <mergeCell ref="D13:G13"/>
    <mergeCell ref="G19:I19"/>
    <mergeCell ref="G20:I20"/>
    <mergeCell ref="G21:I21"/>
    <mergeCell ref="G22:I22"/>
    <mergeCell ref="D25:E25"/>
    <mergeCell ref="B1:J1"/>
    <mergeCell ref="E3:J3"/>
    <mergeCell ref="E4:J4"/>
    <mergeCell ref="D11:G11"/>
    <mergeCell ref="D12:G12"/>
    <mergeCell ref="D2:J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6" fitToHeight="9999" orientation="portrait" r:id="rId1"/>
  <headerFooter>
    <oddFooter>Stránka &amp;P z &amp;N</oddFooter>
  </headerFooter>
  <rowBreaks count="1" manualBreakCount="1">
    <brk id="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outlinePr summaryBelow="0"/>
  </sheetPr>
  <dimension ref="A1:AU4984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5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56" t="s">
        <v>492</v>
      </c>
      <c r="C3" s="259" t="s">
        <v>1287</v>
      </c>
      <c r="D3" s="259"/>
      <c r="E3" s="259"/>
      <c r="F3" s="259"/>
      <c r="G3" s="259"/>
      <c r="H3" s="259"/>
      <c r="I3" s="260"/>
      <c r="P3" s="8" t="s">
        <v>6</v>
      </c>
      <c r="T3" t="s">
        <v>7</v>
      </c>
    </row>
    <row r="4" spans="1:47" ht="24.9" customHeight="1" x14ac:dyDescent="0.25">
      <c r="A4" s="11" t="s">
        <v>3</v>
      </c>
      <c r="B4" s="57" t="s">
        <v>38</v>
      </c>
      <c r="C4" s="261" t="s">
        <v>1287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502</v>
      </c>
      <c r="C7" s="49" t="s">
        <v>516</v>
      </c>
      <c r="D7" s="25"/>
      <c r="E7" s="26"/>
      <c r="F7" s="26"/>
      <c r="G7" s="26"/>
      <c r="H7" s="27"/>
      <c r="I7" s="28">
        <f>SUMIF(T8:T15,"&lt;&gt;NOR",I8:I15)</f>
        <v>0</v>
      </c>
      <c r="J7" s="43"/>
      <c r="T7" t="s">
        <v>16</v>
      </c>
    </row>
    <row r="8" spans="1:47" x14ac:dyDescent="0.25">
      <c r="A8" s="29">
        <v>1</v>
      </c>
      <c r="B8" s="47" t="s">
        <v>504</v>
      </c>
      <c r="C8" s="48" t="s">
        <v>494</v>
      </c>
      <c r="D8" s="53" t="s">
        <v>72</v>
      </c>
      <c r="E8" s="50">
        <v>1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x14ac:dyDescent="0.25">
      <c r="A9" s="29">
        <v>2</v>
      </c>
      <c r="B9" s="47" t="s">
        <v>505</v>
      </c>
      <c r="C9" s="48" t="s">
        <v>495</v>
      </c>
      <c r="D9" s="53" t="s">
        <v>72</v>
      </c>
      <c r="E9" s="50">
        <v>1</v>
      </c>
      <c r="F9" s="30"/>
      <c r="G9" s="30"/>
      <c r="H9" s="50">
        <f>G9+F9</f>
        <v>0</v>
      </c>
      <c r="I9" s="31">
        <f>ROUND(E9*H9,2)</f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s="29">
        <v>3</v>
      </c>
      <c r="B10" s="47" t="s">
        <v>506</v>
      </c>
      <c r="C10" s="67" t="s">
        <v>497</v>
      </c>
      <c r="D10" s="53" t="s">
        <v>72</v>
      </c>
      <c r="E10" s="50">
        <v>1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498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4</v>
      </c>
      <c r="B12" s="47" t="s">
        <v>507</v>
      </c>
      <c r="C12" s="67" t="s">
        <v>496</v>
      </c>
      <c r="D12" s="53" t="s">
        <v>72</v>
      </c>
      <c r="E12" s="50">
        <v>1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x14ac:dyDescent="0.25">
      <c r="A13" s="36"/>
      <c r="B13" s="37"/>
      <c r="C13" s="55" t="s">
        <v>498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5</v>
      </c>
      <c r="B14" s="47" t="s">
        <v>508</v>
      </c>
      <c r="C14" s="48" t="s">
        <v>499</v>
      </c>
      <c r="D14" s="53" t="s">
        <v>71</v>
      </c>
      <c r="E14" s="50">
        <v>8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498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3" t="s">
        <v>15</v>
      </c>
      <c r="B16" s="24" t="s">
        <v>503</v>
      </c>
      <c r="C16" s="49" t="s">
        <v>514</v>
      </c>
      <c r="D16" s="25"/>
      <c r="E16" s="26"/>
      <c r="F16" s="26"/>
      <c r="G16" s="26"/>
      <c r="H16" s="27"/>
      <c r="I16" s="28">
        <f>SUMIF(T17:T22,"&lt;&gt;NOR",I17:I22)</f>
        <v>0</v>
      </c>
      <c r="J16" s="43"/>
      <c r="T16" t="s">
        <v>16</v>
      </c>
    </row>
    <row r="17" spans="1:47" x14ac:dyDescent="0.25">
      <c r="A17" s="29">
        <v>1</v>
      </c>
      <c r="B17" s="47" t="s">
        <v>509</v>
      </c>
      <c r="C17" s="48" t="s">
        <v>501</v>
      </c>
      <c r="D17" s="53" t="s">
        <v>32</v>
      </c>
      <c r="E17" s="50">
        <v>22</v>
      </c>
      <c r="F17" s="30"/>
      <c r="G17" s="30"/>
      <c r="H17" s="50">
        <f>G17+F17</f>
        <v>0</v>
      </c>
      <c r="I17" s="31">
        <f>ROUND(E17*H17,2)</f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42" customFormat="1" x14ac:dyDescent="0.25">
      <c r="A18" s="36"/>
      <c r="B18" s="37"/>
      <c r="C18" s="55" t="s">
        <v>498</v>
      </c>
      <c r="D18" s="51"/>
      <c r="E18" s="52"/>
      <c r="F18" s="52"/>
      <c r="G18" s="52"/>
      <c r="H18" s="38"/>
      <c r="I18" s="39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x14ac:dyDescent="0.25">
      <c r="A19" s="29">
        <v>2</v>
      </c>
      <c r="B19" s="47" t="s">
        <v>510</v>
      </c>
      <c r="C19" s="48" t="s">
        <v>500</v>
      </c>
      <c r="D19" s="53" t="s">
        <v>71</v>
      </c>
      <c r="E19" s="50">
        <v>52</v>
      </c>
      <c r="F19" s="30"/>
      <c r="G19" s="30"/>
      <c r="H19" s="50">
        <f>G19+F19</f>
        <v>0</v>
      </c>
      <c r="I19" s="31">
        <f>ROUND(E19*H19,2)</f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42" customFormat="1" x14ac:dyDescent="0.25">
      <c r="A20" s="36"/>
      <c r="B20" s="37"/>
      <c r="C20" s="55" t="s">
        <v>498</v>
      </c>
      <c r="D20" s="51"/>
      <c r="E20" s="52"/>
      <c r="F20" s="52"/>
      <c r="G20" s="52"/>
      <c r="H20" s="38"/>
      <c r="I20" s="39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x14ac:dyDescent="0.25">
      <c r="A21" s="29">
        <v>3</v>
      </c>
      <c r="B21" s="47" t="s">
        <v>512</v>
      </c>
      <c r="C21" s="48" t="s">
        <v>513</v>
      </c>
      <c r="D21" s="53" t="s">
        <v>31</v>
      </c>
      <c r="E21" s="50">
        <v>1</v>
      </c>
      <c r="F21" s="30"/>
      <c r="G21" s="30"/>
      <c r="H21" s="50">
        <f>G21+F21</f>
        <v>0</v>
      </c>
      <c r="I21" s="31">
        <f>ROUND(E21*H21,2)</f>
        <v>0</v>
      </c>
      <c r="J21" s="22">
        <v>21</v>
      </c>
      <c r="K21" s="17"/>
      <c r="L21" s="17"/>
      <c r="M21" s="17"/>
      <c r="N21" s="17"/>
      <c r="O21" s="17"/>
      <c r="P21" s="17"/>
      <c r="Q21" s="17"/>
      <c r="R21" s="17"/>
      <c r="S21" s="17"/>
      <c r="T21" s="17" t="s">
        <v>17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42" customFormat="1" ht="20.399999999999999" x14ac:dyDescent="0.25">
      <c r="A22" s="36"/>
      <c r="B22" s="37"/>
      <c r="C22" s="55" t="s">
        <v>526</v>
      </c>
      <c r="D22" s="51"/>
      <c r="E22" s="52"/>
      <c r="F22" s="52"/>
      <c r="G22" s="52"/>
      <c r="H22" s="38"/>
      <c r="I22" s="39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 x14ac:dyDescent="0.25">
      <c r="A23" s="23" t="s">
        <v>15</v>
      </c>
      <c r="B23" s="24" t="s">
        <v>511</v>
      </c>
      <c r="C23" s="49" t="s">
        <v>515</v>
      </c>
      <c r="D23" s="25"/>
      <c r="E23" s="26"/>
      <c r="F23" s="26"/>
      <c r="G23" s="26"/>
      <c r="H23" s="27"/>
      <c r="I23" s="28">
        <f>SUMIF(T24:T27,"&lt;&gt;NOR",I24:I27)</f>
        <v>0</v>
      </c>
      <c r="J23" s="43"/>
      <c r="T23" t="s">
        <v>16</v>
      </c>
    </row>
    <row r="24" spans="1:47" x14ac:dyDescent="0.25">
      <c r="A24" s="29">
        <v>1</v>
      </c>
      <c r="B24" s="47" t="s">
        <v>509</v>
      </c>
      <c r="C24" s="48" t="s">
        <v>1285</v>
      </c>
      <c r="D24" s="53" t="s">
        <v>72</v>
      </c>
      <c r="E24" s="50">
        <v>3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42" customFormat="1" x14ac:dyDescent="0.25">
      <c r="A25" s="36"/>
      <c r="B25" s="37"/>
      <c r="C25" s="55" t="s">
        <v>493</v>
      </c>
      <c r="D25" s="51"/>
      <c r="E25" s="52"/>
      <c r="F25" s="52"/>
      <c r="G25" s="52"/>
      <c r="H25" s="38"/>
      <c r="I25" s="39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x14ac:dyDescent="0.25">
      <c r="A26" s="29">
        <v>2</v>
      </c>
      <c r="B26" s="47" t="s">
        <v>510</v>
      </c>
      <c r="C26" s="48" t="s">
        <v>1286</v>
      </c>
      <c r="D26" s="53" t="s">
        <v>72</v>
      </c>
      <c r="E26" s="50">
        <v>1</v>
      </c>
      <c r="F26" s="30"/>
      <c r="G26" s="30"/>
      <c r="H26" s="50">
        <f>G26+F26</f>
        <v>0</v>
      </c>
      <c r="I26" s="31">
        <f>ROUND(E26*H26,2)</f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42" customFormat="1" x14ac:dyDescent="0.25">
      <c r="A27" s="36"/>
      <c r="B27" s="37"/>
      <c r="C27" s="55" t="s">
        <v>493</v>
      </c>
      <c r="D27" s="51"/>
      <c r="E27" s="52"/>
      <c r="F27" s="52"/>
      <c r="G27" s="52"/>
      <c r="H27" s="38"/>
      <c r="I27" s="39"/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 x14ac:dyDescent="0.25">
      <c r="A28" s="23" t="s">
        <v>15</v>
      </c>
      <c r="B28" s="24" t="s">
        <v>517</v>
      </c>
      <c r="C28" s="49" t="s">
        <v>1297</v>
      </c>
      <c r="D28" s="25"/>
      <c r="E28" s="26"/>
      <c r="F28" s="26"/>
      <c r="G28" s="26"/>
      <c r="H28" s="27"/>
      <c r="I28" s="28">
        <f>SUMIF(T29:T30,"&lt;&gt;NOR",I29:I30)</f>
        <v>0</v>
      </c>
      <c r="J28" s="43"/>
      <c r="T28" t="s">
        <v>16</v>
      </c>
    </row>
    <row r="29" spans="1:47" x14ac:dyDescent="0.25">
      <c r="A29" s="29">
        <v>1</v>
      </c>
      <c r="B29" s="47" t="s">
        <v>518</v>
      </c>
      <c r="C29" s="48" t="s">
        <v>525</v>
      </c>
      <c r="D29" s="53" t="s">
        <v>31</v>
      </c>
      <c r="E29" s="50">
        <v>1</v>
      </c>
      <c r="F29" s="30"/>
      <c r="G29" s="30"/>
      <c r="H29" s="50">
        <f>G29+F29</f>
        <v>0</v>
      </c>
      <c r="I29" s="31">
        <f>ROUND(E29*H29,2)</f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42" customFormat="1" x14ac:dyDescent="0.25">
      <c r="A30" s="36"/>
      <c r="B30" s="37"/>
      <c r="C30" s="55" t="s">
        <v>527</v>
      </c>
      <c r="D30" s="51"/>
      <c r="E30" s="52"/>
      <c r="F30" s="52"/>
      <c r="G30" s="52"/>
      <c r="H30" s="38"/>
      <c r="I30" s="39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1:47" x14ac:dyDescent="0.25">
      <c r="A31" s="23" t="s">
        <v>15</v>
      </c>
      <c r="B31" s="24" t="s">
        <v>1292</v>
      </c>
      <c r="C31" s="49" t="s">
        <v>1296</v>
      </c>
      <c r="D31" s="25"/>
      <c r="E31" s="26"/>
      <c r="F31" s="26"/>
      <c r="G31" s="26"/>
      <c r="H31" s="27"/>
      <c r="I31" s="28">
        <f>SUMIF(T32:T37,"&lt;&gt;NOR",I32:I37)</f>
        <v>0</v>
      </c>
      <c r="J31" s="43"/>
      <c r="T31" t="s">
        <v>16</v>
      </c>
    </row>
    <row r="32" spans="1:47" ht="21" x14ac:dyDescent="0.25">
      <c r="A32" s="29">
        <v>1</v>
      </c>
      <c r="B32" s="47" t="s">
        <v>1300</v>
      </c>
      <c r="C32" s="48" t="s">
        <v>1293</v>
      </c>
      <c r="D32" s="53" t="s">
        <v>31</v>
      </c>
      <c r="E32" s="50">
        <v>1</v>
      </c>
      <c r="F32" s="30"/>
      <c r="G32" s="30"/>
      <c r="H32" s="50">
        <f>G32+F32</f>
        <v>0</v>
      </c>
      <c r="I32" s="31">
        <f>ROUND(E32*H32,2)</f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42" customFormat="1" ht="23.4" customHeight="1" x14ac:dyDescent="0.25">
      <c r="A33" s="36"/>
      <c r="B33" s="37"/>
      <c r="C33" s="55" t="s">
        <v>1303</v>
      </c>
      <c r="D33" s="51"/>
      <c r="E33" s="52"/>
      <c r="F33" s="52"/>
      <c r="G33" s="52"/>
      <c r="H33" s="38"/>
      <c r="I33" s="39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x14ac:dyDescent="0.25">
      <c r="A34" s="29">
        <v>2</v>
      </c>
      <c r="B34" s="47" t="s">
        <v>1301</v>
      </c>
      <c r="C34" s="48" t="s">
        <v>1294</v>
      </c>
      <c r="D34" s="53" t="s">
        <v>31</v>
      </c>
      <c r="E34" s="50">
        <v>1</v>
      </c>
      <c r="F34" s="30"/>
      <c r="G34" s="30"/>
      <c r="H34" s="50">
        <f>G34+F34</f>
        <v>0</v>
      </c>
      <c r="I34" s="31">
        <f>ROUND(E34*H34,2)</f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42" customFormat="1" ht="63.6" customHeight="1" x14ac:dyDescent="0.25">
      <c r="A35" s="36"/>
      <c r="B35" s="37"/>
      <c r="C35" s="55" t="s">
        <v>1295</v>
      </c>
      <c r="D35" s="51"/>
      <c r="E35" s="52"/>
      <c r="F35" s="52"/>
      <c r="G35" s="52"/>
      <c r="H35" s="38"/>
      <c r="I35" s="39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x14ac:dyDescent="0.25">
      <c r="A36" s="29">
        <v>3</v>
      </c>
      <c r="B36" s="47" t="s">
        <v>1302</v>
      </c>
      <c r="C36" s="67" t="s">
        <v>1298</v>
      </c>
      <c r="D36" s="53" t="s">
        <v>31</v>
      </c>
      <c r="E36" s="50">
        <v>1</v>
      </c>
      <c r="F36" s="30"/>
      <c r="G36" s="30"/>
      <c r="H36" s="50">
        <f>G36+F36</f>
        <v>0</v>
      </c>
      <c r="I36" s="31">
        <f>ROUND(E36*H36,2)</f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42" customFormat="1" x14ac:dyDescent="0.25">
      <c r="A37" s="36"/>
      <c r="B37" s="37"/>
      <c r="C37" s="55" t="s">
        <v>1299</v>
      </c>
      <c r="D37" s="51"/>
      <c r="E37" s="52"/>
      <c r="F37" s="52"/>
      <c r="G37" s="52"/>
      <c r="H37" s="38"/>
      <c r="I37" s="39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x14ac:dyDescent="0.25">
      <c r="A38" s="58"/>
      <c r="B38" s="2"/>
      <c r="C38" s="33"/>
      <c r="D38" s="4"/>
      <c r="E38" s="58"/>
      <c r="F38" s="58"/>
      <c r="G38" s="58"/>
      <c r="H38" s="58"/>
      <c r="I38" s="58"/>
      <c r="J38" s="58"/>
      <c r="R38">
        <v>15</v>
      </c>
      <c r="S38">
        <v>21</v>
      </c>
    </row>
    <row r="39" spans="1:47" x14ac:dyDescent="0.25">
      <c r="A39" s="18"/>
      <c r="B39" s="19" t="s">
        <v>4</v>
      </c>
      <c r="C39" s="34"/>
      <c r="D39" s="20"/>
      <c r="E39" s="21"/>
      <c r="F39" s="21"/>
      <c r="G39" s="21"/>
      <c r="H39" s="21"/>
      <c r="I39" s="32">
        <f>I7+I28+I23+I16+I31</f>
        <v>0</v>
      </c>
      <c r="J39" s="58"/>
      <c r="R39">
        <f>SUMIF(J7:J15,R38,I7:I15)</f>
        <v>0</v>
      </c>
      <c r="S39">
        <f>SUMIF(J7:J15,S38,I7:I15)</f>
        <v>0</v>
      </c>
      <c r="T39" t="s">
        <v>18</v>
      </c>
    </row>
    <row r="40" spans="1:47" x14ac:dyDescent="0.25">
      <c r="A40" s="58"/>
      <c r="B40" s="2"/>
      <c r="C40" s="33"/>
      <c r="D40" s="4"/>
      <c r="E40" s="58"/>
      <c r="F40" s="58"/>
      <c r="G40" s="58"/>
      <c r="H40" s="58"/>
      <c r="I40" s="58"/>
      <c r="J40" s="58"/>
    </row>
    <row r="41" spans="1:47" x14ac:dyDescent="0.25">
      <c r="A41" s="58"/>
      <c r="B41" s="2"/>
      <c r="C41" s="33"/>
      <c r="D41" s="4"/>
      <c r="E41" s="58"/>
      <c r="F41" s="58"/>
      <c r="G41" s="58"/>
      <c r="H41" s="58"/>
      <c r="I41" s="58"/>
      <c r="J41" s="58"/>
    </row>
    <row r="42" spans="1:47" x14ac:dyDescent="0.25">
      <c r="A42" s="264" t="s">
        <v>19</v>
      </c>
      <c r="B42" s="264"/>
      <c r="C42" s="265"/>
      <c r="D42" s="4"/>
      <c r="E42" s="58"/>
      <c r="F42" s="58"/>
      <c r="G42" s="58"/>
      <c r="H42" s="58"/>
      <c r="I42" s="58"/>
      <c r="J42" s="58"/>
    </row>
    <row r="43" spans="1:47" x14ac:dyDescent="0.25">
      <c r="A43" s="243"/>
      <c r="B43" s="244"/>
      <c r="C43" s="245"/>
      <c r="D43" s="244"/>
      <c r="E43" s="244"/>
      <c r="F43" s="244"/>
      <c r="G43" s="244"/>
      <c r="H43" s="244"/>
      <c r="I43" s="246"/>
      <c r="J43" s="58"/>
      <c r="T43" t="s">
        <v>20</v>
      </c>
    </row>
    <row r="44" spans="1:47" x14ac:dyDescent="0.25">
      <c r="A44" s="247"/>
      <c r="B44" s="248"/>
      <c r="C44" s="249"/>
      <c r="D44" s="248"/>
      <c r="E44" s="248"/>
      <c r="F44" s="248"/>
      <c r="G44" s="248"/>
      <c r="H44" s="248"/>
      <c r="I44" s="250"/>
      <c r="J44" s="58"/>
    </row>
    <row r="45" spans="1:47" x14ac:dyDescent="0.25">
      <c r="A45" s="247"/>
      <c r="B45" s="248"/>
      <c r="C45" s="249"/>
      <c r="D45" s="248"/>
      <c r="E45" s="248"/>
      <c r="F45" s="248"/>
      <c r="G45" s="248"/>
      <c r="H45" s="248"/>
      <c r="I45" s="250"/>
      <c r="J45" s="58"/>
    </row>
    <row r="46" spans="1:47" x14ac:dyDescent="0.25">
      <c r="A46" s="247"/>
      <c r="B46" s="248"/>
      <c r="C46" s="249"/>
      <c r="D46" s="248"/>
      <c r="E46" s="248"/>
      <c r="F46" s="248"/>
      <c r="G46" s="248"/>
      <c r="H46" s="248"/>
      <c r="I46" s="250"/>
      <c r="J46" s="58"/>
    </row>
    <row r="47" spans="1:47" x14ac:dyDescent="0.25">
      <c r="A47" s="251"/>
      <c r="B47" s="252"/>
      <c r="C47" s="253"/>
      <c r="D47" s="252"/>
      <c r="E47" s="252"/>
      <c r="F47" s="252"/>
      <c r="G47" s="252"/>
      <c r="H47" s="252"/>
      <c r="I47" s="254"/>
      <c r="J47" s="58"/>
    </row>
    <row r="48" spans="1:47" x14ac:dyDescent="0.25">
      <c r="A48" s="58"/>
      <c r="B48" s="2"/>
      <c r="C48" s="33"/>
      <c r="D48" s="4"/>
      <c r="E48" s="58"/>
      <c r="F48" s="58"/>
      <c r="G48" s="58"/>
      <c r="H48" s="58"/>
      <c r="I48" s="58"/>
      <c r="J48" s="58"/>
    </row>
    <row r="49" spans="3:20" x14ac:dyDescent="0.25">
      <c r="C49" s="35"/>
      <c r="D49" s="9"/>
      <c r="T49" t="s">
        <v>21</v>
      </c>
    </row>
    <row r="50" spans="3:20" x14ac:dyDescent="0.25">
      <c r="D50" s="9"/>
    </row>
    <row r="51" spans="3:20" x14ac:dyDescent="0.25">
      <c r="D51" s="9"/>
    </row>
    <row r="52" spans="3:20" x14ac:dyDescent="0.25">
      <c r="D52" s="9"/>
    </row>
    <row r="53" spans="3:20" x14ac:dyDescent="0.25">
      <c r="D53" s="9"/>
    </row>
    <row r="54" spans="3:20" x14ac:dyDescent="0.25">
      <c r="D54" s="9"/>
    </row>
    <row r="55" spans="3:20" x14ac:dyDescent="0.25">
      <c r="D55" s="9"/>
    </row>
    <row r="56" spans="3:20" x14ac:dyDescent="0.25">
      <c r="D56" s="9"/>
    </row>
    <row r="57" spans="3:20" x14ac:dyDescent="0.25">
      <c r="D57" s="9"/>
    </row>
    <row r="58" spans="3:20" x14ac:dyDescent="0.25">
      <c r="D58" s="9"/>
    </row>
    <row r="59" spans="3:20" x14ac:dyDescent="0.25">
      <c r="D59" s="9"/>
    </row>
    <row r="60" spans="3:20" x14ac:dyDescent="0.25">
      <c r="D60" s="9"/>
    </row>
    <row r="61" spans="3:20" x14ac:dyDescent="0.25">
      <c r="D61" s="9"/>
    </row>
    <row r="62" spans="3:20" x14ac:dyDescent="0.25">
      <c r="D62" s="9"/>
    </row>
    <row r="63" spans="3:20" x14ac:dyDescent="0.25">
      <c r="D63" s="9"/>
    </row>
    <row r="64" spans="3:20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</sheetData>
  <mergeCells count="6">
    <mergeCell ref="A43:I47"/>
    <mergeCell ref="A1:I1"/>
    <mergeCell ref="C2:I2"/>
    <mergeCell ref="C3:I3"/>
    <mergeCell ref="C4:I4"/>
    <mergeCell ref="A42:C4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5328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6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12" t="s">
        <v>38</v>
      </c>
      <c r="C4" s="261" t="s">
        <v>24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1039</v>
      </c>
      <c r="C7" s="49" t="s">
        <v>23</v>
      </c>
      <c r="D7" s="25"/>
      <c r="E7" s="26"/>
      <c r="F7" s="26"/>
      <c r="G7" s="26"/>
      <c r="H7" s="27"/>
      <c r="I7" s="28">
        <f>SUMIF(T8:T22,"&lt;&gt;NOR",I8:I22)</f>
        <v>0</v>
      </c>
      <c r="J7" s="43"/>
      <c r="T7" t="s">
        <v>16</v>
      </c>
    </row>
    <row r="8" spans="1:47" x14ac:dyDescent="0.25">
      <c r="A8" s="29">
        <v>1</v>
      </c>
      <c r="B8" s="47" t="s">
        <v>1055</v>
      </c>
      <c r="C8" s="48" t="s">
        <v>25</v>
      </c>
      <c r="D8" s="53" t="s">
        <v>31</v>
      </c>
      <c r="E8" s="50">
        <v>1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x14ac:dyDescent="0.25">
      <c r="A9" s="29">
        <v>2</v>
      </c>
      <c r="B9" s="47" t="s">
        <v>1056</v>
      </c>
      <c r="C9" s="48" t="s">
        <v>26</v>
      </c>
      <c r="D9" s="53" t="s">
        <v>31</v>
      </c>
      <c r="E9" s="50">
        <v>1</v>
      </c>
      <c r="F9" s="30"/>
      <c r="G9" s="30"/>
      <c r="H9" s="50">
        <f>G9+F9</f>
        <v>0</v>
      </c>
      <c r="I9" s="31">
        <f>ROUND(E9*H9,2)</f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21" x14ac:dyDescent="0.25">
      <c r="A10" s="29">
        <v>3</v>
      </c>
      <c r="B10" s="47" t="s">
        <v>1057</v>
      </c>
      <c r="C10" s="48" t="s">
        <v>27</v>
      </c>
      <c r="D10" s="53" t="s">
        <v>32</v>
      </c>
      <c r="E10" s="50">
        <v>336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42" customFormat="1" x14ac:dyDescent="0.25">
      <c r="A11" s="36"/>
      <c r="B11" s="37"/>
      <c r="C11" s="55" t="s">
        <v>33</v>
      </c>
      <c r="D11" s="51"/>
      <c r="E11" s="52"/>
      <c r="F11" s="52"/>
      <c r="G11" s="52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x14ac:dyDescent="0.25">
      <c r="A12" s="29">
        <v>4</v>
      </c>
      <c r="B12" s="47" t="s">
        <v>1058</v>
      </c>
      <c r="C12" s="48" t="s">
        <v>28</v>
      </c>
      <c r="D12" s="53" t="s">
        <v>34</v>
      </c>
      <c r="E12" s="50">
        <v>4.7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42" customFormat="1" ht="31.2" x14ac:dyDescent="0.25">
      <c r="A13" s="36"/>
      <c r="B13" s="37"/>
      <c r="C13" s="54" t="s">
        <v>35</v>
      </c>
      <c r="D13" s="51"/>
      <c r="E13" s="52"/>
      <c r="F13" s="52"/>
      <c r="G13" s="52"/>
      <c r="H13" s="38"/>
      <c r="I13" s="39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s="29">
        <v>5</v>
      </c>
      <c r="B14" s="47" t="s">
        <v>1059</v>
      </c>
      <c r="C14" s="48" t="s">
        <v>29</v>
      </c>
      <c r="D14" s="53" t="s">
        <v>34</v>
      </c>
      <c r="E14" s="50">
        <v>62.6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42" customFormat="1" x14ac:dyDescent="0.25">
      <c r="A15" s="36"/>
      <c r="B15" s="37"/>
      <c r="C15" s="55" t="s">
        <v>33</v>
      </c>
      <c r="D15" s="51"/>
      <c r="E15" s="52"/>
      <c r="F15" s="52"/>
      <c r="G15" s="52"/>
      <c r="H15" s="38"/>
      <c r="I15" s="39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ht="21" x14ac:dyDescent="0.25">
      <c r="A16" s="29">
        <v>6</v>
      </c>
      <c r="B16" s="47" t="s">
        <v>1060</v>
      </c>
      <c r="C16" s="48" t="s">
        <v>36</v>
      </c>
      <c r="D16" s="53" t="s">
        <v>31</v>
      </c>
      <c r="E16" s="50">
        <v>1</v>
      </c>
      <c r="F16" s="30"/>
      <c r="G16" s="30"/>
      <c r="H16" s="50">
        <f>G16+F16</f>
        <v>0</v>
      </c>
      <c r="I16" s="31">
        <f>ROUND(E16*H16,2)</f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x14ac:dyDescent="0.25">
      <c r="A17" s="29">
        <v>7</v>
      </c>
      <c r="B17" s="47" t="s">
        <v>1061</v>
      </c>
      <c r="C17" s="48" t="s">
        <v>30</v>
      </c>
      <c r="D17" s="53" t="s">
        <v>34</v>
      </c>
      <c r="E17" s="50">
        <v>2</v>
      </c>
      <c r="F17" s="30"/>
      <c r="G17" s="30"/>
      <c r="H17" s="50">
        <f>G17+F17</f>
        <v>0</v>
      </c>
      <c r="I17" s="31">
        <f>ROUND(E17*H17,2)</f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42" customFormat="1" x14ac:dyDescent="0.25">
      <c r="A18" s="36"/>
      <c r="B18" s="37"/>
      <c r="C18" s="55" t="s">
        <v>33</v>
      </c>
      <c r="D18" s="51"/>
      <c r="E18" s="52"/>
      <c r="F18" s="52"/>
      <c r="G18" s="52"/>
      <c r="H18" s="38"/>
      <c r="I18" s="39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x14ac:dyDescent="0.25">
      <c r="A19" s="29">
        <v>8</v>
      </c>
      <c r="B19" s="47" t="s">
        <v>1342</v>
      </c>
      <c r="C19" s="48" t="s">
        <v>1343</v>
      </c>
      <c r="D19" s="53" t="s">
        <v>34</v>
      </c>
      <c r="E19" s="50">
        <v>69.3</v>
      </c>
      <c r="F19" s="30"/>
      <c r="G19" s="30"/>
      <c r="H19" s="50">
        <f>G19+F19</f>
        <v>0</v>
      </c>
      <c r="I19" s="31">
        <f>ROUND(E19*H19,2)</f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42" customFormat="1" x14ac:dyDescent="0.25">
      <c r="A20" s="36"/>
      <c r="B20" s="37"/>
      <c r="C20" s="55" t="s">
        <v>33</v>
      </c>
      <c r="D20" s="51"/>
      <c r="E20" s="52"/>
      <c r="F20" s="52"/>
      <c r="G20" s="52"/>
      <c r="H20" s="38"/>
      <c r="I20" s="39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x14ac:dyDescent="0.25">
      <c r="A21" s="29">
        <v>9</v>
      </c>
      <c r="B21" s="47" t="s">
        <v>1344</v>
      </c>
      <c r="C21" s="48" t="s">
        <v>1345</v>
      </c>
      <c r="D21" s="53" t="s">
        <v>34</v>
      </c>
      <c r="E21" s="50">
        <v>69.3</v>
      </c>
      <c r="F21" s="30"/>
      <c r="G21" s="30"/>
      <c r="H21" s="50">
        <f>G21+F21</f>
        <v>0</v>
      </c>
      <c r="I21" s="31">
        <f>ROUND(E21*H21,2)</f>
        <v>0</v>
      </c>
      <c r="J21" s="22">
        <v>21</v>
      </c>
      <c r="K21" s="17"/>
      <c r="L21" s="17"/>
      <c r="M21" s="17"/>
      <c r="N21" s="17"/>
      <c r="O21" s="17"/>
      <c r="P21" s="17"/>
      <c r="Q21" s="17"/>
      <c r="R21" s="17"/>
      <c r="S21" s="17"/>
      <c r="T21" s="17" t="s">
        <v>17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42" customFormat="1" x14ac:dyDescent="0.25">
      <c r="A22" s="36"/>
      <c r="B22" s="37"/>
      <c r="C22" s="55" t="s">
        <v>33</v>
      </c>
      <c r="D22" s="51"/>
      <c r="E22" s="52"/>
      <c r="F22" s="52"/>
      <c r="G22" s="52"/>
      <c r="H22" s="38"/>
      <c r="I22" s="39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 x14ac:dyDescent="0.25">
      <c r="A23" s="23" t="s">
        <v>15</v>
      </c>
      <c r="B23" s="24" t="s">
        <v>1040</v>
      </c>
      <c r="C23" s="49" t="s">
        <v>39</v>
      </c>
      <c r="D23" s="25"/>
      <c r="E23" s="26"/>
      <c r="F23" s="26"/>
      <c r="G23" s="26"/>
      <c r="H23" s="27"/>
      <c r="I23" s="28">
        <f>SUMIF(T24:T71,"&lt;&gt;NOR",I24:I71)</f>
        <v>0</v>
      </c>
      <c r="J23" s="43"/>
      <c r="T23" t="s">
        <v>16</v>
      </c>
    </row>
    <row r="24" spans="1:47" x14ac:dyDescent="0.25">
      <c r="A24" s="29">
        <v>1</v>
      </c>
      <c r="B24" s="47" t="s">
        <v>1062</v>
      </c>
      <c r="C24" s="48" t="s">
        <v>40</v>
      </c>
      <c r="D24" s="53" t="s">
        <v>31</v>
      </c>
      <c r="E24" s="50">
        <v>1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2</v>
      </c>
      <c r="B25" s="47" t="s">
        <v>1063</v>
      </c>
      <c r="C25" s="48" t="s">
        <v>41</v>
      </c>
      <c r="D25" s="53" t="s">
        <v>34</v>
      </c>
      <c r="E25" s="50">
        <v>26.3</v>
      </c>
      <c r="F25" s="30"/>
      <c r="G25" s="30"/>
      <c r="H25" s="50">
        <f>G25+F25</f>
        <v>0</v>
      </c>
      <c r="I25" s="31">
        <f>ROUND(E25*H25,2)</f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42" customFormat="1" x14ac:dyDescent="0.25">
      <c r="A26" s="36"/>
      <c r="B26" s="37"/>
      <c r="C26" s="54" t="s">
        <v>529</v>
      </c>
      <c r="D26" s="51"/>
      <c r="E26" s="52"/>
      <c r="F26" s="52"/>
      <c r="G26" s="52"/>
      <c r="H26" s="38"/>
      <c r="I26" s="39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ht="21" x14ac:dyDescent="0.25">
      <c r="A27" s="29">
        <v>3</v>
      </c>
      <c r="B27" s="47" t="s">
        <v>1064</v>
      </c>
      <c r="C27" s="48" t="s">
        <v>42</v>
      </c>
      <c r="D27" s="53" t="s">
        <v>32</v>
      </c>
      <c r="E27" s="50">
        <v>37.299999999999997</v>
      </c>
      <c r="F27" s="30"/>
      <c r="G27" s="30"/>
      <c r="H27" s="50">
        <f>G27+F27</f>
        <v>0</v>
      </c>
      <c r="I27" s="31">
        <f>ROUND(E27*H27,2)</f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42" customFormat="1" x14ac:dyDescent="0.25">
      <c r="A28" s="36"/>
      <c r="B28" s="37"/>
      <c r="C28" s="54" t="s">
        <v>529</v>
      </c>
      <c r="D28" s="51"/>
      <c r="E28" s="52"/>
      <c r="F28" s="52"/>
      <c r="G28" s="52"/>
      <c r="H28" s="38"/>
      <c r="I28" s="39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1:47" x14ac:dyDescent="0.25">
      <c r="A29" s="29">
        <v>4</v>
      </c>
      <c r="B29" s="47" t="s">
        <v>1065</v>
      </c>
      <c r="C29" s="48" t="s">
        <v>43</v>
      </c>
      <c r="D29" s="53" t="s">
        <v>34</v>
      </c>
      <c r="E29" s="50">
        <v>5.4</v>
      </c>
      <c r="F29" s="30"/>
      <c r="G29" s="30"/>
      <c r="H29" s="50">
        <f>G29+F29</f>
        <v>0</v>
      </c>
      <c r="I29" s="31">
        <f>ROUND(E29*H29,2)</f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42" customFormat="1" ht="21" x14ac:dyDescent="0.25">
      <c r="A30" s="36"/>
      <c r="B30" s="37"/>
      <c r="C30" s="54" t="s">
        <v>543</v>
      </c>
      <c r="D30" s="51"/>
      <c r="E30" s="52"/>
      <c r="F30" s="52"/>
      <c r="G30" s="52"/>
      <c r="H30" s="38"/>
      <c r="I30" s="39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1:47" ht="21" x14ac:dyDescent="0.25">
      <c r="A31" s="29">
        <v>5</v>
      </c>
      <c r="B31" s="47" t="s">
        <v>1066</v>
      </c>
      <c r="C31" s="48" t="s">
        <v>44</v>
      </c>
      <c r="D31" s="53" t="s">
        <v>34</v>
      </c>
      <c r="E31" s="50">
        <v>0.35</v>
      </c>
      <c r="F31" s="30"/>
      <c r="G31" s="30"/>
      <c r="H31" s="50">
        <f>G31+F31</f>
        <v>0</v>
      </c>
      <c r="I31" s="31">
        <f>ROUND(E31*H31,2)</f>
        <v>0</v>
      </c>
      <c r="J31" s="22">
        <v>21</v>
      </c>
      <c r="K31" s="17"/>
      <c r="L31" s="17"/>
      <c r="M31" s="17"/>
      <c r="N31" s="17"/>
      <c r="O31" s="17"/>
      <c r="P31" s="17"/>
      <c r="Q31" s="17"/>
      <c r="R31" s="17"/>
      <c r="S31" s="17"/>
      <c r="T31" s="17" t="s">
        <v>17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42" customFormat="1" ht="21" x14ac:dyDescent="0.25">
      <c r="A32" s="36"/>
      <c r="B32" s="37"/>
      <c r="C32" s="54" t="s">
        <v>543</v>
      </c>
      <c r="D32" s="51"/>
      <c r="E32" s="52"/>
      <c r="F32" s="52"/>
      <c r="G32" s="52"/>
      <c r="H32" s="38"/>
      <c r="I32" s="39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ht="21" x14ac:dyDescent="0.25">
      <c r="A33" s="29">
        <v>6</v>
      </c>
      <c r="B33" s="47" t="s">
        <v>1067</v>
      </c>
      <c r="C33" s="48" t="s">
        <v>45</v>
      </c>
      <c r="D33" s="53" t="s">
        <v>34</v>
      </c>
      <c r="E33" s="50">
        <v>2.2999999999999998</v>
      </c>
      <c r="F33" s="30"/>
      <c r="G33" s="30"/>
      <c r="H33" s="50">
        <f>G33+F33</f>
        <v>0</v>
      </c>
      <c r="I33" s="31">
        <f>ROUND(E33*H33,2)</f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42" customFormat="1" ht="21" x14ac:dyDescent="0.25">
      <c r="A34" s="36"/>
      <c r="B34" s="37"/>
      <c r="C34" s="54" t="s">
        <v>543</v>
      </c>
      <c r="D34" s="51"/>
      <c r="E34" s="52"/>
      <c r="F34" s="52"/>
      <c r="G34" s="52"/>
      <c r="H34" s="38"/>
      <c r="I34" s="39"/>
      <c r="J34" s="4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ht="31.2" x14ac:dyDescent="0.25">
      <c r="A35" s="29">
        <v>7</v>
      </c>
      <c r="B35" s="47" t="s">
        <v>1068</v>
      </c>
      <c r="C35" s="48" t="s">
        <v>46</v>
      </c>
      <c r="D35" s="53" t="s">
        <v>34</v>
      </c>
      <c r="E35" s="50">
        <v>5.2</v>
      </c>
      <c r="F35" s="30"/>
      <c r="G35" s="30"/>
      <c r="H35" s="50">
        <f>G35+F35</f>
        <v>0</v>
      </c>
      <c r="I35" s="31">
        <f>ROUND(E35*H35,2)</f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42" customFormat="1" x14ac:dyDescent="0.25">
      <c r="A36" s="36"/>
      <c r="B36" s="37"/>
      <c r="C36" s="54" t="s">
        <v>529</v>
      </c>
      <c r="D36" s="51"/>
      <c r="E36" s="52"/>
      <c r="F36" s="52"/>
      <c r="G36" s="52"/>
      <c r="H36" s="38"/>
      <c r="I36" s="39"/>
      <c r="J36" s="40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x14ac:dyDescent="0.25">
      <c r="A37" s="29">
        <v>8</v>
      </c>
      <c r="B37" s="47" t="s">
        <v>1069</v>
      </c>
      <c r="C37" s="48" t="s">
        <v>542</v>
      </c>
      <c r="D37" s="53" t="s">
        <v>544</v>
      </c>
      <c r="E37" s="50">
        <v>0.25</v>
      </c>
      <c r="F37" s="30"/>
      <c r="G37" s="30"/>
      <c r="H37" s="50">
        <f>G37+F37</f>
        <v>0</v>
      </c>
      <c r="I37" s="31">
        <f>ROUND(E37*H37,2)</f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42" customFormat="1" x14ac:dyDescent="0.25">
      <c r="A38" s="36"/>
      <c r="B38" s="37"/>
      <c r="C38" s="54" t="s">
        <v>529</v>
      </c>
      <c r="D38" s="51"/>
      <c r="E38" s="52"/>
      <c r="F38" s="52"/>
      <c r="G38" s="52"/>
      <c r="H38" s="38"/>
      <c r="I38" s="39"/>
      <c r="J38" s="40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x14ac:dyDescent="0.25">
      <c r="A39" s="29">
        <v>9</v>
      </c>
      <c r="B39" s="47" t="s">
        <v>1070</v>
      </c>
      <c r="C39" s="48" t="s">
        <v>47</v>
      </c>
      <c r="D39" s="53" t="s">
        <v>32</v>
      </c>
      <c r="E39" s="50">
        <v>204.6</v>
      </c>
      <c r="F39" s="30"/>
      <c r="G39" s="30"/>
      <c r="H39" s="50">
        <f>G39+F39</f>
        <v>0</v>
      </c>
      <c r="I39" s="31">
        <f>ROUND(E39*H39,2)</f>
        <v>0</v>
      </c>
      <c r="J39" s="22">
        <v>21</v>
      </c>
      <c r="K39" s="17"/>
      <c r="L39" s="17"/>
      <c r="M39" s="17"/>
      <c r="N39" s="17"/>
      <c r="O39" s="17"/>
      <c r="P39" s="17"/>
      <c r="Q39" s="17"/>
      <c r="R39" s="17"/>
      <c r="S39" s="17"/>
      <c r="T39" s="17" t="s">
        <v>17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42" customFormat="1" x14ac:dyDescent="0.25">
      <c r="A40" s="36"/>
      <c r="B40" s="37"/>
      <c r="C40" s="54" t="s">
        <v>529</v>
      </c>
      <c r="D40" s="51"/>
      <c r="E40" s="52"/>
      <c r="F40" s="52"/>
      <c r="G40" s="52"/>
      <c r="H40" s="38"/>
      <c r="I40" s="39"/>
      <c r="J40" s="40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47" x14ac:dyDescent="0.25">
      <c r="A41" s="29">
        <v>10</v>
      </c>
      <c r="B41" s="47" t="s">
        <v>1071</v>
      </c>
      <c r="C41" s="48" t="s">
        <v>48</v>
      </c>
      <c r="D41" s="53" t="s">
        <v>34</v>
      </c>
      <c r="E41" s="50">
        <v>61.4</v>
      </c>
      <c r="F41" s="30"/>
      <c r="G41" s="30"/>
      <c r="H41" s="50">
        <f>G41+F41</f>
        <v>0</v>
      </c>
      <c r="I41" s="31">
        <f>ROUND(E41*H41,2)</f>
        <v>0</v>
      </c>
      <c r="J41" s="22">
        <v>21</v>
      </c>
      <c r="K41" s="17"/>
      <c r="L41" s="17"/>
      <c r="M41" s="17"/>
      <c r="N41" s="17"/>
      <c r="O41" s="17"/>
      <c r="P41" s="17"/>
      <c r="Q41" s="17"/>
      <c r="R41" s="17"/>
      <c r="S41" s="17"/>
      <c r="T41" s="17" t="s">
        <v>17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42" customFormat="1" x14ac:dyDescent="0.25">
      <c r="A42" s="36"/>
      <c r="B42" s="37"/>
      <c r="C42" s="54" t="s">
        <v>529</v>
      </c>
      <c r="D42" s="51"/>
      <c r="E42" s="52"/>
      <c r="F42" s="52"/>
      <c r="G42" s="52"/>
      <c r="H42" s="38"/>
      <c r="I42" s="39"/>
      <c r="J42" s="40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</row>
    <row r="43" spans="1:47" x14ac:dyDescent="0.25">
      <c r="A43" s="29">
        <v>11</v>
      </c>
      <c r="B43" s="47" t="s">
        <v>1072</v>
      </c>
      <c r="C43" s="48" t="s">
        <v>49</v>
      </c>
      <c r="D43" s="53" t="s">
        <v>32</v>
      </c>
      <c r="E43" s="50">
        <v>24.4</v>
      </c>
      <c r="F43" s="30"/>
      <c r="G43" s="30"/>
      <c r="H43" s="50">
        <f>G43+F43</f>
        <v>0</v>
      </c>
      <c r="I43" s="31">
        <f>ROUND(E43*H43,2)</f>
        <v>0</v>
      </c>
      <c r="J43" s="22">
        <v>21</v>
      </c>
      <c r="K43" s="17"/>
      <c r="L43" s="17"/>
      <c r="M43" s="17"/>
      <c r="N43" s="17"/>
      <c r="O43" s="17"/>
      <c r="P43" s="17"/>
      <c r="Q43" s="17"/>
      <c r="R43" s="17"/>
      <c r="S43" s="17"/>
      <c r="T43" s="17" t="s">
        <v>17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42" customFormat="1" x14ac:dyDescent="0.25">
      <c r="A44" s="36"/>
      <c r="B44" s="37"/>
      <c r="C44" s="54" t="s">
        <v>529</v>
      </c>
      <c r="D44" s="51"/>
      <c r="E44" s="52"/>
      <c r="F44" s="52"/>
      <c r="G44" s="52"/>
      <c r="H44" s="38"/>
      <c r="I44" s="39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ht="21" x14ac:dyDescent="0.25">
      <c r="A45" s="29">
        <v>12</v>
      </c>
      <c r="B45" s="47" t="s">
        <v>1073</v>
      </c>
      <c r="C45" s="48" t="s">
        <v>50</v>
      </c>
      <c r="D45" s="53" t="s">
        <v>32</v>
      </c>
      <c r="E45" s="50">
        <v>301.3</v>
      </c>
      <c r="F45" s="30"/>
      <c r="G45" s="30"/>
      <c r="H45" s="50">
        <f>G45+F45</f>
        <v>0</v>
      </c>
      <c r="I45" s="31">
        <f>ROUND(E45*H45,2)</f>
        <v>0</v>
      </c>
      <c r="J45" s="22">
        <v>21</v>
      </c>
      <c r="K45" s="17"/>
      <c r="L45" s="17"/>
      <c r="M45" s="17"/>
      <c r="N45" s="17"/>
      <c r="O45" s="17"/>
      <c r="P45" s="17"/>
      <c r="Q45" s="17"/>
      <c r="R45" s="17"/>
      <c r="S45" s="17"/>
      <c r="T45" s="17" t="s">
        <v>17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42" customFormat="1" ht="20.399999999999999" x14ac:dyDescent="0.25">
      <c r="A46" s="36"/>
      <c r="B46" s="37"/>
      <c r="C46" s="55" t="s">
        <v>530</v>
      </c>
      <c r="D46" s="51"/>
      <c r="E46" s="52"/>
      <c r="F46" s="52"/>
      <c r="G46" s="52"/>
      <c r="H46" s="38"/>
      <c r="I46" s="39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1:47" x14ac:dyDescent="0.25">
      <c r="A47" s="29">
        <v>13</v>
      </c>
      <c r="B47" s="47" t="s">
        <v>1074</v>
      </c>
      <c r="C47" s="48" t="s">
        <v>51</v>
      </c>
      <c r="D47" s="53" t="s">
        <v>531</v>
      </c>
      <c r="E47" s="50">
        <v>82</v>
      </c>
      <c r="F47" s="30"/>
      <c r="G47" s="30"/>
      <c r="H47" s="50">
        <f>G47+F47</f>
        <v>0</v>
      </c>
      <c r="I47" s="31">
        <f>ROUND(E47*H47,2)</f>
        <v>0</v>
      </c>
      <c r="J47" s="22">
        <v>21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17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42" customFormat="1" x14ac:dyDescent="0.25">
      <c r="A48" s="36"/>
      <c r="B48" s="37"/>
      <c r="C48" s="54" t="s">
        <v>529</v>
      </c>
      <c r="D48" s="51"/>
      <c r="E48" s="52"/>
      <c r="F48" s="52"/>
      <c r="G48" s="52"/>
      <c r="H48" s="38"/>
      <c r="I48" s="39"/>
      <c r="J48" s="40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x14ac:dyDescent="0.25">
      <c r="A49" s="29">
        <v>14</v>
      </c>
      <c r="B49" s="47" t="s">
        <v>1075</v>
      </c>
      <c r="C49" s="48" t="s">
        <v>52</v>
      </c>
      <c r="D49" s="53" t="s">
        <v>531</v>
      </c>
      <c r="E49" s="50">
        <v>82</v>
      </c>
      <c r="F49" s="30"/>
      <c r="G49" s="30"/>
      <c r="H49" s="50">
        <f>G49+F49</f>
        <v>0</v>
      </c>
      <c r="I49" s="31">
        <f>ROUND(E49*H49,2)</f>
        <v>0</v>
      </c>
      <c r="J49" s="22">
        <v>21</v>
      </c>
      <c r="K49" s="17"/>
      <c r="L49" s="17"/>
      <c r="M49" s="17"/>
      <c r="N49" s="17"/>
      <c r="O49" s="17"/>
      <c r="P49" s="17"/>
      <c r="Q49" s="17"/>
      <c r="R49" s="17"/>
      <c r="S49" s="17"/>
      <c r="T49" s="17" t="s">
        <v>17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42" customFormat="1" x14ac:dyDescent="0.25">
      <c r="A50" s="36"/>
      <c r="B50" s="37"/>
      <c r="C50" s="54" t="s">
        <v>529</v>
      </c>
      <c r="D50" s="51"/>
      <c r="E50" s="52"/>
      <c r="F50" s="52"/>
      <c r="G50" s="52"/>
      <c r="H50" s="38"/>
      <c r="I50" s="39"/>
      <c r="J50" s="40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1:47" ht="21" x14ac:dyDescent="0.25">
      <c r="A51" s="29">
        <v>15</v>
      </c>
      <c r="B51" s="47" t="s">
        <v>1076</v>
      </c>
      <c r="C51" s="48" t="s">
        <v>53</v>
      </c>
      <c r="D51" s="53" t="s">
        <v>32</v>
      </c>
      <c r="E51" s="50">
        <v>231.8</v>
      </c>
      <c r="F51" s="30"/>
      <c r="G51" s="30"/>
      <c r="H51" s="50">
        <f>G51+F51</f>
        <v>0</v>
      </c>
      <c r="I51" s="31">
        <f>ROUND(E51*H51,2)</f>
        <v>0</v>
      </c>
      <c r="J51" s="22">
        <v>21</v>
      </c>
      <c r="K51" s="17"/>
      <c r="L51" s="17"/>
      <c r="M51" s="17"/>
      <c r="N51" s="17"/>
      <c r="O51" s="17"/>
      <c r="P51" s="17"/>
      <c r="Q51" s="17"/>
      <c r="R51" s="17"/>
      <c r="S51" s="17"/>
      <c r="T51" s="17" t="s">
        <v>17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42" customFormat="1" x14ac:dyDescent="0.25">
      <c r="A52" s="36"/>
      <c r="B52" s="37"/>
      <c r="C52" s="54" t="s">
        <v>529</v>
      </c>
      <c r="D52" s="51"/>
      <c r="E52" s="52"/>
      <c r="F52" s="52"/>
      <c r="G52" s="52"/>
      <c r="H52" s="38"/>
      <c r="I52" s="39"/>
      <c r="J52" s="4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x14ac:dyDescent="0.25">
      <c r="A53" s="29">
        <v>16</v>
      </c>
      <c r="B53" s="47" t="s">
        <v>1077</v>
      </c>
      <c r="C53" s="48" t="s">
        <v>537</v>
      </c>
      <c r="D53" s="53" t="s">
        <v>32</v>
      </c>
      <c r="E53" s="50">
        <v>1.65</v>
      </c>
      <c r="F53" s="30"/>
      <c r="G53" s="30"/>
      <c r="H53" s="50">
        <f>G53+F53</f>
        <v>0</v>
      </c>
      <c r="I53" s="31">
        <f>ROUND(E53*H53,2)</f>
        <v>0</v>
      </c>
      <c r="J53" s="22">
        <v>21</v>
      </c>
      <c r="K53" s="17"/>
      <c r="L53" s="17"/>
      <c r="M53" s="17"/>
      <c r="N53" s="17"/>
      <c r="O53" s="17"/>
      <c r="P53" s="17"/>
      <c r="Q53" s="17"/>
      <c r="R53" s="17"/>
      <c r="S53" s="17"/>
      <c r="T53" s="17" t="s">
        <v>17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42" customFormat="1" ht="21" x14ac:dyDescent="0.25">
      <c r="A54" s="36"/>
      <c r="B54" s="37"/>
      <c r="C54" s="54" t="s">
        <v>541</v>
      </c>
      <c r="D54" s="51"/>
      <c r="E54" s="52"/>
      <c r="F54" s="52"/>
      <c r="G54" s="52"/>
      <c r="H54" s="38"/>
      <c r="I54" s="39"/>
      <c r="J54" s="40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</row>
    <row r="55" spans="1:47" x14ac:dyDescent="0.25">
      <c r="A55" s="29">
        <v>17</v>
      </c>
      <c r="B55" s="47" t="s">
        <v>1078</v>
      </c>
      <c r="C55" s="48" t="s">
        <v>54</v>
      </c>
      <c r="D55" s="53" t="s">
        <v>32</v>
      </c>
      <c r="E55" s="50">
        <v>38.5</v>
      </c>
      <c r="F55" s="30"/>
      <c r="G55" s="30"/>
      <c r="H55" s="50">
        <f>G55+F55</f>
        <v>0</v>
      </c>
      <c r="I55" s="31">
        <f>ROUND(E55*H55,2)</f>
        <v>0</v>
      </c>
      <c r="J55" s="22">
        <v>21</v>
      </c>
      <c r="K55" s="17"/>
      <c r="L55" s="17"/>
      <c r="M55" s="17"/>
      <c r="N55" s="17"/>
      <c r="O55" s="17"/>
      <c r="P55" s="17"/>
      <c r="Q55" s="17"/>
      <c r="R55" s="17"/>
      <c r="S55" s="17"/>
      <c r="T55" s="17" t="s">
        <v>17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42" customFormat="1" x14ac:dyDescent="0.25">
      <c r="A56" s="36"/>
      <c r="B56" s="37"/>
      <c r="C56" s="54" t="s">
        <v>529</v>
      </c>
      <c r="D56" s="51"/>
      <c r="E56" s="52"/>
      <c r="F56" s="52"/>
      <c r="G56" s="52"/>
      <c r="H56" s="38"/>
      <c r="I56" s="39"/>
      <c r="J56" s="40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7" x14ac:dyDescent="0.25">
      <c r="A57" s="29">
        <v>18</v>
      </c>
      <c r="B57" s="47" t="s">
        <v>1079</v>
      </c>
      <c r="C57" s="48" t="s">
        <v>532</v>
      </c>
      <c r="D57" s="53" t="s">
        <v>32</v>
      </c>
      <c r="E57" s="50">
        <v>8.25</v>
      </c>
      <c r="F57" s="30"/>
      <c r="G57" s="30"/>
      <c r="H57" s="50">
        <f>G57+F57</f>
        <v>0</v>
      </c>
      <c r="I57" s="31">
        <f>ROUND(E57*H57,2)</f>
        <v>0</v>
      </c>
      <c r="J57" s="22">
        <v>21</v>
      </c>
      <c r="K57" s="17"/>
      <c r="L57" s="17"/>
      <c r="M57" s="17"/>
      <c r="N57" s="17"/>
      <c r="O57" s="17"/>
      <c r="P57" s="17"/>
      <c r="Q57" s="17"/>
      <c r="R57" s="17"/>
      <c r="S57" s="17"/>
      <c r="T57" s="17" t="s">
        <v>17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42" customFormat="1" ht="21" x14ac:dyDescent="0.25">
      <c r="A58" s="36"/>
      <c r="B58" s="37"/>
      <c r="C58" s="54" t="s">
        <v>533</v>
      </c>
      <c r="D58" s="51"/>
      <c r="E58" s="52"/>
      <c r="F58" s="52"/>
      <c r="G58" s="52"/>
      <c r="H58" s="38"/>
      <c r="I58" s="39"/>
      <c r="J58" s="40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x14ac:dyDescent="0.25">
      <c r="A59" s="29">
        <v>19</v>
      </c>
      <c r="B59" s="47" t="s">
        <v>1080</v>
      </c>
      <c r="C59" s="48" t="s">
        <v>55</v>
      </c>
      <c r="D59" s="53" t="s">
        <v>32</v>
      </c>
      <c r="E59" s="50">
        <v>20.5</v>
      </c>
      <c r="F59" s="30"/>
      <c r="G59" s="30"/>
      <c r="H59" s="50">
        <f>G59+F59</f>
        <v>0</v>
      </c>
      <c r="I59" s="31">
        <f>ROUND(E59*H59,2)</f>
        <v>0</v>
      </c>
      <c r="J59" s="22">
        <v>21</v>
      </c>
      <c r="K59" s="17"/>
      <c r="L59" s="17"/>
      <c r="M59" s="17"/>
      <c r="N59" s="17"/>
      <c r="O59" s="17"/>
      <c r="P59" s="17"/>
      <c r="Q59" s="17"/>
      <c r="R59" s="17"/>
      <c r="S59" s="17"/>
      <c r="T59" s="17" t="s">
        <v>17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42" customFormat="1" ht="20.399999999999999" x14ac:dyDescent="0.25">
      <c r="A60" s="36"/>
      <c r="B60" s="37"/>
      <c r="C60" s="55" t="s">
        <v>534</v>
      </c>
      <c r="D60" s="51"/>
      <c r="E60" s="52"/>
      <c r="F60" s="52"/>
      <c r="G60" s="52"/>
      <c r="H60" s="38"/>
      <c r="I60" s="39"/>
      <c r="J60" s="40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x14ac:dyDescent="0.25">
      <c r="A61" s="29">
        <v>20</v>
      </c>
      <c r="B61" s="47" t="s">
        <v>1082</v>
      </c>
      <c r="C61" s="48" t="s">
        <v>56</v>
      </c>
      <c r="D61" s="53" t="s">
        <v>72</v>
      </c>
      <c r="E61" s="50">
        <v>3</v>
      </c>
      <c r="F61" s="30"/>
      <c r="G61" s="30"/>
      <c r="H61" s="50">
        <f>G61+F61</f>
        <v>0</v>
      </c>
      <c r="I61" s="31">
        <f>ROUND(E61*H61,2)</f>
        <v>0</v>
      </c>
      <c r="J61" s="22">
        <v>21</v>
      </c>
      <c r="K61" s="17"/>
      <c r="L61" s="17"/>
      <c r="M61" s="17"/>
      <c r="N61" s="17"/>
      <c r="O61" s="17"/>
      <c r="P61" s="17"/>
      <c r="Q61" s="17"/>
      <c r="R61" s="17"/>
      <c r="S61" s="17"/>
      <c r="T61" s="17" t="s">
        <v>17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ht="41.4" x14ac:dyDescent="0.25">
      <c r="A62" s="29">
        <v>21</v>
      </c>
      <c r="B62" s="47" t="s">
        <v>1081</v>
      </c>
      <c r="C62" s="48" t="s">
        <v>535</v>
      </c>
      <c r="D62" s="53" t="s">
        <v>32</v>
      </c>
      <c r="E62" s="50">
        <v>255</v>
      </c>
      <c r="F62" s="30"/>
      <c r="G62" s="30"/>
      <c r="H62" s="50">
        <f>G62+F62</f>
        <v>0</v>
      </c>
      <c r="I62" s="31">
        <f>ROUND(E62*H62,2)</f>
        <v>0</v>
      </c>
      <c r="J62" s="22">
        <v>21</v>
      </c>
      <c r="K62" s="17"/>
      <c r="L62" s="17"/>
      <c r="M62" s="17"/>
      <c r="N62" s="17"/>
      <c r="O62" s="17"/>
      <c r="P62" s="17"/>
      <c r="Q62" s="17"/>
      <c r="R62" s="17"/>
      <c r="S62" s="17"/>
      <c r="T62" s="17" t="s">
        <v>17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42" customFormat="1" x14ac:dyDescent="0.25">
      <c r="A63" s="36"/>
      <c r="B63" s="37"/>
      <c r="C63" s="54" t="s">
        <v>529</v>
      </c>
      <c r="D63" s="51"/>
      <c r="E63" s="52"/>
      <c r="F63" s="52"/>
      <c r="G63" s="52"/>
      <c r="H63" s="38"/>
      <c r="I63" s="39"/>
      <c r="J63" s="40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47" x14ac:dyDescent="0.25">
      <c r="A64" s="29">
        <v>22</v>
      </c>
      <c r="B64" s="47" t="s">
        <v>1083</v>
      </c>
      <c r="C64" s="48" t="s">
        <v>538</v>
      </c>
      <c r="D64" s="53" t="s">
        <v>32</v>
      </c>
      <c r="E64" s="50">
        <v>7.15</v>
      </c>
      <c r="F64" s="30"/>
      <c r="G64" s="30"/>
      <c r="H64" s="50">
        <f>G64+F64</f>
        <v>0</v>
      </c>
      <c r="I64" s="31">
        <f>ROUND(E64*H64,2)</f>
        <v>0</v>
      </c>
      <c r="J64" s="22">
        <v>21</v>
      </c>
      <c r="K64" s="17"/>
      <c r="L64" s="17"/>
      <c r="M64" s="17"/>
      <c r="N64" s="17"/>
      <c r="O64" s="17"/>
      <c r="P64" s="17"/>
      <c r="Q64" s="17"/>
      <c r="R64" s="17"/>
      <c r="S64" s="17"/>
      <c r="T64" s="17" t="s">
        <v>17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42" customFormat="1" ht="21" x14ac:dyDescent="0.25">
      <c r="A65" s="36"/>
      <c r="B65" s="37"/>
      <c r="C65" s="54" t="s">
        <v>540</v>
      </c>
      <c r="D65" s="51"/>
      <c r="E65" s="52"/>
      <c r="F65" s="52"/>
      <c r="G65" s="52"/>
      <c r="H65" s="38"/>
      <c r="I65" s="39"/>
      <c r="J65" s="4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</row>
    <row r="66" spans="1:47" x14ac:dyDescent="0.25">
      <c r="A66" s="29">
        <v>23</v>
      </c>
      <c r="B66" s="47" t="s">
        <v>1084</v>
      </c>
      <c r="C66" s="48" t="s">
        <v>539</v>
      </c>
      <c r="D66" s="53" t="s">
        <v>32</v>
      </c>
      <c r="E66" s="50">
        <v>7.15</v>
      </c>
      <c r="F66" s="30"/>
      <c r="G66" s="30"/>
      <c r="H66" s="50">
        <f>G66+F66</f>
        <v>0</v>
      </c>
      <c r="I66" s="31">
        <f>ROUND(E66*H66,2)</f>
        <v>0</v>
      </c>
      <c r="J66" s="22">
        <v>21</v>
      </c>
      <c r="K66" s="17"/>
      <c r="L66" s="17"/>
      <c r="M66" s="17"/>
      <c r="N66" s="17"/>
      <c r="O66" s="17"/>
      <c r="P66" s="17"/>
      <c r="Q66" s="17"/>
      <c r="R66" s="17"/>
      <c r="S66" s="17"/>
      <c r="T66" s="17" t="s">
        <v>17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42" customFormat="1" ht="21" x14ac:dyDescent="0.25">
      <c r="A67" s="36"/>
      <c r="B67" s="37"/>
      <c r="C67" s="54" t="s">
        <v>540</v>
      </c>
      <c r="D67" s="51"/>
      <c r="E67" s="52"/>
      <c r="F67" s="52"/>
      <c r="G67" s="52"/>
      <c r="H67" s="38"/>
      <c r="I67" s="39"/>
      <c r="J67" s="40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x14ac:dyDescent="0.25">
      <c r="A68" s="29">
        <v>24</v>
      </c>
      <c r="B68" s="47" t="s">
        <v>1085</v>
      </c>
      <c r="C68" s="48" t="s">
        <v>57</v>
      </c>
      <c r="D68" s="53" t="s">
        <v>32</v>
      </c>
      <c r="E68" s="50">
        <v>2.8</v>
      </c>
      <c r="F68" s="30"/>
      <c r="G68" s="30"/>
      <c r="H68" s="50">
        <f>G68+F68</f>
        <v>0</v>
      </c>
      <c r="I68" s="31">
        <f>ROUND(E68*H68,2)</f>
        <v>0</v>
      </c>
      <c r="J68" s="22">
        <v>21</v>
      </c>
      <c r="K68" s="17"/>
      <c r="L68" s="17"/>
      <c r="M68" s="17"/>
      <c r="N68" s="17"/>
      <c r="O68" s="17"/>
      <c r="P68" s="17"/>
      <c r="Q68" s="17"/>
      <c r="R68" s="17"/>
      <c r="S68" s="17"/>
      <c r="T68" s="17" t="s">
        <v>17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42" customFormat="1" x14ac:dyDescent="0.25">
      <c r="A69" s="36"/>
      <c r="B69" s="37"/>
      <c r="C69" s="54" t="s">
        <v>529</v>
      </c>
      <c r="D69" s="51"/>
      <c r="E69" s="52"/>
      <c r="F69" s="52"/>
      <c r="G69" s="52"/>
      <c r="H69" s="38"/>
      <c r="I69" s="39"/>
      <c r="J69" s="40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x14ac:dyDescent="0.25">
      <c r="A70" s="29">
        <v>25</v>
      </c>
      <c r="B70" s="47" t="s">
        <v>1086</v>
      </c>
      <c r="C70" s="48" t="s">
        <v>536</v>
      </c>
      <c r="D70" s="53" t="s">
        <v>32</v>
      </c>
      <c r="E70" s="50">
        <v>11</v>
      </c>
      <c r="F70" s="30"/>
      <c r="G70" s="30"/>
      <c r="H70" s="50">
        <f>G70+F70</f>
        <v>0</v>
      </c>
      <c r="I70" s="31">
        <f>ROUND(E70*H70,2)</f>
        <v>0</v>
      </c>
      <c r="J70" s="22">
        <v>21</v>
      </c>
      <c r="K70" s="17"/>
      <c r="L70" s="17"/>
      <c r="M70" s="17"/>
      <c r="N70" s="17"/>
      <c r="O70" s="17"/>
      <c r="P70" s="17"/>
      <c r="Q70" s="17"/>
      <c r="R70" s="17"/>
      <c r="S70" s="17"/>
      <c r="T70" s="17" t="s">
        <v>17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42" customFormat="1" ht="21" x14ac:dyDescent="0.25">
      <c r="A71" s="36"/>
      <c r="B71" s="37"/>
      <c r="C71" s="68" t="s">
        <v>540</v>
      </c>
      <c r="D71" s="51"/>
      <c r="E71" s="52"/>
      <c r="F71" s="52"/>
      <c r="G71" s="52"/>
      <c r="H71" s="38"/>
      <c r="I71" s="39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x14ac:dyDescent="0.25">
      <c r="A72" s="23" t="s">
        <v>15</v>
      </c>
      <c r="B72" s="24" t="s">
        <v>1041</v>
      </c>
      <c r="C72" s="49" t="s">
        <v>545</v>
      </c>
      <c r="D72" s="25"/>
      <c r="E72" s="26"/>
      <c r="F72" s="26"/>
      <c r="G72" s="26"/>
      <c r="H72" s="27"/>
      <c r="I72" s="28">
        <f>SUMIF(T73:T111,"&lt;&gt;NOR",I73:I111)</f>
        <v>0</v>
      </c>
      <c r="J72" s="43"/>
      <c r="T72" t="s">
        <v>16</v>
      </c>
    </row>
    <row r="73" spans="1:47" x14ac:dyDescent="0.25">
      <c r="A73" s="29">
        <v>1</v>
      </c>
      <c r="B73" s="47" t="s">
        <v>1087</v>
      </c>
      <c r="C73" s="48" t="s">
        <v>546</v>
      </c>
      <c r="D73" s="53" t="s">
        <v>34</v>
      </c>
      <c r="E73" s="50">
        <v>0.1</v>
      </c>
      <c r="F73" s="30"/>
      <c r="G73" s="30"/>
      <c r="H73" s="50">
        <f>G73+F73</f>
        <v>0</v>
      </c>
      <c r="I73" s="31">
        <f>ROUND(E73*H73,2)</f>
        <v>0</v>
      </c>
      <c r="J73" s="22">
        <v>21</v>
      </c>
      <c r="K73" s="17"/>
      <c r="L73" s="17"/>
      <c r="M73" s="17"/>
      <c r="N73" s="17"/>
      <c r="O73" s="17"/>
      <c r="P73" s="17"/>
      <c r="Q73" s="17"/>
      <c r="R73" s="17"/>
      <c r="S73" s="17"/>
      <c r="T73" s="17" t="s">
        <v>17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42" customFormat="1" x14ac:dyDescent="0.25">
      <c r="A74" s="36"/>
      <c r="B74" s="37"/>
      <c r="C74" s="54" t="s">
        <v>555</v>
      </c>
      <c r="D74" s="51"/>
      <c r="E74" s="52"/>
      <c r="F74" s="52"/>
      <c r="G74" s="52"/>
      <c r="H74" s="38"/>
      <c r="I74" s="39"/>
      <c r="J74" s="40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x14ac:dyDescent="0.25">
      <c r="A75" s="29">
        <v>2</v>
      </c>
      <c r="B75" s="47" t="s">
        <v>1088</v>
      </c>
      <c r="C75" s="48" t="s">
        <v>547</v>
      </c>
      <c r="D75" s="53" t="s">
        <v>34</v>
      </c>
      <c r="E75" s="50">
        <v>0.6</v>
      </c>
      <c r="F75" s="30"/>
      <c r="G75" s="30"/>
      <c r="H75" s="50">
        <f>G75+F75</f>
        <v>0</v>
      </c>
      <c r="I75" s="31">
        <f>ROUND(E75*H75,2)</f>
        <v>0</v>
      </c>
      <c r="J75" s="22">
        <v>21</v>
      </c>
      <c r="K75" s="17"/>
      <c r="L75" s="17"/>
      <c r="M75" s="17"/>
      <c r="N75" s="17"/>
      <c r="O75" s="17"/>
      <c r="P75" s="17"/>
      <c r="Q75" s="17"/>
      <c r="R75" s="17"/>
      <c r="S75" s="17"/>
      <c r="T75" s="17" t="s">
        <v>17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42" customFormat="1" x14ac:dyDescent="0.25">
      <c r="A76" s="36"/>
      <c r="B76" s="37"/>
      <c r="C76" s="54" t="s">
        <v>555</v>
      </c>
      <c r="D76" s="51"/>
      <c r="E76" s="52"/>
      <c r="F76" s="52"/>
      <c r="G76" s="52"/>
      <c r="H76" s="38"/>
      <c r="I76" s="39"/>
      <c r="J76" s="40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x14ac:dyDescent="0.25">
      <c r="A77" s="29">
        <v>3</v>
      </c>
      <c r="B77" s="47" t="s">
        <v>1089</v>
      </c>
      <c r="C77" s="48" t="s">
        <v>548</v>
      </c>
      <c r="D77" s="53" t="s">
        <v>34</v>
      </c>
      <c r="E77" s="50">
        <v>0.1</v>
      </c>
      <c r="F77" s="30"/>
      <c r="G77" s="30"/>
      <c r="H77" s="50">
        <f>G77+F77</f>
        <v>0</v>
      </c>
      <c r="I77" s="31">
        <f>ROUND(E77*H77,2)</f>
        <v>0</v>
      </c>
      <c r="J77" s="22">
        <v>21</v>
      </c>
      <c r="K77" s="17"/>
      <c r="L77" s="17"/>
      <c r="M77" s="17"/>
      <c r="N77" s="17"/>
      <c r="O77" s="17"/>
      <c r="P77" s="17"/>
      <c r="Q77" s="17"/>
      <c r="R77" s="17"/>
      <c r="S77" s="17"/>
      <c r="T77" s="17" t="s">
        <v>17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42" customFormat="1" x14ac:dyDescent="0.25">
      <c r="A78" s="36"/>
      <c r="B78" s="37"/>
      <c r="C78" s="54" t="s">
        <v>529</v>
      </c>
      <c r="D78" s="51"/>
      <c r="E78" s="52"/>
      <c r="F78" s="52"/>
      <c r="G78" s="52"/>
      <c r="H78" s="38"/>
      <c r="I78" s="39"/>
      <c r="J78" s="40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ht="21" x14ac:dyDescent="0.25">
      <c r="A79" s="29">
        <v>4</v>
      </c>
      <c r="B79" s="47" t="s">
        <v>1090</v>
      </c>
      <c r="C79" s="48" t="s">
        <v>601</v>
      </c>
      <c r="D79" s="53" t="s">
        <v>531</v>
      </c>
      <c r="E79" s="50">
        <f>477.4+44</f>
        <v>521.4</v>
      </c>
      <c r="F79" s="30"/>
      <c r="G79" s="30"/>
      <c r="H79" s="50">
        <f>G79+F79</f>
        <v>0</v>
      </c>
      <c r="I79" s="31">
        <f>ROUND(E79*H79,2)</f>
        <v>0</v>
      </c>
      <c r="J79" s="22">
        <v>21</v>
      </c>
      <c r="K79" s="17"/>
      <c r="L79" s="17"/>
      <c r="M79" s="17"/>
      <c r="N79" s="17"/>
      <c r="O79" s="17"/>
      <c r="P79" s="17"/>
      <c r="Q79" s="17"/>
      <c r="R79" s="17"/>
      <c r="S79" s="17"/>
      <c r="T79" s="17" t="s">
        <v>17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42" customFormat="1" x14ac:dyDescent="0.25">
      <c r="A80" s="36"/>
      <c r="B80" s="37"/>
      <c r="C80" s="54" t="s">
        <v>529</v>
      </c>
      <c r="D80" s="51"/>
      <c r="E80" s="52"/>
      <c r="F80" s="52"/>
      <c r="G80" s="52"/>
      <c r="H80" s="38"/>
      <c r="I80" s="39"/>
      <c r="J80" s="40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</row>
    <row r="81" spans="1:47" x14ac:dyDescent="0.25">
      <c r="A81" s="29">
        <v>5</v>
      </c>
      <c r="B81" s="47" t="s">
        <v>1091</v>
      </c>
      <c r="C81" s="48" t="s">
        <v>549</v>
      </c>
      <c r="D81" s="53" t="s">
        <v>34</v>
      </c>
      <c r="E81" s="50">
        <v>0.7</v>
      </c>
      <c r="F81" s="30"/>
      <c r="G81" s="30"/>
      <c r="H81" s="50">
        <f>G81+F81</f>
        <v>0</v>
      </c>
      <c r="I81" s="31">
        <f>ROUND(E81*H81,2)</f>
        <v>0</v>
      </c>
      <c r="J81" s="22">
        <v>21</v>
      </c>
      <c r="K81" s="17"/>
      <c r="L81" s="17"/>
      <c r="M81" s="17"/>
      <c r="N81" s="17"/>
      <c r="O81" s="17"/>
      <c r="P81" s="17"/>
      <c r="Q81" s="17"/>
      <c r="R81" s="17"/>
      <c r="S81" s="17"/>
      <c r="T81" s="17" t="s">
        <v>17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42" customFormat="1" x14ac:dyDescent="0.25">
      <c r="A82" s="36"/>
      <c r="B82" s="37"/>
      <c r="C82" s="54" t="s">
        <v>529</v>
      </c>
      <c r="D82" s="51"/>
      <c r="E82" s="52"/>
      <c r="F82" s="52"/>
      <c r="G82" s="52"/>
      <c r="H82" s="38"/>
      <c r="I82" s="39"/>
      <c r="J82" s="40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</row>
    <row r="83" spans="1:47" x14ac:dyDescent="0.25">
      <c r="A83" s="29">
        <v>6</v>
      </c>
      <c r="B83" s="47" t="s">
        <v>1092</v>
      </c>
      <c r="C83" s="48" t="s">
        <v>550</v>
      </c>
      <c r="D83" s="53" t="s">
        <v>34</v>
      </c>
      <c r="E83" s="50">
        <v>1.2</v>
      </c>
      <c r="F83" s="30"/>
      <c r="G83" s="30"/>
      <c r="H83" s="50">
        <f>G83+F83</f>
        <v>0</v>
      </c>
      <c r="I83" s="31">
        <f>ROUND(E83*H83,2)</f>
        <v>0</v>
      </c>
      <c r="J83" s="22">
        <v>21</v>
      </c>
      <c r="K83" s="17"/>
      <c r="L83" s="17"/>
      <c r="M83" s="17"/>
      <c r="N83" s="17"/>
      <c r="O83" s="17"/>
      <c r="P83" s="17"/>
      <c r="Q83" s="17"/>
      <c r="R83" s="17"/>
      <c r="S83" s="17"/>
      <c r="T83" s="17" t="s">
        <v>17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42" customFormat="1" x14ac:dyDescent="0.25">
      <c r="A84" s="36"/>
      <c r="B84" s="37"/>
      <c r="C84" s="54" t="s">
        <v>529</v>
      </c>
      <c r="D84" s="51"/>
      <c r="E84" s="52"/>
      <c r="F84" s="52"/>
      <c r="G84" s="52"/>
      <c r="H84" s="38"/>
      <c r="I84" s="39"/>
      <c r="J84" s="40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</row>
    <row r="85" spans="1:47" x14ac:dyDescent="0.25">
      <c r="A85" s="29">
        <v>7</v>
      </c>
      <c r="B85" s="47" t="s">
        <v>1093</v>
      </c>
      <c r="C85" s="48" t="s">
        <v>551</v>
      </c>
      <c r="D85" s="53" t="s">
        <v>34</v>
      </c>
      <c r="E85" s="50">
        <v>0.1</v>
      </c>
      <c r="F85" s="30"/>
      <c r="G85" s="30"/>
      <c r="H85" s="50">
        <f>G85+F85</f>
        <v>0</v>
      </c>
      <c r="I85" s="31">
        <f>ROUND(E85*H85,2)</f>
        <v>0</v>
      </c>
      <c r="J85" s="22">
        <v>21</v>
      </c>
      <c r="K85" s="17"/>
      <c r="L85" s="17"/>
      <c r="M85" s="17"/>
      <c r="N85" s="17"/>
      <c r="O85" s="17"/>
      <c r="P85" s="17"/>
      <c r="Q85" s="17"/>
      <c r="R85" s="17"/>
      <c r="S85" s="17"/>
      <c r="T85" s="17" t="s">
        <v>17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42" customFormat="1" x14ac:dyDescent="0.25">
      <c r="A86" s="36"/>
      <c r="B86" s="37"/>
      <c r="C86" s="54" t="s">
        <v>529</v>
      </c>
      <c r="D86" s="51"/>
      <c r="E86" s="52"/>
      <c r="F86" s="52"/>
      <c r="G86" s="52"/>
      <c r="H86" s="38"/>
      <c r="I86" s="39"/>
      <c r="J86" s="40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</row>
    <row r="87" spans="1:47" x14ac:dyDescent="0.25">
      <c r="A87" s="29">
        <v>8</v>
      </c>
      <c r="B87" s="47" t="s">
        <v>1094</v>
      </c>
      <c r="C87" s="48" t="s">
        <v>552</v>
      </c>
      <c r="D87" s="53" t="s">
        <v>34</v>
      </c>
      <c r="E87" s="50">
        <v>0.1</v>
      </c>
      <c r="F87" s="30"/>
      <c r="G87" s="30"/>
      <c r="H87" s="50">
        <f>G87+F87</f>
        <v>0</v>
      </c>
      <c r="I87" s="31">
        <f>ROUND(E87*H87,2)</f>
        <v>0</v>
      </c>
      <c r="J87" s="22">
        <v>21</v>
      </c>
      <c r="K87" s="17"/>
      <c r="L87" s="17"/>
      <c r="M87" s="17"/>
      <c r="N87" s="17"/>
      <c r="O87" s="17"/>
      <c r="P87" s="17"/>
      <c r="Q87" s="17"/>
      <c r="R87" s="17"/>
      <c r="S87" s="17"/>
      <c r="T87" s="17" t="s">
        <v>17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42" customFormat="1" x14ac:dyDescent="0.25">
      <c r="A88" s="36"/>
      <c r="B88" s="37"/>
      <c r="C88" s="54" t="s">
        <v>529</v>
      </c>
      <c r="D88" s="51"/>
      <c r="E88" s="52"/>
      <c r="F88" s="52"/>
      <c r="G88" s="52"/>
      <c r="H88" s="38"/>
      <c r="I88" s="39"/>
      <c r="J88" s="40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x14ac:dyDescent="0.25">
      <c r="A89" s="29">
        <v>9</v>
      </c>
      <c r="B89" s="47" t="s">
        <v>1095</v>
      </c>
      <c r="C89" s="48" t="s">
        <v>553</v>
      </c>
      <c r="D89" s="53" t="s">
        <v>34</v>
      </c>
      <c r="E89" s="50">
        <v>0.2</v>
      </c>
      <c r="F89" s="30"/>
      <c r="G89" s="30"/>
      <c r="H89" s="50">
        <f>G89+F89</f>
        <v>0</v>
      </c>
      <c r="I89" s="31">
        <f>ROUND(E89*H89,2)</f>
        <v>0</v>
      </c>
      <c r="J89" s="22">
        <v>21</v>
      </c>
      <c r="K89" s="17"/>
      <c r="L89" s="17"/>
      <c r="M89" s="17"/>
      <c r="N89" s="17"/>
      <c r="O89" s="17"/>
      <c r="P89" s="17"/>
      <c r="Q89" s="17"/>
      <c r="R89" s="17"/>
      <c r="S89" s="17"/>
      <c r="T89" s="17" t="s">
        <v>17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42" customFormat="1" x14ac:dyDescent="0.25">
      <c r="A90" s="36"/>
      <c r="B90" s="37"/>
      <c r="C90" s="54" t="s">
        <v>529</v>
      </c>
      <c r="D90" s="51"/>
      <c r="E90" s="52"/>
      <c r="F90" s="52"/>
      <c r="G90" s="52"/>
      <c r="H90" s="38"/>
      <c r="I90" s="39"/>
      <c r="J90" s="40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x14ac:dyDescent="0.25">
      <c r="A91" s="29">
        <v>10</v>
      </c>
      <c r="B91" s="47" t="s">
        <v>1096</v>
      </c>
      <c r="C91" s="48" t="s">
        <v>554</v>
      </c>
      <c r="D91" s="53" t="s">
        <v>34</v>
      </c>
      <c r="E91" s="50">
        <v>0.2</v>
      </c>
      <c r="F91" s="30"/>
      <c r="G91" s="30"/>
      <c r="H91" s="50">
        <f>G91+F91</f>
        <v>0</v>
      </c>
      <c r="I91" s="31">
        <f>ROUND(E91*H91,2)</f>
        <v>0</v>
      </c>
      <c r="J91" s="22">
        <v>21</v>
      </c>
      <c r="K91" s="17"/>
      <c r="L91" s="17"/>
      <c r="M91" s="17"/>
      <c r="N91" s="17"/>
      <c r="O91" s="17"/>
      <c r="P91" s="17"/>
      <c r="Q91" s="17"/>
      <c r="R91" s="17"/>
      <c r="S91" s="17"/>
      <c r="T91" s="17" t="s">
        <v>17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42" customFormat="1" x14ac:dyDescent="0.25">
      <c r="A92" s="36"/>
      <c r="B92" s="37"/>
      <c r="C92" s="68" t="s">
        <v>529</v>
      </c>
      <c r="D92" s="51"/>
      <c r="E92" s="52"/>
      <c r="F92" s="52"/>
      <c r="G92" s="52"/>
      <c r="H92" s="38"/>
      <c r="I92" s="39"/>
      <c r="J92" s="40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</row>
    <row r="93" spans="1:47" ht="21" x14ac:dyDescent="0.25">
      <c r="A93" s="29">
        <v>11</v>
      </c>
      <c r="B93" s="47" t="s">
        <v>1097</v>
      </c>
      <c r="C93" s="48" t="s">
        <v>565</v>
      </c>
      <c r="D93" s="53" t="s">
        <v>31</v>
      </c>
      <c r="E93" s="50">
        <v>1</v>
      </c>
      <c r="F93" s="30"/>
      <c r="G93" s="30"/>
      <c r="H93" s="50">
        <f>G93+F93</f>
        <v>0</v>
      </c>
      <c r="I93" s="31">
        <f>ROUND(E93*H93,2)</f>
        <v>0</v>
      </c>
      <c r="J93" s="22">
        <v>21</v>
      </c>
      <c r="K93" s="17"/>
      <c r="L93" s="17"/>
      <c r="M93" s="17"/>
      <c r="N93" s="17"/>
      <c r="O93" s="17"/>
      <c r="P93" s="17"/>
      <c r="Q93" s="17"/>
      <c r="R93" s="17"/>
      <c r="S93" s="17"/>
      <c r="T93" s="17" t="s">
        <v>17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42" customFormat="1" x14ac:dyDescent="0.25">
      <c r="A94" s="36"/>
      <c r="B94" s="37"/>
      <c r="C94" s="69" t="s">
        <v>566</v>
      </c>
      <c r="D94" s="51"/>
      <c r="E94" s="52"/>
      <c r="F94" s="52"/>
      <c r="G94" s="52"/>
      <c r="H94" s="38"/>
      <c r="I94" s="39"/>
      <c r="J94" s="40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47" x14ac:dyDescent="0.25">
      <c r="A95" s="29">
        <v>12</v>
      </c>
      <c r="B95" s="47" t="s">
        <v>1098</v>
      </c>
      <c r="C95" s="48" t="s">
        <v>556</v>
      </c>
      <c r="D95" s="53" t="s">
        <v>32</v>
      </c>
      <c r="E95" s="50">
        <v>110</v>
      </c>
      <c r="F95" s="30"/>
      <c r="G95" s="30"/>
      <c r="H95" s="50">
        <f>G95+F95</f>
        <v>0</v>
      </c>
      <c r="I95" s="31">
        <f>ROUND(E95*H95,2)</f>
        <v>0</v>
      </c>
      <c r="J95" s="22">
        <v>21</v>
      </c>
      <c r="K95" s="17"/>
      <c r="L95" s="17"/>
      <c r="M95" s="17"/>
      <c r="N95" s="17"/>
      <c r="O95" s="17"/>
      <c r="P95" s="17"/>
      <c r="Q95" s="17"/>
      <c r="R95" s="17"/>
      <c r="S95" s="17"/>
      <c r="T95" s="17" t="s">
        <v>17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42" customFormat="1" x14ac:dyDescent="0.25">
      <c r="A96" s="36"/>
      <c r="B96" s="37"/>
      <c r="C96" s="68" t="s">
        <v>529</v>
      </c>
      <c r="D96" s="51"/>
      <c r="E96" s="52"/>
      <c r="F96" s="52"/>
      <c r="G96" s="52"/>
      <c r="H96" s="38"/>
      <c r="I96" s="39"/>
      <c r="J96" s="40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spans="1:47" x14ac:dyDescent="0.25">
      <c r="A97" s="29">
        <v>13</v>
      </c>
      <c r="B97" s="47" t="s">
        <v>1099</v>
      </c>
      <c r="C97" s="48" t="s">
        <v>557</v>
      </c>
      <c r="D97" s="53" t="s">
        <v>32</v>
      </c>
      <c r="E97" s="50">
        <v>36.700000000000003</v>
      </c>
      <c r="F97" s="30"/>
      <c r="G97" s="30"/>
      <c r="H97" s="50">
        <f>G97+F97</f>
        <v>0</v>
      </c>
      <c r="I97" s="31">
        <f>ROUND(E97*H97,2)</f>
        <v>0</v>
      </c>
      <c r="J97" s="22">
        <v>21</v>
      </c>
      <c r="K97" s="17"/>
      <c r="L97" s="17"/>
      <c r="M97" s="17"/>
      <c r="N97" s="17"/>
      <c r="O97" s="17"/>
      <c r="P97" s="17"/>
      <c r="Q97" s="17"/>
      <c r="R97" s="17"/>
      <c r="S97" s="17"/>
      <c r="T97" s="17" t="s">
        <v>17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42" customFormat="1" x14ac:dyDescent="0.25">
      <c r="A98" s="36"/>
      <c r="B98" s="37"/>
      <c r="C98" s="68" t="s">
        <v>529</v>
      </c>
      <c r="D98" s="51"/>
      <c r="E98" s="52"/>
      <c r="F98" s="52"/>
      <c r="G98" s="52"/>
      <c r="H98" s="38"/>
      <c r="I98" s="39"/>
      <c r="J98" s="40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x14ac:dyDescent="0.25">
      <c r="A99" s="29">
        <v>14</v>
      </c>
      <c r="B99" s="47" t="s">
        <v>1100</v>
      </c>
      <c r="C99" s="48" t="s">
        <v>558</v>
      </c>
      <c r="D99" s="53" t="s">
        <v>32</v>
      </c>
      <c r="E99" s="50">
        <v>10.5</v>
      </c>
      <c r="F99" s="30"/>
      <c r="G99" s="30"/>
      <c r="H99" s="50">
        <f>G99+F99</f>
        <v>0</v>
      </c>
      <c r="I99" s="31">
        <f>ROUND(E99*H99,2)</f>
        <v>0</v>
      </c>
      <c r="J99" s="22">
        <v>21</v>
      </c>
      <c r="K99" s="17"/>
      <c r="L99" s="17"/>
      <c r="M99" s="17"/>
      <c r="N99" s="17"/>
      <c r="O99" s="17"/>
      <c r="P99" s="17"/>
      <c r="Q99" s="17"/>
      <c r="R99" s="17"/>
      <c r="S99" s="17"/>
      <c r="T99" s="17" t="s">
        <v>17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42" customFormat="1" x14ac:dyDescent="0.25">
      <c r="A100" s="36"/>
      <c r="B100" s="37"/>
      <c r="C100" s="68" t="s">
        <v>529</v>
      </c>
      <c r="D100" s="51"/>
      <c r="E100" s="52"/>
      <c r="F100" s="52"/>
      <c r="G100" s="52"/>
      <c r="H100" s="38"/>
      <c r="I100" s="39"/>
      <c r="J100" s="40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x14ac:dyDescent="0.25">
      <c r="A101" s="29">
        <v>15</v>
      </c>
      <c r="B101" s="47" t="s">
        <v>1101</v>
      </c>
      <c r="C101" s="48" t="s">
        <v>559</v>
      </c>
      <c r="D101" s="53" t="s">
        <v>32</v>
      </c>
      <c r="E101" s="50">
        <v>6.8</v>
      </c>
      <c r="F101" s="30"/>
      <c r="G101" s="30"/>
      <c r="H101" s="50">
        <f>G101+F101</f>
        <v>0</v>
      </c>
      <c r="I101" s="31">
        <f>ROUND(E101*H101,2)</f>
        <v>0</v>
      </c>
      <c r="J101" s="22">
        <v>21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 t="s">
        <v>17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42" customFormat="1" x14ac:dyDescent="0.25">
      <c r="A102" s="36"/>
      <c r="B102" s="37"/>
      <c r="C102" s="68" t="s">
        <v>529</v>
      </c>
      <c r="D102" s="51"/>
      <c r="E102" s="52"/>
      <c r="F102" s="52"/>
      <c r="G102" s="52"/>
      <c r="H102" s="38"/>
      <c r="I102" s="39"/>
      <c r="J102" s="40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</row>
    <row r="103" spans="1:47" x14ac:dyDescent="0.25">
      <c r="A103" s="29">
        <v>16</v>
      </c>
      <c r="B103" s="47" t="s">
        <v>1102</v>
      </c>
      <c r="C103" s="48" t="s">
        <v>560</v>
      </c>
      <c r="D103" s="53" t="s">
        <v>32</v>
      </c>
      <c r="E103" s="50">
        <v>11</v>
      </c>
      <c r="F103" s="30"/>
      <c r="G103" s="30"/>
      <c r="H103" s="50">
        <f>G103+F103</f>
        <v>0</v>
      </c>
      <c r="I103" s="31">
        <f>ROUND(E103*H103,2)</f>
        <v>0</v>
      </c>
      <c r="J103" s="22">
        <v>21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 t="s">
        <v>17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42" customFormat="1" x14ac:dyDescent="0.25">
      <c r="A104" s="36"/>
      <c r="B104" s="37"/>
      <c r="C104" s="68" t="s">
        <v>529</v>
      </c>
      <c r="D104" s="51"/>
      <c r="E104" s="52"/>
      <c r="F104" s="52"/>
      <c r="G104" s="52"/>
      <c r="H104" s="38"/>
      <c r="I104" s="39"/>
      <c r="J104" s="40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</row>
    <row r="105" spans="1:47" x14ac:dyDescent="0.25">
      <c r="A105" s="29">
        <v>17</v>
      </c>
      <c r="B105" s="47" t="s">
        <v>1103</v>
      </c>
      <c r="C105" s="48" t="s">
        <v>561</v>
      </c>
      <c r="D105" s="53" t="s">
        <v>32</v>
      </c>
      <c r="E105" s="50">
        <v>6.1</v>
      </c>
      <c r="F105" s="30"/>
      <c r="G105" s="30"/>
      <c r="H105" s="50">
        <f>G105+F105</f>
        <v>0</v>
      </c>
      <c r="I105" s="31">
        <f>ROUND(E105*H105,2)</f>
        <v>0</v>
      </c>
      <c r="J105" s="22">
        <v>21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 t="s">
        <v>17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42" customFormat="1" x14ac:dyDescent="0.25">
      <c r="A106" s="36"/>
      <c r="B106" s="37"/>
      <c r="C106" s="68" t="s">
        <v>529</v>
      </c>
      <c r="D106" s="51"/>
      <c r="E106" s="52"/>
      <c r="F106" s="52"/>
      <c r="G106" s="52"/>
      <c r="H106" s="38"/>
      <c r="I106" s="39"/>
      <c r="J106" s="40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</row>
    <row r="107" spans="1:47" ht="21" x14ac:dyDescent="0.25">
      <c r="A107" s="29">
        <v>18</v>
      </c>
      <c r="B107" s="47" t="s">
        <v>1104</v>
      </c>
      <c r="C107" s="48" t="s">
        <v>562</v>
      </c>
      <c r="D107" s="53" t="s">
        <v>32</v>
      </c>
      <c r="E107" s="50">
        <v>268.2</v>
      </c>
      <c r="F107" s="30"/>
      <c r="G107" s="30"/>
      <c r="H107" s="50">
        <f>G107+F107</f>
        <v>0</v>
      </c>
      <c r="I107" s="31">
        <f>ROUND(E107*H107,2)</f>
        <v>0</v>
      </c>
      <c r="J107" s="22">
        <v>21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 t="s">
        <v>17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42" customFormat="1" x14ac:dyDescent="0.25">
      <c r="A108" s="36"/>
      <c r="B108" s="37"/>
      <c r="C108" s="68" t="s">
        <v>529</v>
      </c>
      <c r="D108" s="51"/>
      <c r="E108" s="52"/>
      <c r="F108" s="52"/>
      <c r="G108" s="52"/>
      <c r="H108" s="38"/>
      <c r="I108" s="39"/>
      <c r="J108" s="40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</row>
    <row r="109" spans="1:47" x14ac:dyDescent="0.25">
      <c r="A109" s="29">
        <v>19</v>
      </c>
      <c r="B109" s="47" t="s">
        <v>1105</v>
      </c>
      <c r="C109" s="48" t="s">
        <v>563</v>
      </c>
      <c r="D109" s="53" t="s">
        <v>32</v>
      </c>
      <c r="E109" s="50">
        <v>58.8</v>
      </c>
      <c r="F109" s="30"/>
      <c r="G109" s="30"/>
      <c r="H109" s="50">
        <f>G109+F109</f>
        <v>0</v>
      </c>
      <c r="I109" s="31">
        <f>ROUND(E109*H109,2)</f>
        <v>0</v>
      </c>
      <c r="J109" s="22">
        <v>21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 t="s">
        <v>17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42" customFormat="1" x14ac:dyDescent="0.25">
      <c r="A110" s="36"/>
      <c r="B110" s="37"/>
      <c r="C110" s="68" t="s">
        <v>529</v>
      </c>
      <c r="D110" s="51"/>
      <c r="E110" s="52"/>
      <c r="F110" s="52"/>
      <c r="G110" s="52"/>
      <c r="H110" s="38"/>
      <c r="I110" s="39"/>
      <c r="J110" s="40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</row>
    <row r="111" spans="1:47" ht="21" x14ac:dyDescent="0.25">
      <c r="A111" s="60">
        <v>20</v>
      </c>
      <c r="B111" s="61" t="s">
        <v>1106</v>
      </c>
      <c r="C111" s="48" t="s">
        <v>564</v>
      </c>
      <c r="D111" s="62" t="s">
        <v>31</v>
      </c>
      <c r="E111" s="63">
        <v>1</v>
      </c>
      <c r="F111" s="64"/>
      <c r="G111" s="64"/>
      <c r="H111" s="63">
        <f>G111+F111</f>
        <v>0</v>
      </c>
      <c r="I111" s="65">
        <f>ROUND(E111*H111,2)</f>
        <v>0</v>
      </c>
      <c r="J111" s="22">
        <v>21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 t="s">
        <v>17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x14ac:dyDescent="0.25">
      <c r="A112" s="23" t="s">
        <v>15</v>
      </c>
      <c r="B112" s="24" t="s">
        <v>1042</v>
      </c>
      <c r="C112" s="49" t="s">
        <v>571</v>
      </c>
      <c r="D112" s="25"/>
      <c r="E112" s="26"/>
      <c r="F112" s="26"/>
      <c r="G112" s="26"/>
      <c r="H112" s="27"/>
      <c r="I112" s="28">
        <f>SUMIF(T113:T117,"&lt;&gt;NOR",I113:I117)</f>
        <v>0</v>
      </c>
      <c r="J112" s="43"/>
      <c r="T112" t="s">
        <v>16</v>
      </c>
    </row>
    <row r="113" spans="1:47" x14ac:dyDescent="0.25">
      <c r="A113" s="29">
        <v>1</v>
      </c>
      <c r="B113" s="47" t="s">
        <v>1107</v>
      </c>
      <c r="C113" s="48" t="s">
        <v>567</v>
      </c>
      <c r="D113" s="53" t="s">
        <v>72</v>
      </c>
      <c r="E113" s="50">
        <v>1</v>
      </c>
      <c r="F113" s="30"/>
      <c r="G113" s="30"/>
      <c r="H113" s="50">
        <f>G113+F113</f>
        <v>0</v>
      </c>
      <c r="I113" s="31">
        <f>ROUND(E113*H113,2)</f>
        <v>0</v>
      </c>
      <c r="J113" s="22">
        <v>21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 t="s">
        <v>17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42" customFormat="1" ht="21" x14ac:dyDescent="0.25">
      <c r="A114" s="36"/>
      <c r="B114" s="37"/>
      <c r="C114" s="54" t="s">
        <v>568</v>
      </c>
      <c r="D114" s="51"/>
      <c r="E114" s="52"/>
      <c r="F114" s="52"/>
      <c r="G114" s="52"/>
      <c r="H114" s="38"/>
      <c r="I114" s="39"/>
      <c r="J114" s="40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</row>
    <row r="115" spans="1:47" x14ac:dyDescent="0.25">
      <c r="A115" s="29">
        <v>2</v>
      </c>
      <c r="B115" s="47" t="s">
        <v>1108</v>
      </c>
      <c r="C115" s="48" t="s">
        <v>569</v>
      </c>
      <c r="D115" s="53" t="s">
        <v>72</v>
      </c>
      <c r="E115" s="50">
        <v>2</v>
      </c>
      <c r="F115" s="30"/>
      <c r="G115" s="30"/>
      <c r="H115" s="50">
        <f>G115+F115</f>
        <v>0</v>
      </c>
      <c r="I115" s="31">
        <f>ROUND(E115*H115,2)</f>
        <v>0</v>
      </c>
      <c r="J115" s="22">
        <v>21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 t="s">
        <v>17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42" customFormat="1" ht="21" x14ac:dyDescent="0.25">
      <c r="A116" s="36"/>
      <c r="B116" s="37"/>
      <c r="C116" s="54" t="s">
        <v>570</v>
      </c>
      <c r="D116" s="51"/>
      <c r="E116" s="52"/>
      <c r="F116" s="52"/>
      <c r="G116" s="52"/>
      <c r="H116" s="38"/>
      <c r="I116" s="39"/>
      <c r="J116" s="40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</row>
    <row r="117" spans="1:47" x14ac:dyDescent="0.25">
      <c r="A117" s="29">
        <v>3</v>
      </c>
      <c r="B117" s="47" t="s">
        <v>1108</v>
      </c>
      <c r="C117" s="48" t="s">
        <v>599</v>
      </c>
      <c r="D117" s="53" t="s">
        <v>72</v>
      </c>
      <c r="E117" s="50">
        <v>35</v>
      </c>
      <c r="F117" s="30"/>
      <c r="G117" s="30"/>
      <c r="H117" s="50">
        <f>G117+F117</f>
        <v>0</v>
      </c>
      <c r="I117" s="31">
        <f>ROUND(E117*H117,2)</f>
        <v>0</v>
      </c>
      <c r="J117" s="22">
        <v>21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 t="s">
        <v>17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x14ac:dyDescent="0.25">
      <c r="A118" s="23" t="s">
        <v>15</v>
      </c>
      <c r="B118" s="24" t="s">
        <v>1043</v>
      </c>
      <c r="C118" s="49" t="s">
        <v>430</v>
      </c>
      <c r="D118" s="25"/>
      <c r="E118" s="26"/>
      <c r="F118" s="26"/>
      <c r="G118" s="26"/>
      <c r="H118" s="27"/>
      <c r="I118" s="28">
        <f>SUMIF(T119:T165,"&lt;&gt;NOR",I119:I165)</f>
        <v>0</v>
      </c>
      <c r="J118" s="43"/>
      <c r="T118" t="s">
        <v>16</v>
      </c>
    </row>
    <row r="119" spans="1:47" x14ac:dyDescent="0.25">
      <c r="A119" s="29">
        <v>1</v>
      </c>
      <c r="B119" s="47" t="s">
        <v>1109</v>
      </c>
      <c r="C119" s="48" t="s">
        <v>572</v>
      </c>
      <c r="D119" s="53" t="s">
        <v>32</v>
      </c>
      <c r="E119" s="50">
        <v>40.299999999999997</v>
      </c>
      <c r="F119" s="30"/>
      <c r="G119" s="30"/>
      <c r="H119" s="50">
        <f>G119+F119</f>
        <v>0</v>
      </c>
      <c r="I119" s="31">
        <f>ROUND(E119*H119,2)</f>
        <v>0</v>
      </c>
      <c r="J119" s="22">
        <v>21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 t="s">
        <v>17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42" customFormat="1" ht="21" x14ac:dyDescent="0.25">
      <c r="A120" s="36"/>
      <c r="B120" s="37"/>
      <c r="C120" s="54" t="s">
        <v>574</v>
      </c>
      <c r="D120" s="51"/>
      <c r="E120" s="52"/>
      <c r="F120" s="52"/>
      <c r="G120" s="52"/>
      <c r="H120" s="38"/>
      <c r="I120" s="39"/>
      <c r="J120" s="40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</row>
    <row r="121" spans="1:47" x14ac:dyDescent="0.25">
      <c r="A121" s="29">
        <v>2</v>
      </c>
      <c r="B121" s="47" t="s">
        <v>1110</v>
      </c>
      <c r="C121" s="48" t="s">
        <v>573</v>
      </c>
      <c r="D121" s="53" t="s">
        <v>32</v>
      </c>
      <c r="E121" s="50">
        <v>319.89999999999998</v>
      </c>
      <c r="F121" s="30"/>
      <c r="G121" s="30"/>
      <c r="H121" s="50">
        <f>G121+F121</f>
        <v>0</v>
      </c>
      <c r="I121" s="31">
        <f>ROUND(E121*H121,2)</f>
        <v>0</v>
      </c>
      <c r="J121" s="22">
        <v>21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 t="s">
        <v>17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42" customFormat="1" ht="31.2" x14ac:dyDescent="0.25">
      <c r="A122" s="36"/>
      <c r="B122" s="37"/>
      <c r="C122" s="54" t="s">
        <v>575</v>
      </c>
      <c r="D122" s="51"/>
      <c r="E122" s="52"/>
      <c r="F122" s="52"/>
      <c r="G122" s="52"/>
      <c r="H122" s="38"/>
      <c r="I122" s="39"/>
      <c r="J122" s="40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</row>
    <row r="123" spans="1:47" x14ac:dyDescent="0.25">
      <c r="A123" s="29">
        <v>3</v>
      </c>
      <c r="B123" s="47" t="s">
        <v>1111</v>
      </c>
      <c r="C123" s="48" t="s">
        <v>576</v>
      </c>
      <c r="D123" s="53" t="s">
        <v>32</v>
      </c>
      <c r="E123" s="50">
        <v>425.9</v>
      </c>
      <c r="F123" s="30"/>
      <c r="G123" s="30"/>
      <c r="H123" s="50">
        <f>G123+F123</f>
        <v>0</v>
      </c>
      <c r="I123" s="31">
        <f>ROUND(E123*H123,2)</f>
        <v>0</v>
      </c>
      <c r="J123" s="22">
        <v>21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 t="s">
        <v>17</v>
      </c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42" customFormat="1" ht="21" x14ac:dyDescent="0.25">
      <c r="A124" s="36"/>
      <c r="B124" s="37"/>
      <c r="C124" s="54" t="s">
        <v>600</v>
      </c>
      <c r="D124" s="51"/>
      <c r="E124" s="52"/>
      <c r="F124" s="52"/>
      <c r="G124" s="52"/>
      <c r="H124" s="38"/>
      <c r="I124" s="39"/>
      <c r="J124" s="40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</row>
    <row r="125" spans="1:47" x14ac:dyDescent="0.25">
      <c r="A125" s="29">
        <v>4</v>
      </c>
      <c r="B125" s="47" t="s">
        <v>1112</v>
      </c>
      <c r="C125" s="48" t="s">
        <v>577</v>
      </c>
      <c r="D125" s="53" t="s">
        <v>32</v>
      </c>
      <c r="E125" s="50">
        <v>247.8</v>
      </c>
      <c r="F125" s="30"/>
      <c r="G125" s="30"/>
      <c r="H125" s="50">
        <f>G125+F125</f>
        <v>0</v>
      </c>
      <c r="I125" s="31">
        <f>ROUND(E125*H125,2)</f>
        <v>0</v>
      </c>
      <c r="J125" s="22">
        <v>21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 t="s">
        <v>17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 spans="1:47" s="42" customFormat="1" x14ac:dyDescent="0.25">
      <c r="A126" s="36"/>
      <c r="B126" s="37"/>
      <c r="C126" s="54" t="s">
        <v>578</v>
      </c>
      <c r="D126" s="51"/>
      <c r="E126" s="52"/>
      <c r="F126" s="52"/>
      <c r="G126" s="52"/>
      <c r="H126" s="38"/>
      <c r="I126" s="39"/>
      <c r="J126" s="40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</row>
    <row r="127" spans="1:47" x14ac:dyDescent="0.25">
      <c r="A127" s="29">
        <v>5</v>
      </c>
      <c r="B127" s="47" t="s">
        <v>1113</v>
      </c>
      <c r="C127" s="48" t="s">
        <v>579</v>
      </c>
      <c r="D127" s="53" t="s">
        <v>32</v>
      </c>
      <c r="E127" s="50">
        <v>247.8</v>
      </c>
      <c r="F127" s="30"/>
      <c r="G127" s="30"/>
      <c r="H127" s="50">
        <f>G127+F127</f>
        <v>0</v>
      </c>
      <c r="I127" s="31">
        <f>ROUND(E127*H127,2)</f>
        <v>0</v>
      </c>
      <c r="J127" s="22">
        <v>21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 t="s">
        <v>17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 spans="1:47" s="42" customFormat="1" x14ac:dyDescent="0.25">
      <c r="A128" s="36"/>
      <c r="B128" s="37"/>
      <c r="C128" s="54" t="s">
        <v>578</v>
      </c>
      <c r="D128" s="51"/>
      <c r="E128" s="52"/>
      <c r="F128" s="52"/>
      <c r="G128" s="52"/>
      <c r="H128" s="38"/>
      <c r="I128" s="39"/>
      <c r="J128" s="40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</row>
    <row r="129" spans="1:47" x14ac:dyDescent="0.25">
      <c r="A129" s="29">
        <v>6</v>
      </c>
      <c r="B129" s="47" t="s">
        <v>1115</v>
      </c>
      <c r="C129" s="48" t="s">
        <v>580</v>
      </c>
      <c r="D129" s="53" t="s">
        <v>32</v>
      </c>
      <c r="E129" s="50">
        <v>103.3</v>
      </c>
      <c r="F129" s="30"/>
      <c r="G129" s="30"/>
      <c r="H129" s="50">
        <f>G129+F129</f>
        <v>0</v>
      </c>
      <c r="I129" s="31">
        <f>ROUND(E129*H129,2)</f>
        <v>0</v>
      </c>
      <c r="J129" s="22">
        <v>21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 t="s">
        <v>17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 spans="1:47" s="42" customFormat="1" x14ac:dyDescent="0.25">
      <c r="A130" s="36"/>
      <c r="B130" s="37"/>
      <c r="C130" s="54" t="s">
        <v>578</v>
      </c>
      <c r="D130" s="51"/>
      <c r="E130" s="52"/>
      <c r="F130" s="52"/>
      <c r="G130" s="52"/>
      <c r="H130" s="38"/>
      <c r="I130" s="39"/>
      <c r="J130" s="40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</row>
    <row r="131" spans="1:47" x14ac:dyDescent="0.25">
      <c r="A131" s="29">
        <v>7</v>
      </c>
      <c r="B131" s="47" t="s">
        <v>1116</v>
      </c>
      <c r="C131" s="48" t="s">
        <v>581</v>
      </c>
      <c r="D131" s="53" t="s">
        <v>32</v>
      </c>
      <c r="E131" s="50">
        <v>206.6</v>
      </c>
      <c r="F131" s="30"/>
      <c r="G131" s="30"/>
      <c r="H131" s="50">
        <f>G131+F131</f>
        <v>0</v>
      </c>
      <c r="I131" s="31">
        <f>ROUND(E131*H131,2)</f>
        <v>0</v>
      </c>
      <c r="J131" s="22">
        <v>21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 t="s">
        <v>17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</row>
    <row r="132" spans="1:47" s="42" customFormat="1" x14ac:dyDescent="0.25">
      <c r="A132" s="36"/>
      <c r="B132" s="37"/>
      <c r="C132" s="54" t="s">
        <v>578</v>
      </c>
      <c r="D132" s="51"/>
      <c r="E132" s="52"/>
      <c r="F132" s="52"/>
      <c r="G132" s="52"/>
      <c r="H132" s="38"/>
      <c r="I132" s="39"/>
      <c r="J132" s="40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</row>
    <row r="133" spans="1:47" x14ac:dyDescent="0.25">
      <c r="A133" s="29">
        <v>8</v>
      </c>
      <c r="B133" s="47" t="s">
        <v>1117</v>
      </c>
      <c r="C133" s="48" t="s">
        <v>582</v>
      </c>
      <c r="D133" s="53" t="s">
        <v>32</v>
      </c>
      <c r="E133" s="50">
        <v>94</v>
      </c>
      <c r="F133" s="30"/>
      <c r="G133" s="30"/>
      <c r="H133" s="50">
        <f>G133+F133</f>
        <v>0</v>
      </c>
      <c r="I133" s="31">
        <f>ROUND(E133*H133,2)</f>
        <v>0</v>
      </c>
      <c r="J133" s="22">
        <v>21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 t="s">
        <v>17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 spans="1:47" s="42" customFormat="1" x14ac:dyDescent="0.25">
      <c r="A134" s="36"/>
      <c r="B134" s="37"/>
      <c r="C134" s="54" t="s">
        <v>578</v>
      </c>
      <c r="D134" s="51"/>
      <c r="E134" s="52"/>
      <c r="F134" s="52"/>
      <c r="G134" s="52"/>
      <c r="H134" s="38"/>
      <c r="I134" s="39"/>
      <c r="J134" s="40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</row>
    <row r="135" spans="1:47" x14ac:dyDescent="0.25">
      <c r="A135" s="29">
        <v>9</v>
      </c>
      <c r="B135" s="47" t="s">
        <v>1118</v>
      </c>
      <c r="C135" s="48" t="s">
        <v>583</v>
      </c>
      <c r="D135" s="53" t="s">
        <v>32</v>
      </c>
      <c r="E135" s="50">
        <v>22</v>
      </c>
      <c r="F135" s="30"/>
      <c r="G135" s="30"/>
      <c r="H135" s="50">
        <f>G135+F135</f>
        <v>0</v>
      </c>
      <c r="I135" s="31">
        <f>ROUND(E135*H135,2)</f>
        <v>0</v>
      </c>
      <c r="J135" s="22">
        <v>21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 t="s">
        <v>17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</row>
    <row r="136" spans="1:47" s="42" customFormat="1" x14ac:dyDescent="0.25">
      <c r="A136" s="36"/>
      <c r="B136" s="37"/>
      <c r="C136" s="54" t="s">
        <v>578</v>
      </c>
      <c r="D136" s="51"/>
      <c r="E136" s="52"/>
      <c r="F136" s="52"/>
      <c r="G136" s="52"/>
      <c r="H136" s="38"/>
      <c r="I136" s="39"/>
      <c r="J136" s="40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</row>
    <row r="137" spans="1:47" x14ac:dyDescent="0.25">
      <c r="A137" s="29">
        <v>10</v>
      </c>
      <c r="B137" s="47" t="s">
        <v>1119</v>
      </c>
      <c r="C137" s="48" t="s">
        <v>584</v>
      </c>
      <c r="D137" s="53" t="s">
        <v>32</v>
      </c>
      <c r="E137" s="50">
        <v>255.6</v>
      </c>
      <c r="F137" s="30"/>
      <c r="G137" s="30"/>
      <c r="H137" s="50">
        <f>G137+F137</f>
        <v>0</v>
      </c>
      <c r="I137" s="31">
        <f>ROUND(E137*H137,2)</f>
        <v>0</v>
      </c>
      <c r="J137" s="22">
        <v>21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 t="s">
        <v>17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</row>
    <row r="138" spans="1:47" s="42" customFormat="1" x14ac:dyDescent="0.25">
      <c r="A138" s="36"/>
      <c r="B138" s="37"/>
      <c r="C138" s="54" t="s">
        <v>578</v>
      </c>
      <c r="D138" s="51"/>
      <c r="E138" s="52"/>
      <c r="F138" s="52"/>
      <c r="G138" s="52"/>
      <c r="H138" s="38"/>
      <c r="I138" s="39"/>
      <c r="J138" s="40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</row>
    <row r="139" spans="1:47" x14ac:dyDescent="0.25">
      <c r="A139" s="29">
        <v>11</v>
      </c>
      <c r="B139" s="47" t="s">
        <v>1120</v>
      </c>
      <c r="C139" s="48" t="s">
        <v>585</v>
      </c>
      <c r="D139" s="53" t="s">
        <v>32</v>
      </c>
      <c r="E139" s="50">
        <v>32.1</v>
      </c>
      <c r="F139" s="30"/>
      <c r="G139" s="30"/>
      <c r="H139" s="50">
        <f>G139+F139</f>
        <v>0</v>
      </c>
      <c r="I139" s="31">
        <f>ROUND(E139*H139,2)</f>
        <v>0</v>
      </c>
      <c r="J139" s="22">
        <v>21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 t="s">
        <v>17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 spans="1:47" s="42" customFormat="1" x14ac:dyDescent="0.25">
      <c r="A140" s="36"/>
      <c r="B140" s="37"/>
      <c r="C140" s="54" t="s">
        <v>578</v>
      </c>
      <c r="D140" s="51"/>
      <c r="E140" s="52"/>
      <c r="F140" s="52"/>
      <c r="G140" s="52"/>
      <c r="H140" s="38"/>
      <c r="I140" s="39"/>
      <c r="J140" s="40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</row>
    <row r="141" spans="1:47" x14ac:dyDescent="0.25">
      <c r="A141" s="29">
        <v>12</v>
      </c>
      <c r="B141" s="47" t="s">
        <v>1121</v>
      </c>
      <c r="C141" s="48" t="s">
        <v>586</v>
      </c>
      <c r="D141" s="53" t="s">
        <v>32</v>
      </c>
      <c r="E141" s="50">
        <v>12.4</v>
      </c>
      <c r="F141" s="30"/>
      <c r="G141" s="30"/>
      <c r="H141" s="50">
        <f>G141+F141</f>
        <v>0</v>
      </c>
      <c r="I141" s="31">
        <f>ROUND(E141*H141,2)</f>
        <v>0</v>
      </c>
      <c r="J141" s="22">
        <v>21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 t="s">
        <v>17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1:47" s="42" customFormat="1" x14ac:dyDescent="0.25">
      <c r="A142" s="36"/>
      <c r="B142" s="37"/>
      <c r="C142" s="54" t="s">
        <v>578</v>
      </c>
      <c r="D142" s="51"/>
      <c r="E142" s="52"/>
      <c r="F142" s="52"/>
      <c r="G142" s="52"/>
      <c r="H142" s="38"/>
      <c r="I142" s="39"/>
      <c r="J142" s="40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</row>
    <row r="143" spans="1:47" ht="21" x14ac:dyDescent="0.25">
      <c r="A143" s="29">
        <v>13</v>
      </c>
      <c r="B143" s="47" t="s">
        <v>1122</v>
      </c>
      <c r="C143" s="48" t="s">
        <v>594</v>
      </c>
      <c r="D143" s="53" t="s">
        <v>32</v>
      </c>
      <c r="E143" s="50">
        <v>275.45</v>
      </c>
      <c r="F143" s="30"/>
      <c r="G143" s="30"/>
      <c r="H143" s="50">
        <f>G143+F143</f>
        <v>0</v>
      </c>
      <c r="I143" s="31">
        <f>ROUND(E143*H143,2)</f>
        <v>0</v>
      </c>
      <c r="J143" s="22">
        <v>21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 t="s">
        <v>17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47" s="42" customFormat="1" x14ac:dyDescent="0.25">
      <c r="A144" s="36"/>
      <c r="B144" s="37"/>
      <c r="C144" s="54" t="s">
        <v>578</v>
      </c>
      <c r="D144" s="51"/>
      <c r="E144" s="52"/>
      <c r="F144" s="52"/>
      <c r="G144" s="52"/>
      <c r="H144" s="38"/>
      <c r="I144" s="39"/>
      <c r="J144" s="40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</row>
    <row r="145" spans="1:47" x14ac:dyDescent="0.25">
      <c r="A145" s="29">
        <v>14</v>
      </c>
      <c r="B145" s="47" t="s">
        <v>1123</v>
      </c>
      <c r="C145" s="48" t="s">
        <v>587</v>
      </c>
      <c r="D145" s="53" t="s">
        <v>32</v>
      </c>
      <c r="E145" s="50">
        <v>243.8</v>
      </c>
      <c r="F145" s="30"/>
      <c r="G145" s="30"/>
      <c r="H145" s="50">
        <f>G145+F145</f>
        <v>0</v>
      </c>
      <c r="I145" s="31">
        <f>ROUND(E145*H145,2)</f>
        <v>0</v>
      </c>
      <c r="J145" s="22">
        <v>21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 t="s">
        <v>17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</row>
    <row r="146" spans="1:47" s="42" customFormat="1" x14ac:dyDescent="0.25">
      <c r="A146" s="36"/>
      <c r="B146" s="37"/>
      <c r="C146" s="54" t="s">
        <v>578</v>
      </c>
      <c r="D146" s="51"/>
      <c r="E146" s="52"/>
      <c r="F146" s="52"/>
      <c r="G146" s="52"/>
      <c r="H146" s="38"/>
      <c r="I146" s="39"/>
      <c r="J146" s="40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</row>
    <row r="147" spans="1:47" ht="21" x14ac:dyDescent="0.25">
      <c r="A147" s="29">
        <v>15</v>
      </c>
      <c r="B147" s="47" t="s">
        <v>1124</v>
      </c>
      <c r="C147" s="48" t="s">
        <v>595</v>
      </c>
      <c r="D147" s="53" t="s">
        <v>32</v>
      </c>
      <c r="E147" s="50">
        <v>263.3</v>
      </c>
      <c r="F147" s="30"/>
      <c r="G147" s="30"/>
      <c r="H147" s="50">
        <f>G147+F147</f>
        <v>0</v>
      </c>
      <c r="I147" s="31">
        <f>ROUND(E147*H147,2)</f>
        <v>0</v>
      </c>
      <c r="J147" s="22">
        <v>21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 t="s">
        <v>17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</row>
    <row r="148" spans="1:47" s="42" customFormat="1" x14ac:dyDescent="0.25">
      <c r="A148" s="36"/>
      <c r="B148" s="37"/>
      <c r="C148" s="54" t="s">
        <v>578</v>
      </c>
      <c r="D148" s="51"/>
      <c r="E148" s="52"/>
      <c r="F148" s="52"/>
      <c r="G148" s="52"/>
      <c r="H148" s="38"/>
      <c r="I148" s="39"/>
      <c r="J148" s="40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</row>
    <row r="149" spans="1:47" ht="21" x14ac:dyDescent="0.25">
      <c r="A149" s="29">
        <v>16</v>
      </c>
      <c r="B149" s="47" t="s">
        <v>1125</v>
      </c>
      <c r="C149" s="48" t="s">
        <v>596</v>
      </c>
      <c r="D149" s="53" t="s">
        <v>32</v>
      </c>
      <c r="E149" s="50">
        <v>263.3</v>
      </c>
      <c r="F149" s="30"/>
      <c r="G149" s="30"/>
      <c r="H149" s="50">
        <f>G149+F149</f>
        <v>0</v>
      </c>
      <c r="I149" s="31">
        <f>ROUND(E149*H149,2)</f>
        <v>0</v>
      </c>
      <c r="J149" s="22">
        <v>21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 t="s">
        <v>17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</row>
    <row r="150" spans="1:47" s="42" customFormat="1" x14ac:dyDescent="0.25">
      <c r="A150" s="36"/>
      <c r="B150" s="37"/>
      <c r="C150" s="54" t="s">
        <v>578</v>
      </c>
      <c r="D150" s="51"/>
      <c r="E150" s="52"/>
      <c r="F150" s="52"/>
      <c r="G150" s="52"/>
      <c r="H150" s="38"/>
      <c r="I150" s="39"/>
      <c r="J150" s="40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</row>
    <row r="151" spans="1:47" ht="21" x14ac:dyDescent="0.25">
      <c r="A151" s="29">
        <v>17</v>
      </c>
      <c r="B151" s="47" t="s">
        <v>1126</v>
      </c>
      <c r="C151" s="48" t="s">
        <v>588</v>
      </c>
      <c r="D151" s="53" t="s">
        <v>531</v>
      </c>
      <c r="E151" s="50">
        <v>245</v>
      </c>
      <c r="F151" s="30"/>
      <c r="G151" s="30"/>
      <c r="H151" s="50">
        <f>G151+F151</f>
        <v>0</v>
      </c>
      <c r="I151" s="31">
        <f>ROUND(E151*H151,2)</f>
        <v>0</v>
      </c>
      <c r="J151" s="22">
        <v>21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 t="s">
        <v>17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</row>
    <row r="152" spans="1:47" s="42" customFormat="1" x14ac:dyDescent="0.25">
      <c r="A152" s="36"/>
      <c r="B152" s="37"/>
      <c r="C152" s="54" t="s">
        <v>578</v>
      </c>
      <c r="D152" s="51"/>
      <c r="E152" s="52"/>
      <c r="F152" s="52"/>
      <c r="G152" s="52"/>
      <c r="H152" s="38"/>
      <c r="I152" s="39"/>
      <c r="J152" s="40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</row>
    <row r="153" spans="1:47" ht="21" x14ac:dyDescent="0.25">
      <c r="A153" s="29">
        <v>18</v>
      </c>
      <c r="B153" s="47" t="s">
        <v>1127</v>
      </c>
      <c r="C153" s="48" t="s">
        <v>589</v>
      </c>
      <c r="D153" s="53" t="s">
        <v>531</v>
      </c>
      <c r="E153" s="50">
        <v>253</v>
      </c>
      <c r="F153" s="30"/>
      <c r="G153" s="30"/>
      <c r="H153" s="50">
        <f>G153+F153</f>
        <v>0</v>
      </c>
      <c r="I153" s="31">
        <f>ROUND(E153*H153,2)</f>
        <v>0</v>
      </c>
      <c r="J153" s="22">
        <v>21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 t="s">
        <v>17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 spans="1:47" s="42" customFormat="1" x14ac:dyDescent="0.25">
      <c r="A154" s="36"/>
      <c r="B154" s="37"/>
      <c r="C154" s="54" t="s">
        <v>578</v>
      </c>
      <c r="D154" s="51"/>
      <c r="E154" s="52"/>
      <c r="F154" s="52"/>
      <c r="G154" s="52"/>
      <c r="H154" s="38"/>
      <c r="I154" s="39"/>
      <c r="J154" s="40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</row>
    <row r="155" spans="1:47" x14ac:dyDescent="0.25">
      <c r="A155" s="29">
        <v>19</v>
      </c>
      <c r="B155" s="47" t="s">
        <v>1128</v>
      </c>
      <c r="C155" s="48" t="s">
        <v>591</v>
      </c>
      <c r="D155" s="53" t="s">
        <v>531</v>
      </c>
      <c r="E155" s="50">
        <v>385</v>
      </c>
      <c r="F155" s="30"/>
      <c r="G155" s="30"/>
      <c r="H155" s="50">
        <f>G155+F155</f>
        <v>0</v>
      </c>
      <c r="I155" s="31">
        <f>ROUND(E155*H155,2)</f>
        <v>0</v>
      </c>
      <c r="J155" s="22">
        <v>21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 t="s">
        <v>17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</row>
    <row r="156" spans="1:47" s="42" customFormat="1" x14ac:dyDescent="0.25">
      <c r="A156" s="36"/>
      <c r="B156" s="37"/>
      <c r="C156" s="54" t="s">
        <v>578</v>
      </c>
      <c r="D156" s="51"/>
      <c r="E156" s="52"/>
      <c r="F156" s="52"/>
      <c r="G156" s="52"/>
      <c r="H156" s="38"/>
      <c r="I156" s="39"/>
      <c r="J156" s="40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</row>
    <row r="157" spans="1:47" x14ac:dyDescent="0.25">
      <c r="A157" s="29">
        <v>20</v>
      </c>
      <c r="B157" s="47" t="s">
        <v>1129</v>
      </c>
      <c r="C157" s="48" t="s">
        <v>590</v>
      </c>
      <c r="D157" s="53" t="s">
        <v>531</v>
      </c>
      <c r="E157" s="50">
        <v>201.5</v>
      </c>
      <c r="F157" s="30"/>
      <c r="G157" s="30"/>
      <c r="H157" s="50">
        <f>G157+F157</f>
        <v>0</v>
      </c>
      <c r="I157" s="31">
        <f>ROUND(E157*H157,2)</f>
        <v>0</v>
      </c>
      <c r="J157" s="22">
        <v>21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 t="s">
        <v>17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</row>
    <row r="158" spans="1:47" s="42" customFormat="1" x14ac:dyDescent="0.25">
      <c r="A158" s="36"/>
      <c r="B158" s="37"/>
      <c r="C158" s="54" t="s">
        <v>578</v>
      </c>
      <c r="D158" s="51"/>
      <c r="E158" s="52"/>
      <c r="F158" s="52"/>
      <c r="G158" s="52"/>
      <c r="H158" s="38"/>
      <c r="I158" s="39"/>
      <c r="J158" s="40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</row>
    <row r="159" spans="1:47" ht="21" x14ac:dyDescent="0.25">
      <c r="A159" s="29">
        <v>21</v>
      </c>
      <c r="B159" s="47" t="s">
        <v>1130</v>
      </c>
      <c r="C159" s="48" t="s">
        <v>592</v>
      </c>
      <c r="D159" s="53" t="s">
        <v>593</v>
      </c>
      <c r="E159" s="50">
        <v>11</v>
      </c>
      <c r="F159" s="30"/>
      <c r="G159" s="30"/>
      <c r="H159" s="50">
        <f>G159+F159</f>
        <v>0</v>
      </c>
      <c r="I159" s="31">
        <f>ROUND(E159*H159,2)</f>
        <v>0</v>
      </c>
      <c r="J159" s="22">
        <v>21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 t="s">
        <v>17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</row>
    <row r="160" spans="1:47" s="42" customFormat="1" x14ac:dyDescent="0.25">
      <c r="A160" s="36"/>
      <c r="B160" s="37"/>
      <c r="C160" s="54" t="s">
        <v>578</v>
      </c>
      <c r="D160" s="51"/>
      <c r="E160" s="52"/>
      <c r="F160" s="52"/>
      <c r="G160" s="52"/>
      <c r="H160" s="38"/>
      <c r="I160" s="39"/>
      <c r="J160" s="40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</row>
    <row r="161" spans="1:47" x14ac:dyDescent="0.25">
      <c r="A161" s="29">
        <v>22</v>
      </c>
      <c r="B161" s="47" t="s">
        <v>1131</v>
      </c>
      <c r="C161" s="48" t="s">
        <v>597</v>
      </c>
      <c r="D161" s="53" t="s">
        <v>32</v>
      </c>
      <c r="E161" s="50">
        <v>2.2000000000000002</v>
      </c>
      <c r="F161" s="30"/>
      <c r="G161" s="30"/>
      <c r="H161" s="50">
        <f>G161+F161</f>
        <v>0</v>
      </c>
      <c r="I161" s="31">
        <f>ROUND(E161*H161,2)</f>
        <v>0</v>
      </c>
      <c r="J161" s="22">
        <v>21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 t="s">
        <v>17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</row>
    <row r="162" spans="1:47" s="42" customFormat="1" x14ac:dyDescent="0.25">
      <c r="A162" s="36"/>
      <c r="B162" s="37"/>
      <c r="C162" s="54" t="s">
        <v>578</v>
      </c>
      <c r="D162" s="51"/>
      <c r="E162" s="52"/>
      <c r="F162" s="52"/>
      <c r="G162" s="52"/>
      <c r="H162" s="38"/>
      <c r="I162" s="39"/>
      <c r="J162" s="40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</row>
    <row r="163" spans="1:47" x14ac:dyDescent="0.25">
      <c r="A163" s="60">
        <v>23</v>
      </c>
      <c r="B163" s="61" t="s">
        <v>1132</v>
      </c>
      <c r="C163" s="48" t="s">
        <v>598</v>
      </c>
      <c r="D163" s="62" t="s">
        <v>32</v>
      </c>
      <c r="E163" s="63">
        <v>1.3</v>
      </c>
      <c r="F163" s="64"/>
      <c r="G163" s="64"/>
      <c r="H163" s="63">
        <f>G163+F163</f>
        <v>0</v>
      </c>
      <c r="I163" s="65">
        <f>ROUND(E163*H163,2)</f>
        <v>0</v>
      </c>
      <c r="J163" s="22">
        <v>21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 t="s">
        <v>17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</row>
    <row r="164" spans="1:47" x14ac:dyDescent="0.25">
      <c r="A164" s="66"/>
      <c r="B164" s="2"/>
      <c r="C164" s="54" t="s">
        <v>578</v>
      </c>
      <c r="D164" s="4"/>
      <c r="E164" s="66"/>
      <c r="F164" s="66"/>
      <c r="G164" s="66"/>
      <c r="H164" s="66"/>
      <c r="I164" s="66"/>
      <c r="J164" s="66"/>
      <c r="R164">
        <v>15</v>
      </c>
      <c r="S164">
        <v>21</v>
      </c>
    </row>
    <row r="165" spans="1:47" x14ac:dyDescent="0.25">
      <c r="A165" s="60">
        <v>24</v>
      </c>
      <c r="B165" s="61" t="s">
        <v>1133</v>
      </c>
      <c r="C165" s="48" t="s">
        <v>602</v>
      </c>
      <c r="D165" s="62" t="s">
        <v>31</v>
      </c>
      <c r="E165" s="63">
        <v>1</v>
      </c>
      <c r="F165" s="64"/>
      <c r="G165" s="64"/>
      <c r="H165" s="63">
        <f>G165+F165</f>
        <v>0</v>
      </c>
      <c r="I165" s="65">
        <f>ROUND(E165*H165,2)</f>
        <v>0</v>
      </c>
      <c r="J165" s="22">
        <v>21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 t="s">
        <v>17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</row>
    <row r="166" spans="1:47" x14ac:dyDescent="0.25">
      <c r="A166" s="23" t="s">
        <v>15</v>
      </c>
      <c r="B166" s="24" t="s">
        <v>1044</v>
      </c>
      <c r="C166" s="49" t="s">
        <v>603</v>
      </c>
      <c r="D166" s="25"/>
      <c r="E166" s="26"/>
      <c r="F166" s="26"/>
      <c r="G166" s="26"/>
      <c r="H166" s="27"/>
      <c r="I166" s="28">
        <f>SUMIF(T167:T185,"&lt;&gt;NOR",I167:I185)</f>
        <v>0</v>
      </c>
      <c r="J166" s="43"/>
      <c r="T166" t="s">
        <v>16</v>
      </c>
    </row>
    <row r="167" spans="1:47" ht="21" x14ac:dyDescent="0.25">
      <c r="A167" s="29">
        <v>1</v>
      </c>
      <c r="B167" s="47" t="s">
        <v>1134</v>
      </c>
      <c r="C167" s="48" t="s">
        <v>604</v>
      </c>
      <c r="D167" s="53" t="s">
        <v>531</v>
      </c>
      <c r="E167" s="50">
        <v>757.3</v>
      </c>
      <c r="F167" s="30"/>
      <c r="G167" s="30"/>
      <c r="H167" s="50">
        <f>G167+F167</f>
        <v>0</v>
      </c>
      <c r="I167" s="31">
        <f>ROUND(E167*H167,2)</f>
        <v>0</v>
      </c>
      <c r="J167" s="22">
        <v>21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 t="s">
        <v>17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</row>
    <row r="168" spans="1:47" s="42" customFormat="1" x14ac:dyDescent="0.25">
      <c r="A168" s="36"/>
      <c r="B168" s="37"/>
      <c r="C168" s="54" t="s">
        <v>609</v>
      </c>
      <c r="D168" s="51"/>
      <c r="E168" s="52"/>
      <c r="F168" s="52"/>
      <c r="G168" s="52"/>
      <c r="H168" s="38"/>
      <c r="I168" s="39"/>
      <c r="J168" s="40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</row>
    <row r="169" spans="1:47" ht="21" x14ac:dyDescent="0.25">
      <c r="A169" s="29">
        <v>2</v>
      </c>
      <c r="B169" s="47" t="s">
        <v>1135</v>
      </c>
      <c r="C169" s="48" t="s">
        <v>605</v>
      </c>
      <c r="D169" s="53" t="s">
        <v>531</v>
      </c>
      <c r="E169" s="50">
        <v>267.2</v>
      </c>
      <c r="F169" s="30"/>
      <c r="G169" s="30"/>
      <c r="H169" s="50">
        <f>G169+F169</f>
        <v>0</v>
      </c>
      <c r="I169" s="31">
        <f>ROUND(E169*H169,2)</f>
        <v>0</v>
      </c>
      <c r="J169" s="22">
        <v>21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 t="s">
        <v>17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</row>
    <row r="170" spans="1:47" s="42" customFormat="1" x14ac:dyDescent="0.25">
      <c r="A170" s="36"/>
      <c r="B170" s="37"/>
      <c r="C170" s="54" t="s">
        <v>609</v>
      </c>
      <c r="D170" s="51"/>
      <c r="E170" s="52"/>
      <c r="F170" s="52"/>
      <c r="G170" s="52"/>
      <c r="H170" s="38"/>
      <c r="I170" s="39"/>
      <c r="J170" s="40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</row>
    <row r="171" spans="1:47" ht="21" x14ac:dyDescent="0.25">
      <c r="A171" s="29">
        <v>3</v>
      </c>
      <c r="B171" s="47" t="s">
        <v>1136</v>
      </c>
      <c r="C171" s="48" t="s">
        <v>606</v>
      </c>
      <c r="D171" s="53" t="s">
        <v>531</v>
      </c>
      <c r="E171" s="50">
        <v>1392.8</v>
      </c>
      <c r="F171" s="30"/>
      <c r="G171" s="30"/>
      <c r="H171" s="50">
        <f>G171+F171</f>
        <v>0</v>
      </c>
      <c r="I171" s="31">
        <f>ROUND(E171*H171,2)</f>
        <v>0</v>
      </c>
      <c r="J171" s="22">
        <v>21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 t="s">
        <v>17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</row>
    <row r="172" spans="1:47" s="42" customFormat="1" x14ac:dyDescent="0.25">
      <c r="A172" s="36"/>
      <c r="B172" s="37"/>
      <c r="C172" s="54" t="s">
        <v>609</v>
      </c>
      <c r="D172" s="51"/>
      <c r="E172" s="52"/>
      <c r="F172" s="52"/>
      <c r="G172" s="52"/>
      <c r="H172" s="38"/>
      <c r="I172" s="39"/>
      <c r="J172" s="40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</row>
    <row r="173" spans="1:47" ht="21" x14ac:dyDescent="0.25">
      <c r="A173" s="29">
        <v>4</v>
      </c>
      <c r="B173" s="47" t="s">
        <v>1137</v>
      </c>
      <c r="C173" s="48" t="s">
        <v>607</v>
      </c>
      <c r="D173" s="53" t="s">
        <v>531</v>
      </c>
      <c r="E173" s="50">
        <v>3057.6</v>
      </c>
      <c r="F173" s="30"/>
      <c r="G173" s="30"/>
      <c r="H173" s="50">
        <f>G173+F173</f>
        <v>0</v>
      </c>
      <c r="I173" s="31">
        <f>ROUND(E173*H173,2)</f>
        <v>0</v>
      </c>
      <c r="J173" s="22">
        <v>21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 t="s">
        <v>17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</row>
    <row r="174" spans="1:47" s="42" customFormat="1" x14ac:dyDescent="0.25">
      <c r="A174" s="36"/>
      <c r="B174" s="37"/>
      <c r="C174" s="54" t="s">
        <v>609</v>
      </c>
      <c r="D174" s="51"/>
      <c r="E174" s="52"/>
      <c r="F174" s="52"/>
      <c r="G174" s="52"/>
      <c r="H174" s="38"/>
      <c r="I174" s="39"/>
      <c r="J174" s="40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</row>
    <row r="175" spans="1:47" ht="21" x14ac:dyDescent="0.25">
      <c r="A175" s="29">
        <v>5</v>
      </c>
      <c r="B175" s="47" t="s">
        <v>1138</v>
      </c>
      <c r="C175" s="48" t="s">
        <v>608</v>
      </c>
      <c r="D175" s="53" t="s">
        <v>32</v>
      </c>
      <c r="E175" s="50">
        <v>25.5</v>
      </c>
      <c r="F175" s="30"/>
      <c r="G175" s="30"/>
      <c r="H175" s="50">
        <f>G175+F175</f>
        <v>0</v>
      </c>
      <c r="I175" s="31">
        <f>ROUND(E175*H175,2)</f>
        <v>0</v>
      </c>
      <c r="J175" s="22">
        <v>21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 t="s">
        <v>17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</row>
    <row r="176" spans="1:47" s="42" customFormat="1" x14ac:dyDescent="0.25">
      <c r="A176" s="36"/>
      <c r="B176" s="37"/>
      <c r="C176" s="54" t="s">
        <v>609</v>
      </c>
      <c r="D176" s="51"/>
      <c r="E176" s="52"/>
      <c r="F176" s="52"/>
      <c r="G176" s="52"/>
      <c r="H176" s="38"/>
      <c r="I176" s="39"/>
      <c r="J176" s="40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</row>
    <row r="177" spans="1:47" ht="21" x14ac:dyDescent="0.25">
      <c r="A177" s="29">
        <v>6</v>
      </c>
      <c r="B177" s="47" t="s">
        <v>1114</v>
      </c>
      <c r="C177" s="48" t="s">
        <v>610</v>
      </c>
      <c r="D177" s="53" t="s">
        <v>531</v>
      </c>
      <c r="E177" s="50">
        <v>21.2</v>
      </c>
      <c r="F177" s="30"/>
      <c r="G177" s="30"/>
      <c r="H177" s="50">
        <f>G177+F177</f>
        <v>0</v>
      </c>
      <c r="I177" s="31">
        <f>ROUND(E177*H177,2)</f>
        <v>0</v>
      </c>
      <c r="J177" s="22">
        <v>21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 t="s">
        <v>17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</row>
    <row r="178" spans="1:47" s="42" customFormat="1" ht="21" x14ac:dyDescent="0.25">
      <c r="A178" s="36"/>
      <c r="B178" s="37"/>
      <c r="C178" s="54" t="s">
        <v>611</v>
      </c>
      <c r="D178" s="51"/>
      <c r="E178" s="52"/>
      <c r="F178" s="52"/>
      <c r="G178" s="52"/>
      <c r="H178" s="38"/>
      <c r="I178" s="39"/>
      <c r="J178" s="40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</row>
    <row r="179" spans="1:47" x14ac:dyDescent="0.25">
      <c r="A179" s="29">
        <v>7</v>
      </c>
      <c r="B179" s="47" t="s">
        <v>1139</v>
      </c>
      <c r="C179" s="48" t="s">
        <v>612</v>
      </c>
      <c r="D179" s="53" t="s">
        <v>72</v>
      </c>
      <c r="E179" s="50">
        <v>820</v>
      </c>
      <c r="F179" s="30"/>
      <c r="G179" s="30"/>
      <c r="H179" s="50">
        <f>G179+F179</f>
        <v>0</v>
      </c>
      <c r="I179" s="31">
        <f>ROUND(E179*H179,2)</f>
        <v>0</v>
      </c>
      <c r="J179" s="22">
        <v>21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 t="s">
        <v>17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</row>
    <row r="180" spans="1:47" s="42" customFormat="1" x14ac:dyDescent="0.25">
      <c r="A180" s="36"/>
      <c r="B180" s="37"/>
      <c r="C180" s="54" t="s">
        <v>578</v>
      </c>
      <c r="D180" s="51"/>
      <c r="E180" s="52"/>
      <c r="F180" s="52"/>
      <c r="G180" s="52"/>
      <c r="H180" s="38"/>
      <c r="I180" s="39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</row>
    <row r="181" spans="1:47" x14ac:dyDescent="0.25">
      <c r="A181" s="29">
        <v>8</v>
      </c>
      <c r="B181" s="47" t="s">
        <v>1140</v>
      </c>
      <c r="C181" s="48" t="s">
        <v>613</v>
      </c>
      <c r="D181" s="53" t="s">
        <v>72</v>
      </c>
      <c r="E181" s="50">
        <v>820</v>
      </c>
      <c r="F181" s="30"/>
      <c r="G181" s="30"/>
      <c r="H181" s="50">
        <f>G181+F181</f>
        <v>0</v>
      </c>
      <c r="I181" s="31">
        <f>ROUND(E181*H181,2)</f>
        <v>0</v>
      </c>
      <c r="J181" s="22">
        <v>21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 t="s">
        <v>17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</row>
    <row r="182" spans="1:47" s="42" customFormat="1" x14ac:dyDescent="0.25">
      <c r="A182" s="36"/>
      <c r="B182" s="37"/>
      <c r="C182" s="54" t="s">
        <v>578</v>
      </c>
      <c r="D182" s="51"/>
      <c r="E182" s="52"/>
      <c r="F182" s="52"/>
      <c r="G182" s="52"/>
      <c r="H182" s="38"/>
      <c r="I182" s="39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</row>
    <row r="183" spans="1:47" x14ac:dyDescent="0.25">
      <c r="A183" s="29">
        <v>9</v>
      </c>
      <c r="B183" s="47" t="s">
        <v>1141</v>
      </c>
      <c r="C183" s="48" t="s">
        <v>614</v>
      </c>
      <c r="D183" s="53" t="s">
        <v>531</v>
      </c>
      <c r="E183" s="50">
        <v>5</v>
      </c>
      <c r="F183" s="30"/>
      <c r="G183" s="30"/>
      <c r="H183" s="50">
        <f>G183+F183</f>
        <v>0</v>
      </c>
      <c r="I183" s="31">
        <f>ROUND(E183*H183,2)</f>
        <v>0</v>
      </c>
      <c r="J183" s="22">
        <v>21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 t="s">
        <v>17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</row>
    <row r="184" spans="1:47" s="42" customFormat="1" x14ac:dyDescent="0.25">
      <c r="A184" s="36"/>
      <c r="B184" s="37"/>
      <c r="C184" s="54" t="s">
        <v>578</v>
      </c>
      <c r="D184" s="51"/>
      <c r="E184" s="52"/>
      <c r="F184" s="52"/>
      <c r="G184" s="52"/>
      <c r="H184" s="38"/>
      <c r="I184" s="39"/>
      <c r="J184" s="40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</row>
    <row r="185" spans="1:47" ht="21" x14ac:dyDescent="0.25">
      <c r="A185" s="29">
        <v>10</v>
      </c>
      <c r="B185" s="47" t="s">
        <v>1142</v>
      </c>
      <c r="C185" s="48" t="s">
        <v>615</v>
      </c>
      <c r="D185" s="53" t="s">
        <v>72</v>
      </c>
      <c r="E185" s="50">
        <v>1</v>
      </c>
      <c r="F185" s="30"/>
      <c r="G185" s="30"/>
      <c r="H185" s="50">
        <f>G185+F185</f>
        <v>0</v>
      </c>
      <c r="I185" s="31">
        <f>ROUND(E185*H185,2)</f>
        <v>0</v>
      </c>
      <c r="J185" s="22">
        <v>21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 t="s">
        <v>17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</row>
    <row r="186" spans="1:47" x14ac:dyDescent="0.25">
      <c r="A186" s="23" t="s">
        <v>15</v>
      </c>
      <c r="B186" s="24" t="s">
        <v>1045</v>
      </c>
      <c r="C186" s="49" t="s">
        <v>619</v>
      </c>
      <c r="D186" s="25"/>
      <c r="E186" s="26"/>
      <c r="F186" s="26"/>
      <c r="G186" s="26"/>
      <c r="H186" s="27"/>
      <c r="I186" s="28">
        <f>SUMIF(T187:T202,"&lt;&gt;NOR",I187:I202)</f>
        <v>0</v>
      </c>
      <c r="J186" s="43"/>
      <c r="T186" t="s">
        <v>16</v>
      </c>
    </row>
    <row r="187" spans="1:47" x14ac:dyDescent="0.25">
      <c r="A187" s="29">
        <v>1</v>
      </c>
      <c r="B187" s="47" t="s">
        <v>1143</v>
      </c>
      <c r="C187" s="48" t="s">
        <v>620</v>
      </c>
      <c r="D187" s="53" t="s">
        <v>31</v>
      </c>
      <c r="E187" s="50">
        <v>1</v>
      </c>
      <c r="F187" s="30"/>
      <c r="G187" s="30"/>
      <c r="H187" s="50">
        <f t="shared" ref="H187:H202" si="0">G187+F187</f>
        <v>0</v>
      </c>
      <c r="I187" s="31">
        <f t="shared" ref="I187:I202" si="1">ROUND(E187*H187,2)</f>
        <v>0</v>
      </c>
      <c r="J187" s="22">
        <v>21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 t="s">
        <v>17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</row>
    <row r="188" spans="1:47" x14ac:dyDescent="0.25">
      <c r="A188" s="29">
        <v>2</v>
      </c>
      <c r="B188" s="47" t="s">
        <v>1144</v>
      </c>
      <c r="C188" s="48" t="s">
        <v>621</v>
      </c>
      <c r="D188" s="53" t="s">
        <v>31</v>
      </c>
      <c r="E188" s="50">
        <v>1</v>
      </c>
      <c r="F188" s="30"/>
      <c r="G188" s="30"/>
      <c r="H188" s="50">
        <f t="shared" si="0"/>
        <v>0</v>
      </c>
      <c r="I188" s="31">
        <f t="shared" si="1"/>
        <v>0</v>
      </c>
      <c r="J188" s="22">
        <v>21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 t="s">
        <v>17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</row>
    <row r="189" spans="1:47" x14ac:dyDescent="0.25">
      <c r="A189" s="29">
        <v>3</v>
      </c>
      <c r="B189" s="47" t="s">
        <v>1145</v>
      </c>
      <c r="C189" s="48" t="s">
        <v>626</v>
      </c>
      <c r="D189" s="53" t="s">
        <v>31</v>
      </c>
      <c r="E189" s="50">
        <v>1</v>
      </c>
      <c r="F189" s="30"/>
      <c r="G189" s="30"/>
      <c r="H189" s="50">
        <f t="shared" si="0"/>
        <v>0</v>
      </c>
      <c r="I189" s="31">
        <f t="shared" si="1"/>
        <v>0</v>
      </c>
      <c r="J189" s="22">
        <v>21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 t="s">
        <v>17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</row>
    <row r="190" spans="1:47" x14ac:dyDescent="0.25">
      <c r="A190" s="29">
        <v>4</v>
      </c>
      <c r="B190" s="47" t="s">
        <v>1146</v>
      </c>
      <c r="C190" s="48" t="s">
        <v>625</v>
      </c>
      <c r="D190" s="53" t="s">
        <v>31</v>
      </c>
      <c r="E190" s="50">
        <v>1</v>
      </c>
      <c r="F190" s="30"/>
      <c r="G190" s="30"/>
      <c r="H190" s="50">
        <f t="shared" si="0"/>
        <v>0</v>
      </c>
      <c r="I190" s="31">
        <f t="shared" si="1"/>
        <v>0</v>
      </c>
      <c r="J190" s="22">
        <v>21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 t="s">
        <v>17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</row>
    <row r="191" spans="1:47" x14ac:dyDescent="0.25">
      <c r="A191" s="29">
        <v>5</v>
      </c>
      <c r="B191" s="47" t="s">
        <v>1147</v>
      </c>
      <c r="C191" s="48" t="s">
        <v>624</v>
      </c>
      <c r="D191" s="53" t="s">
        <v>31</v>
      </c>
      <c r="E191" s="50">
        <v>1</v>
      </c>
      <c r="F191" s="30"/>
      <c r="G191" s="30"/>
      <c r="H191" s="50">
        <f t="shared" si="0"/>
        <v>0</v>
      </c>
      <c r="I191" s="31">
        <f t="shared" si="1"/>
        <v>0</v>
      </c>
      <c r="J191" s="22">
        <v>21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 t="s">
        <v>17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</row>
    <row r="192" spans="1:47" x14ac:dyDescent="0.25">
      <c r="A192" s="29">
        <v>6</v>
      </c>
      <c r="B192" s="47" t="s">
        <v>1148</v>
      </c>
      <c r="C192" s="48" t="s">
        <v>623</v>
      </c>
      <c r="D192" s="53" t="s">
        <v>31</v>
      </c>
      <c r="E192" s="50">
        <v>1</v>
      </c>
      <c r="F192" s="30"/>
      <c r="G192" s="30"/>
      <c r="H192" s="50">
        <f t="shared" si="0"/>
        <v>0</v>
      </c>
      <c r="I192" s="31">
        <f t="shared" si="1"/>
        <v>0</v>
      </c>
      <c r="J192" s="22">
        <v>21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 t="s">
        <v>17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</row>
    <row r="193" spans="1:47" x14ac:dyDescent="0.25">
      <c r="A193" s="29">
        <v>7</v>
      </c>
      <c r="B193" s="47" t="s">
        <v>1149</v>
      </c>
      <c r="C193" s="48" t="s">
        <v>622</v>
      </c>
      <c r="D193" s="53" t="s">
        <v>31</v>
      </c>
      <c r="E193" s="50">
        <v>1</v>
      </c>
      <c r="F193" s="30"/>
      <c r="G193" s="30"/>
      <c r="H193" s="50">
        <f t="shared" si="0"/>
        <v>0</v>
      </c>
      <c r="I193" s="31">
        <f t="shared" si="1"/>
        <v>0</v>
      </c>
      <c r="J193" s="22">
        <v>21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 t="s">
        <v>17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</row>
    <row r="194" spans="1:47" x14ac:dyDescent="0.25">
      <c r="A194" s="29">
        <v>8</v>
      </c>
      <c r="B194" s="47" t="s">
        <v>1150</v>
      </c>
      <c r="C194" s="48" t="s">
        <v>627</v>
      </c>
      <c r="D194" s="53" t="s">
        <v>31</v>
      </c>
      <c r="E194" s="50">
        <v>1</v>
      </c>
      <c r="F194" s="30"/>
      <c r="G194" s="30"/>
      <c r="H194" s="50">
        <f t="shared" si="0"/>
        <v>0</v>
      </c>
      <c r="I194" s="31">
        <f t="shared" si="1"/>
        <v>0</v>
      </c>
      <c r="J194" s="22">
        <v>21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 t="s">
        <v>17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</row>
    <row r="195" spans="1:47" x14ac:dyDescent="0.25">
      <c r="A195" s="29">
        <v>9</v>
      </c>
      <c r="B195" s="47" t="s">
        <v>1151</v>
      </c>
      <c r="C195" s="48" t="s">
        <v>628</v>
      </c>
      <c r="D195" s="53" t="s">
        <v>31</v>
      </c>
      <c r="E195" s="50">
        <v>1</v>
      </c>
      <c r="F195" s="30"/>
      <c r="G195" s="30"/>
      <c r="H195" s="50">
        <f t="shared" si="0"/>
        <v>0</v>
      </c>
      <c r="I195" s="31">
        <f t="shared" si="1"/>
        <v>0</v>
      </c>
      <c r="J195" s="22">
        <v>21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 t="s">
        <v>17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</row>
    <row r="196" spans="1:47" x14ac:dyDescent="0.25">
      <c r="A196" s="29">
        <v>10</v>
      </c>
      <c r="B196" s="47" t="s">
        <v>1152</v>
      </c>
      <c r="C196" s="48" t="s">
        <v>629</v>
      </c>
      <c r="D196" s="53" t="s">
        <v>31</v>
      </c>
      <c r="E196" s="50">
        <v>1</v>
      </c>
      <c r="F196" s="30"/>
      <c r="G196" s="30"/>
      <c r="H196" s="50">
        <f t="shared" si="0"/>
        <v>0</v>
      </c>
      <c r="I196" s="31">
        <f t="shared" si="1"/>
        <v>0</v>
      </c>
      <c r="J196" s="22">
        <v>21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 t="s">
        <v>17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</row>
    <row r="197" spans="1:47" x14ac:dyDescent="0.25">
      <c r="A197" s="29">
        <v>11</v>
      </c>
      <c r="B197" s="47" t="s">
        <v>1153</v>
      </c>
      <c r="C197" s="48" t="s">
        <v>630</v>
      </c>
      <c r="D197" s="53" t="s">
        <v>31</v>
      </c>
      <c r="E197" s="50">
        <v>1</v>
      </c>
      <c r="F197" s="30"/>
      <c r="G197" s="30"/>
      <c r="H197" s="50">
        <f t="shared" si="0"/>
        <v>0</v>
      </c>
      <c r="I197" s="31">
        <f t="shared" si="1"/>
        <v>0</v>
      </c>
      <c r="J197" s="22">
        <v>21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 t="s">
        <v>17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</row>
    <row r="198" spans="1:47" x14ac:dyDescent="0.25">
      <c r="A198" s="29">
        <v>12</v>
      </c>
      <c r="B198" s="47" t="s">
        <v>1154</v>
      </c>
      <c r="C198" s="48" t="s">
        <v>631</v>
      </c>
      <c r="D198" s="53" t="s">
        <v>31</v>
      </c>
      <c r="E198" s="50">
        <v>1</v>
      </c>
      <c r="F198" s="30"/>
      <c r="G198" s="30"/>
      <c r="H198" s="50">
        <f t="shared" si="0"/>
        <v>0</v>
      </c>
      <c r="I198" s="31">
        <f t="shared" si="1"/>
        <v>0</v>
      </c>
      <c r="J198" s="22">
        <v>21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 t="s">
        <v>17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</row>
    <row r="199" spans="1:47" x14ac:dyDescent="0.25">
      <c r="A199" s="29">
        <v>13</v>
      </c>
      <c r="B199" s="47" t="s">
        <v>1155</v>
      </c>
      <c r="C199" s="48" t="s">
        <v>632</v>
      </c>
      <c r="D199" s="53" t="s">
        <v>31</v>
      </c>
      <c r="E199" s="50">
        <v>1</v>
      </c>
      <c r="F199" s="30"/>
      <c r="G199" s="30"/>
      <c r="H199" s="50">
        <f t="shared" si="0"/>
        <v>0</v>
      </c>
      <c r="I199" s="31">
        <f t="shared" si="1"/>
        <v>0</v>
      </c>
      <c r="J199" s="22">
        <v>21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 t="s">
        <v>17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</row>
    <row r="200" spans="1:47" x14ac:dyDescent="0.25">
      <c r="A200" s="29">
        <v>14</v>
      </c>
      <c r="B200" s="47" t="s">
        <v>1156</v>
      </c>
      <c r="C200" s="48" t="s">
        <v>633</v>
      </c>
      <c r="D200" s="53" t="s">
        <v>31</v>
      </c>
      <c r="E200" s="50">
        <v>1</v>
      </c>
      <c r="F200" s="30"/>
      <c r="G200" s="30"/>
      <c r="H200" s="50">
        <f t="shared" si="0"/>
        <v>0</v>
      </c>
      <c r="I200" s="31">
        <f t="shared" si="1"/>
        <v>0</v>
      </c>
      <c r="J200" s="22">
        <v>21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 t="s">
        <v>17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</row>
    <row r="201" spans="1:47" ht="21" x14ac:dyDescent="0.25">
      <c r="A201" s="29">
        <v>15</v>
      </c>
      <c r="B201" s="47" t="s">
        <v>1157</v>
      </c>
      <c r="C201" s="48" t="s">
        <v>634</v>
      </c>
      <c r="D201" s="53" t="s">
        <v>31</v>
      </c>
      <c r="E201" s="50">
        <v>1</v>
      </c>
      <c r="F201" s="30"/>
      <c r="G201" s="30"/>
      <c r="H201" s="50">
        <f t="shared" si="0"/>
        <v>0</v>
      </c>
      <c r="I201" s="31">
        <f t="shared" si="1"/>
        <v>0</v>
      </c>
      <c r="J201" s="22">
        <v>21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 t="s">
        <v>17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</row>
    <row r="202" spans="1:47" ht="21" x14ac:dyDescent="0.25">
      <c r="A202" s="60">
        <v>16</v>
      </c>
      <c r="B202" s="47" t="s">
        <v>1158</v>
      </c>
      <c r="C202" s="48" t="s">
        <v>635</v>
      </c>
      <c r="D202" s="53" t="s">
        <v>31</v>
      </c>
      <c r="E202" s="50">
        <v>1</v>
      </c>
      <c r="F202" s="64"/>
      <c r="G202" s="64"/>
      <c r="H202" s="63">
        <f t="shared" si="0"/>
        <v>0</v>
      </c>
      <c r="I202" s="65">
        <f t="shared" si="1"/>
        <v>0</v>
      </c>
      <c r="J202" s="22">
        <v>21</v>
      </c>
      <c r="K202" s="17"/>
      <c r="L202" s="17"/>
      <c r="M202" s="17"/>
      <c r="N202" s="17"/>
      <c r="O202" s="17"/>
      <c r="P202" s="17"/>
      <c r="Q202" s="17"/>
      <c r="R202" s="17"/>
      <c r="S202" s="17"/>
      <c r="T202" s="17" t="s">
        <v>17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</row>
    <row r="203" spans="1:47" x14ac:dyDescent="0.25">
      <c r="A203" s="23" t="s">
        <v>15</v>
      </c>
      <c r="B203" s="24" t="s">
        <v>1046</v>
      </c>
      <c r="C203" s="49" t="s">
        <v>637</v>
      </c>
      <c r="D203" s="25"/>
      <c r="E203" s="26"/>
      <c r="F203" s="26"/>
      <c r="G203" s="26"/>
      <c r="H203" s="27"/>
      <c r="I203" s="28">
        <f>SUMIF(T204:T225,"&lt;&gt;NOR",I204:I225)</f>
        <v>0</v>
      </c>
      <c r="J203" s="43"/>
      <c r="T203" t="s">
        <v>16</v>
      </c>
    </row>
    <row r="204" spans="1:47" x14ac:dyDescent="0.25">
      <c r="A204" s="29">
        <v>1</v>
      </c>
      <c r="B204" s="47" t="s">
        <v>1159</v>
      </c>
      <c r="C204" s="48" t="s">
        <v>638</v>
      </c>
      <c r="D204" s="53" t="s">
        <v>32</v>
      </c>
      <c r="E204" s="50">
        <v>191</v>
      </c>
      <c r="F204" s="30"/>
      <c r="G204" s="30"/>
      <c r="H204" s="50">
        <f>G204+F204</f>
        <v>0</v>
      </c>
      <c r="I204" s="31">
        <f>ROUND(E204*H204,2)</f>
        <v>0</v>
      </c>
      <c r="J204" s="22">
        <v>21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 t="s">
        <v>17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1:47" s="42" customFormat="1" x14ac:dyDescent="0.25">
      <c r="A205" s="36"/>
      <c r="B205" s="37"/>
      <c r="C205" s="54" t="s">
        <v>578</v>
      </c>
      <c r="D205" s="51"/>
      <c r="E205" s="52"/>
      <c r="F205" s="52"/>
      <c r="G205" s="52"/>
      <c r="H205" s="38"/>
      <c r="I205" s="39"/>
      <c r="J205" s="40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</row>
    <row r="206" spans="1:47" x14ac:dyDescent="0.25">
      <c r="A206" s="29">
        <v>2</v>
      </c>
      <c r="B206" s="47" t="s">
        <v>1160</v>
      </c>
      <c r="C206" s="48" t="s">
        <v>639</v>
      </c>
      <c r="D206" s="53" t="s">
        <v>32</v>
      </c>
      <c r="E206" s="50">
        <v>98</v>
      </c>
      <c r="F206" s="30"/>
      <c r="G206" s="30"/>
      <c r="H206" s="50">
        <f>G206+F206</f>
        <v>0</v>
      </c>
      <c r="I206" s="31">
        <f>ROUND(E206*H206,2)</f>
        <v>0</v>
      </c>
      <c r="J206" s="22">
        <v>21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 t="s">
        <v>17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1:47" s="42" customFormat="1" x14ac:dyDescent="0.25">
      <c r="A207" s="36"/>
      <c r="B207" s="37"/>
      <c r="C207" s="54" t="s">
        <v>578</v>
      </c>
      <c r="D207" s="51"/>
      <c r="E207" s="52"/>
      <c r="F207" s="52"/>
      <c r="G207" s="52"/>
      <c r="H207" s="38"/>
      <c r="I207" s="39"/>
      <c r="J207" s="40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</row>
    <row r="208" spans="1:47" x14ac:dyDescent="0.25">
      <c r="A208" s="29">
        <v>3</v>
      </c>
      <c r="B208" s="47" t="s">
        <v>1161</v>
      </c>
      <c r="C208" s="48" t="s">
        <v>640</v>
      </c>
      <c r="D208" s="53" t="s">
        <v>32</v>
      </c>
      <c r="E208" s="50">
        <v>96.9</v>
      </c>
      <c r="F208" s="30"/>
      <c r="G208" s="30"/>
      <c r="H208" s="50">
        <f>G208+F208</f>
        <v>0</v>
      </c>
      <c r="I208" s="31">
        <f>ROUND(E208*H208,2)</f>
        <v>0</v>
      </c>
      <c r="J208" s="22">
        <v>21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 t="s">
        <v>17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</row>
    <row r="209" spans="1:47" s="42" customFormat="1" ht="41.4" x14ac:dyDescent="0.25">
      <c r="A209" s="36"/>
      <c r="B209" s="37"/>
      <c r="C209" s="54" t="s">
        <v>641</v>
      </c>
      <c r="D209" s="51"/>
      <c r="E209" s="52"/>
      <c r="F209" s="52"/>
      <c r="G209" s="52"/>
      <c r="H209" s="38"/>
      <c r="I209" s="39"/>
      <c r="J209" s="40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</row>
    <row r="210" spans="1:47" x14ac:dyDescent="0.25">
      <c r="A210" s="29">
        <v>4</v>
      </c>
      <c r="B210" s="47" t="s">
        <v>1162</v>
      </c>
      <c r="C210" s="48" t="s">
        <v>642</v>
      </c>
      <c r="D210" s="53" t="s">
        <v>32</v>
      </c>
      <c r="E210" s="50">
        <v>22</v>
      </c>
      <c r="F210" s="30"/>
      <c r="G210" s="30"/>
      <c r="H210" s="50">
        <f>G210+F210</f>
        <v>0</v>
      </c>
      <c r="I210" s="31">
        <f>ROUND(E210*H210,2)</f>
        <v>0</v>
      </c>
      <c r="J210" s="22">
        <v>21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 t="s">
        <v>17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</row>
    <row r="211" spans="1:47" s="42" customFormat="1" x14ac:dyDescent="0.25">
      <c r="A211" s="36"/>
      <c r="B211" s="37"/>
      <c r="C211" s="54" t="s">
        <v>578</v>
      </c>
      <c r="D211" s="51"/>
      <c r="E211" s="52"/>
      <c r="F211" s="52"/>
      <c r="G211" s="52"/>
      <c r="H211" s="38"/>
      <c r="I211" s="39"/>
      <c r="J211" s="40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</row>
    <row r="212" spans="1:47" x14ac:dyDescent="0.25">
      <c r="A212" s="29">
        <v>5</v>
      </c>
      <c r="B212" s="47" t="s">
        <v>1163</v>
      </c>
      <c r="C212" s="48" t="s">
        <v>643</v>
      </c>
      <c r="D212" s="53" t="s">
        <v>32</v>
      </c>
      <c r="E212" s="50">
        <v>618.70000000000005</v>
      </c>
      <c r="F212" s="30"/>
      <c r="G212" s="30"/>
      <c r="H212" s="50">
        <f>G212+F212</f>
        <v>0</v>
      </c>
      <c r="I212" s="31">
        <f>ROUND(E212*H212,2)</f>
        <v>0</v>
      </c>
      <c r="J212" s="22">
        <v>21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 t="s">
        <v>17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</row>
    <row r="213" spans="1:47" s="42" customFormat="1" x14ac:dyDescent="0.25">
      <c r="A213" s="36"/>
      <c r="B213" s="37"/>
      <c r="C213" s="54" t="s">
        <v>578</v>
      </c>
      <c r="D213" s="51"/>
      <c r="E213" s="52"/>
      <c r="F213" s="52"/>
      <c r="G213" s="52"/>
      <c r="H213" s="38"/>
      <c r="I213" s="39"/>
      <c r="J213" s="40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</row>
    <row r="214" spans="1:47" ht="21" x14ac:dyDescent="0.25">
      <c r="A214" s="29">
        <v>6</v>
      </c>
      <c r="B214" s="47" t="s">
        <v>1164</v>
      </c>
      <c r="C214" s="48" t="s">
        <v>1414</v>
      </c>
      <c r="D214" s="53" t="s">
        <v>32</v>
      </c>
      <c r="E214" s="50">
        <v>2.2000000000000002</v>
      </c>
      <c r="F214" s="30"/>
      <c r="G214" s="30"/>
      <c r="H214" s="50">
        <f>G214+F214</f>
        <v>0</v>
      </c>
      <c r="I214" s="31">
        <f>ROUND(E214*H214,2)</f>
        <v>0</v>
      </c>
      <c r="J214" s="22">
        <v>21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 t="s">
        <v>17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</row>
    <row r="215" spans="1:47" s="42" customFormat="1" x14ac:dyDescent="0.25">
      <c r="A215" s="36"/>
      <c r="B215" s="37"/>
      <c r="C215" s="54" t="s">
        <v>578</v>
      </c>
      <c r="D215" s="51"/>
      <c r="E215" s="52"/>
      <c r="F215" s="52"/>
      <c r="G215" s="52"/>
      <c r="H215" s="38"/>
      <c r="I215" s="39"/>
      <c r="J215" s="40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</row>
    <row r="216" spans="1:47" ht="21" x14ac:dyDescent="0.25">
      <c r="A216" s="29">
        <v>7</v>
      </c>
      <c r="B216" s="47" t="s">
        <v>1165</v>
      </c>
      <c r="C216" s="48" t="s">
        <v>1415</v>
      </c>
      <c r="D216" s="53" t="s">
        <v>32</v>
      </c>
      <c r="E216" s="50">
        <v>2.8</v>
      </c>
      <c r="F216" s="30"/>
      <c r="G216" s="30"/>
      <c r="H216" s="50">
        <f>G216+F216</f>
        <v>0</v>
      </c>
      <c r="I216" s="31">
        <f>ROUND(E216*H216,2)</f>
        <v>0</v>
      </c>
      <c r="J216" s="22">
        <v>21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 t="s">
        <v>17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</row>
    <row r="217" spans="1:47" s="42" customFormat="1" x14ac:dyDescent="0.25">
      <c r="A217" s="36"/>
      <c r="B217" s="37"/>
      <c r="C217" s="54" t="s">
        <v>578</v>
      </c>
      <c r="D217" s="51"/>
      <c r="E217" s="52"/>
      <c r="F217" s="52"/>
      <c r="G217" s="52"/>
      <c r="H217" s="38"/>
      <c r="I217" s="39"/>
      <c r="J217" s="40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</row>
    <row r="218" spans="1:47" ht="21" x14ac:dyDescent="0.25">
      <c r="A218" s="29">
        <v>8</v>
      </c>
      <c r="B218" s="47" t="s">
        <v>1166</v>
      </c>
      <c r="C218" s="48" t="s">
        <v>644</v>
      </c>
      <c r="D218" s="53" t="s">
        <v>32</v>
      </c>
      <c r="E218" s="50">
        <v>213</v>
      </c>
      <c r="F218" s="30"/>
      <c r="G218" s="30"/>
      <c r="H218" s="50">
        <f>G218+F218</f>
        <v>0</v>
      </c>
      <c r="I218" s="31">
        <f>ROUND(E218*H218,2)</f>
        <v>0</v>
      </c>
      <c r="J218" s="22">
        <v>21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 t="s">
        <v>17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</row>
    <row r="219" spans="1:47" s="42" customFormat="1" x14ac:dyDescent="0.25">
      <c r="A219" s="36"/>
      <c r="B219" s="37"/>
      <c r="C219" s="54" t="s">
        <v>578</v>
      </c>
      <c r="D219" s="51"/>
      <c r="E219" s="52"/>
      <c r="F219" s="52"/>
      <c r="G219" s="52"/>
      <c r="H219" s="38"/>
      <c r="I219" s="39"/>
      <c r="J219" s="40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</row>
    <row r="220" spans="1:47" ht="21" x14ac:dyDescent="0.25">
      <c r="A220" s="29">
        <v>9</v>
      </c>
      <c r="B220" s="47" t="s">
        <v>1168</v>
      </c>
      <c r="C220" s="48" t="s">
        <v>645</v>
      </c>
      <c r="D220" s="53" t="s">
        <v>32</v>
      </c>
      <c r="E220" s="50">
        <v>164.2</v>
      </c>
      <c r="F220" s="30"/>
      <c r="G220" s="30"/>
      <c r="H220" s="50">
        <f>G220+F220</f>
        <v>0</v>
      </c>
      <c r="I220" s="31">
        <f>ROUND(E220*H220,2)</f>
        <v>0</v>
      </c>
      <c r="J220" s="22">
        <v>21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 t="s">
        <v>17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</row>
    <row r="221" spans="1:47" s="42" customFormat="1" ht="21" x14ac:dyDescent="0.25">
      <c r="A221" s="36"/>
      <c r="B221" s="37"/>
      <c r="C221" s="54" t="s">
        <v>665</v>
      </c>
      <c r="D221" s="51"/>
      <c r="E221" s="52"/>
      <c r="F221" s="52"/>
      <c r="G221" s="52"/>
      <c r="H221" s="38"/>
      <c r="I221" s="39"/>
      <c r="J221" s="40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</row>
    <row r="222" spans="1:47" x14ac:dyDescent="0.25">
      <c r="A222" s="29">
        <v>10</v>
      </c>
      <c r="B222" s="47" t="s">
        <v>1416</v>
      </c>
      <c r="C222" s="48" t="s">
        <v>646</v>
      </c>
      <c r="D222" s="53" t="s">
        <v>72</v>
      </c>
      <c r="E222" s="50">
        <v>1</v>
      </c>
      <c r="F222" s="30"/>
      <c r="G222" s="30"/>
      <c r="H222" s="50">
        <f>G222+F222</f>
        <v>0</v>
      </c>
      <c r="I222" s="31">
        <f>ROUND(E222*H222,2)</f>
        <v>0</v>
      </c>
      <c r="J222" s="22">
        <v>21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 t="s">
        <v>17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</row>
    <row r="223" spans="1:47" s="42" customFormat="1" x14ac:dyDescent="0.25">
      <c r="A223" s="36"/>
      <c r="B223" s="37"/>
      <c r="C223" s="54" t="s">
        <v>648</v>
      </c>
      <c r="D223" s="51"/>
      <c r="E223" s="52"/>
      <c r="F223" s="52"/>
      <c r="G223" s="52"/>
      <c r="H223" s="38"/>
      <c r="I223" s="39"/>
      <c r="J223" s="40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</row>
    <row r="224" spans="1:47" x14ac:dyDescent="0.25">
      <c r="A224" s="29">
        <v>11</v>
      </c>
      <c r="B224" s="47" t="s">
        <v>1417</v>
      </c>
      <c r="C224" s="48" t="s">
        <v>647</v>
      </c>
      <c r="D224" s="53" t="s">
        <v>72</v>
      </c>
      <c r="E224" s="50">
        <v>5</v>
      </c>
      <c r="F224" s="30"/>
      <c r="G224" s="30"/>
      <c r="H224" s="50">
        <f>G224+F224</f>
        <v>0</v>
      </c>
      <c r="I224" s="31">
        <f>ROUND(E224*H224,2)</f>
        <v>0</v>
      </c>
      <c r="J224" s="22">
        <v>21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 t="s">
        <v>17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 spans="1:47" s="42" customFormat="1" x14ac:dyDescent="0.25">
      <c r="A225" s="36"/>
      <c r="B225" s="37"/>
      <c r="C225" s="54" t="s">
        <v>648</v>
      </c>
      <c r="D225" s="51"/>
      <c r="E225" s="52"/>
      <c r="F225" s="52"/>
      <c r="G225" s="52"/>
      <c r="H225" s="38"/>
      <c r="I225" s="39"/>
      <c r="J225" s="40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</row>
    <row r="226" spans="1:47" x14ac:dyDescent="0.25">
      <c r="A226" s="23" t="s">
        <v>15</v>
      </c>
      <c r="B226" s="24" t="s">
        <v>1047</v>
      </c>
      <c r="C226" s="49" t="s">
        <v>649</v>
      </c>
      <c r="D226" s="25"/>
      <c r="E226" s="26"/>
      <c r="F226" s="26"/>
      <c r="G226" s="26"/>
      <c r="H226" s="27"/>
      <c r="I226" s="28">
        <f>SUMIF(T227:T235,"&lt;&gt;NOR",I227:I235)</f>
        <v>0</v>
      </c>
      <c r="J226" s="43"/>
      <c r="T226" t="s">
        <v>16</v>
      </c>
    </row>
    <row r="227" spans="1:47" x14ac:dyDescent="0.25">
      <c r="A227" s="29">
        <v>1</v>
      </c>
      <c r="B227" s="47" t="s">
        <v>1169</v>
      </c>
      <c r="C227" s="48" t="s">
        <v>650</v>
      </c>
      <c r="D227" s="53" t="s">
        <v>531</v>
      </c>
      <c r="E227" s="50">
        <v>15</v>
      </c>
      <c r="F227" s="30"/>
      <c r="G227" s="30"/>
      <c r="H227" s="50">
        <f t="shared" ref="H227:H235" si="2">G227+F227</f>
        <v>0</v>
      </c>
      <c r="I227" s="31">
        <f t="shared" ref="I227:I235" si="3">ROUND(E227*H227,2)</f>
        <v>0</v>
      </c>
      <c r="J227" s="22">
        <v>21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 t="s">
        <v>17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</row>
    <row r="228" spans="1:47" x14ac:dyDescent="0.25">
      <c r="A228" s="29">
        <v>2</v>
      </c>
      <c r="B228" s="47" t="s">
        <v>1170</v>
      </c>
      <c r="C228" s="48" t="s">
        <v>651</v>
      </c>
      <c r="D228" s="53" t="s">
        <v>531</v>
      </c>
      <c r="E228" s="50">
        <v>6.6</v>
      </c>
      <c r="F228" s="30"/>
      <c r="G228" s="30"/>
      <c r="H228" s="50">
        <f t="shared" si="2"/>
        <v>0</v>
      </c>
      <c r="I228" s="31">
        <f t="shared" si="3"/>
        <v>0</v>
      </c>
      <c r="J228" s="22">
        <v>21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 t="s">
        <v>17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</row>
    <row r="229" spans="1:47" x14ac:dyDescent="0.25">
      <c r="A229" s="29">
        <v>3</v>
      </c>
      <c r="B229" s="47" t="s">
        <v>1171</v>
      </c>
      <c r="C229" s="48" t="s">
        <v>652</v>
      </c>
      <c r="D229" s="53" t="s">
        <v>531</v>
      </c>
      <c r="E229" s="50">
        <v>10</v>
      </c>
      <c r="F229" s="30"/>
      <c r="G229" s="30"/>
      <c r="H229" s="50">
        <f t="shared" si="2"/>
        <v>0</v>
      </c>
      <c r="I229" s="31">
        <f t="shared" si="3"/>
        <v>0</v>
      </c>
      <c r="J229" s="22">
        <v>21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 t="s">
        <v>17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</row>
    <row r="230" spans="1:47" x14ac:dyDescent="0.25">
      <c r="A230" s="29">
        <v>4</v>
      </c>
      <c r="B230" s="47" t="s">
        <v>1172</v>
      </c>
      <c r="C230" s="48" t="s">
        <v>653</v>
      </c>
      <c r="D230" s="53" t="s">
        <v>531</v>
      </c>
      <c r="E230" s="50">
        <v>10</v>
      </c>
      <c r="F230" s="30"/>
      <c r="G230" s="30"/>
      <c r="H230" s="50">
        <f t="shared" si="2"/>
        <v>0</v>
      </c>
      <c r="I230" s="31">
        <f t="shared" si="3"/>
        <v>0</v>
      </c>
      <c r="J230" s="22">
        <v>21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 t="s">
        <v>17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</row>
    <row r="231" spans="1:47" x14ac:dyDescent="0.25">
      <c r="A231" s="29">
        <v>5</v>
      </c>
      <c r="B231" s="47" t="s">
        <v>1173</v>
      </c>
      <c r="C231" s="48" t="s">
        <v>654</v>
      </c>
      <c r="D231" s="53" t="s">
        <v>531</v>
      </c>
      <c r="E231" s="50">
        <v>12.1</v>
      </c>
      <c r="F231" s="30"/>
      <c r="G231" s="30"/>
      <c r="H231" s="50">
        <f t="shared" si="2"/>
        <v>0</v>
      </c>
      <c r="I231" s="31">
        <f t="shared" si="3"/>
        <v>0</v>
      </c>
      <c r="J231" s="22">
        <v>21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 t="s">
        <v>17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</row>
    <row r="232" spans="1:47" x14ac:dyDescent="0.25">
      <c r="A232" s="29">
        <v>6</v>
      </c>
      <c r="B232" s="47" t="s">
        <v>1174</v>
      </c>
      <c r="C232" s="48" t="s">
        <v>655</v>
      </c>
      <c r="D232" s="53" t="s">
        <v>72</v>
      </c>
      <c r="E232" s="50">
        <v>62.6</v>
      </c>
      <c r="F232" s="30"/>
      <c r="G232" s="30"/>
      <c r="H232" s="50">
        <f t="shared" si="2"/>
        <v>0</v>
      </c>
      <c r="I232" s="31">
        <f t="shared" si="3"/>
        <v>0</v>
      </c>
      <c r="J232" s="22">
        <v>21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 t="s">
        <v>17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</row>
    <row r="233" spans="1:47" x14ac:dyDescent="0.25">
      <c r="A233" s="29">
        <v>7</v>
      </c>
      <c r="B233" s="47" t="s">
        <v>1175</v>
      </c>
      <c r="C233" s="48" t="s">
        <v>656</v>
      </c>
      <c r="D233" s="53" t="s">
        <v>531</v>
      </c>
      <c r="E233" s="50">
        <v>8.5</v>
      </c>
      <c r="F233" s="30"/>
      <c r="G233" s="30"/>
      <c r="H233" s="50">
        <f t="shared" si="2"/>
        <v>0</v>
      </c>
      <c r="I233" s="31">
        <f t="shared" si="3"/>
        <v>0</v>
      </c>
      <c r="J233" s="22">
        <v>21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 t="s">
        <v>17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</row>
    <row r="234" spans="1:47" x14ac:dyDescent="0.25">
      <c r="A234" s="29">
        <v>8</v>
      </c>
      <c r="B234" s="47" t="s">
        <v>1176</v>
      </c>
      <c r="C234" s="48" t="s">
        <v>657</v>
      </c>
      <c r="D234" s="53" t="s">
        <v>72</v>
      </c>
      <c r="E234" s="50">
        <v>8</v>
      </c>
      <c r="F234" s="30"/>
      <c r="G234" s="30"/>
      <c r="H234" s="50">
        <f t="shared" si="2"/>
        <v>0</v>
      </c>
      <c r="I234" s="31">
        <f t="shared" si="3"/>
        <v>0</v>
      </c>
      <c r="J234" s="22">
        <v>21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 t="s">
        <v>17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</row>
    <row r="235" spans="1:47" x14ac:dyDescent="0.25">
      <c r="A235" s="29">
        <v>9</v>
      </c>
      <c r="B235" s="47" t="s">
        <v>1167</v>
      </c>
      <c r="C235" s="48" t="s">
        <v>658</v>
      </c>
      <c r="D235" s="53" t="s">
        <v>72</v>
      </c>
      <c r="E235" s="50">
        <v>2</v>
      </c>
      <c r="F235" s="30"/>
      <c r="G235" s="30"/>
      <c r="H235" s="50">
        <f t="shared" si="2"/>
        <v>0</v>
      </c>
      <c r="I235" s="31">
        <f t="shared" si="3"/>
        <v>0</v>
      </c>
      <c r="J235" s="22">
        <v>21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 t="s">
        <v>17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</row>
    <row r="236" spans="1:47" x14ac:dyDescent="0.25">
      <c r="A236" s="23" t="s">
        <v>15</v>
      </c>
      <c r="B236" s="24" t="s">
        <v>1048</v>
      </c>
      <c r="C236" s="49" t="s">
        <v>679</v>
      </c>
      <c r="D236" s="25"/>
      <c r="E236" s="26"/>
      <c r="F236" s="26"/>
      <c r="G236" s="26"/>
      <c r="H236" s="27"/>
      <c r="I236" s="28">
        <f>SUMIF(T237:T248,"&lt;&gt;NOR",I237:I248)</f>
        <v>0</v>
      </c>
      <c r="J236" s="43"/>
      <c r="T236" t="s">
        <v>16</v>
      </c>
    </row>
    <row r="237" spans="1:47" x14ac:dyDescent="0.25">
      <c r="A237" s="29">
        <v>1</v>
      </c>
      <c r="B237" s="47" t="s">
        <v>1177</v>
      </c>
      <c r="C237" s="48" t="s">
        <v>680</v>
      </c>
      <c r="D237" s="53" t="s">
        <v>72</v>
      </c>
      <c r="E237" s="50">
        <v>1</v>
      </c>
      <c r="F237" s="30"/>
      <c r="G237" s="30"/>
      <c r="H237" s="50">
        <f t="shared" ref="H237:H248" si="4">G237+F237</f>
        <v>0</v>
      </c>
      <c r="I237" s="31">
        <f t="shared" ref="I237:I248" si="5">ROUND(E237*H237,2)</f>
        <v>0</v>
      </c>
      <c r="J237" s="22">
        <v>21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 t="s">
        <v>17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</row>
    <row r="238" spans="1:47" x14ac:dyDescent="0.25">
      <c r="A238" s="29">
        <v>2</v>
      </c>
      <c r="B238" s="47" t="s">
        <v>1178</v>
      </c>
      <c r="C238" s="48" t="s">
        <v>681</v>
      </c>
      <c r="D238" s="53" t="s">
        <v>72</v>
      </c>
      <c r="E238" s="50">
        <v>1</v>
      </c>
      <c r="F238" s="30"/>
      <c r="G238" s="30"/>
      <c r="H238" s="50">
        <f t="shared" si="4"/>
        <v>0</v>
      </c>
      <c r="I238" s="31">
        <f t="shared" si="5"/>
        <v>0</v>
      </c>
      <c r="J238" s="22">
        <v>21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 t="s">
        <v>17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</row>
    <row r="239" spans="1:47" x14ac:dyDescent="0.25">
      <c r="A239" s="29">
        <v>3</v>
      </c>
      <c r="B239" s="47" t="s">
        <v>1179</v>
      </c>
      <c r="C239" s="48" t="s">
        <v>682</v>
      </c>
      <c r="D239" s="53" t="s">
        <v>72</v>
      </c>
      <c r="E239" s="50">
        <v>1</v>
      </c>
      <c r="F239" s="30"/>
      <c r="G239" s="30"/>
      <c r="H239" s="50">
        <f t="shared" si="4"/>
        <v>0</v>
      </c>
      <c r="I239" s="31">
        <f t="shared" si="5"/>
        <v>0</v>
      </c>
      <c r="J239" s="22">
        <v>21</v>
      </c>
      <c r="K239" s="17"/>
      <c r="L239" s="17"/>
      <c r="M239" s="17"/>
      <c r="N239" s="17"/>
      <c r="O239" s="17"/>
      <c r="P239" s="17"/>
      <c r="Q239" s="17"/>
      <c r="R239" s="17"/>
      <c r="S239" s="17"/>
      <c r="T239" s="17" t="s">
        <v>17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</row>
    <row r="240" spans="1:47" x14ac:dyDescent="0.25">
      <c r="A240" s="29">
        <v>4</v>
      </c>
      <c r="B240" s="47" t="s">
        <v>1180</v>
      </c>
      <c r="C240" s="48" t="s">
        <v>683</v>
      </c>
      <c r="D240" s="53" t="s">
        <v>72</v>
      </c>
      <c r="E240" s="50">
        <v>1</v>
      </c>
      <c r="F240" s="30"/>
      <c r="G240" s="30"/>
      <c r="H240" s="50">
        <f t="shared" si="4"/>
        <v>0</v>
      </c>
      <c r="I240" s="31">
        <f t="shared" si="5"/>
        <v>0</v>
      </c>
      <c r="J240" s="22">
        <v>21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 t="s">
        <v>17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</row>
    <row r="241" spans="1:47" x14ac:dyDescent="0.25">
      <c r="A241" s="29">
        <v>5</v>
      </c>
      <c r="B241" s="47" t="s">
        <v>1181</v>
      </c>
      <c r="C241" s="48" t="s">
        <v>684</v>
      </c>
      <c r="D241" s="53" t="s">
        <v>72</v>
      </c>
      <c r="E241" s="50">
        <v>1</v>
      </c>
      <c r="F241" s="30"/>
      <c r="G241" s="30"/>
      <c r="H241" s="50">
        <f t="shared" si="4"/>
        <v>0</v>
      </c>
      <c r="I241" s="31">
        <f t="shared" si="5"/>
        <v>0</v>
      </c>
      <c r="J241" s="22">
        <v>21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 t="s">
        <v>17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</row>
    <row r="242" spans="1:47" x14ac:dyDescent="0.25">
      <c r="A242" s="29">
        <v>6</v>
      </c>
      <c r="B242" s="47" t="s">
        <v>1182</v>
      </c>
      <c r="C242" s="48" t="s">
        <v>685</v>
      </c>
      <c r="D242" s="53" t="s">
        <v>72</v>
      </c>
      <c r="E242" s="50">
        <v>1</v>
      </c>
      <c r="F242" s="30"/>
      <c r="G242" s="30"/>
      <c r="H242" s="50">
        <f t="shared" si="4"/>
        <v>0</v>
      </c>
      <c r="I242" s="31">
        <f t="shared" si="5"/>
        <v>0</v>
      </c>
      <c r="J242" s="22">
        <v>21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 t="s">
        <v>17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</row>
    <row r="243" spans="1:47" x14ac:dyDescent="0.25">
      <c r="A243" s="29">
        <v>7</v>
      </c>
      <c r="B243" s="47" t="s">
        <v>1183</v>
      </c>
      <c r="C243" s="48" t="s">
        <v>686</v>
      </c>
      <c r="D243" s="53" t="s">
        <v>72</v>
      </c>
      <c r="E243" s="50">
        <v>1</v>
      </c>
      <c r="F243" s="30"/>
      <c r="G243" s="30"/>
      <c r="H243" s="50">
        <f t="shared" si="4"/>
        <v>0</v>
      </c>
      <c r="I243" s="31">
        <f t="shared" si="5"/>
        <v>0</v>
      </c>
      <c r="J243" s="22">
        <v>21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 t="s">
        <v>17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</row>
    <row r="244" spans="1:47" x14ac:dyDescent="0.25">
      <c r="A244" s="29">
        <v>8</v>
      </c>
      <c r="B244" s="47" t="s">
        <v>1184</v>
      </c>
      <c r="C244" s="48" t="s">
        <v>687</v>
      </c>
      <c r="D244" s="53" t="s">
        <v>72</v>
      </c>
      <c r="E244" s="50">
        <v>1</v>
      </c>
      <c r="F244" s="30"/>
      <c r="G244" s="30"/>
      <c r="H244" s="50">
        <f t="shared" si="4"/>
        <v>0</v>
      </c>
      <c r="I244" s="31">
        <f t="shared" si="5"/>
        <v>0</v>
      </c>
      <c r="J244" s="22">
        <v>21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 t="s">
        <v>17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</row>
    <row r="245" spans="1:47" x14ac:dyDescent="0.25">
      <c r="A245" s="29">
        <v>9</v>
      </c>
      <c r="B245" s="47" t="s">
        <v>1185</v>
      </c>
      <c r="C245" s="48" t="s">
        <v>688</v>
      </c>
      <c r="D245" s="53" t="s">
        <v>72</v>
      </c>
      <c r="E245" s="50">
        <v>1</v>
      </c>
      <c r="F245" s="30"/>
      <c r="G245" s="30"/>
      <c r="H245" s="50">
        <f t="shared" si="4"/>
        <v>0</v>
      </c>
      <c r="I245" s="31">
        <f t="shared" si="5"/>
        <v>0</v>
      </c>
      <c r="J245" s="22">
        <v>21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 t="s">
        <v>17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</row>
    <row r="246" spans="1:47" x14ac:dyDescent="0.25">
      <c r="A246" s="29">
        <v>9</v>
      </c>
      <c r="B246" s="47" t="s">
        <v>1186</v>
      </c>
      <c r="C246" s="48" t="s">
        <v>689</v>
      </c>
      <c r="D246" s="53" t="s">
        <v>72</v>
      </c>
      <c r="E246" s="50">
        <v>1</v>
      </c>
      <c r="F246" s="30"/>
      <c r="G246" s="30"/>
      <c r="H246" s="50">
        <f t="shared" si="4"/>
        <v>0</v>
      </c>
      <c r="I246" s="31">
        <f t="shared" si="5"/>
        <v>0</v>
      </c>
      <c r="J246" s="22">
        <v>21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 t="s">
        <v>17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</row>
    <row r="247" spans="1:47" x14ac:dyDescent="0.25">
      <c r="A247" s="29">
        <v>9</v>
      </c>
      <c r="B247" s="47" t="s">
        <v>1187</v>
      </c>
      <c r="C247" s="48" t="s">
        <v>690</v>
      </c>
      <c r="D247" s="53" t="s">
        <v>72</v>
      </c>
      <c r="E247" s="50">
        <v>1</v>
      </c>
      <c r="F247" s="30"/>
      <c r="G247" s="30"/>
      <c r="H247" s="50">
        <f t="shared" si="4"/>
        <v>0</v>
      </c>
      <c r="I247" s="31">
        <f t="shared" si="5"/>
        <v>0</v>
      </c>
      <c r="J247" s="22">
        <v>21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 t="s">
        <v>17</v>
      </c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</row>
    <row r="248" spans="1:47" x14ac:dyDescent="0.25">
      <c r="A248" s="29">
        <v>9</v>
      </c>
      <c r="B248" s="47" t="s">
        <v>1188</v>
      </c>
      <c r="C248" s="48" t="s">
        <v>691</v>
      </c>
      <c r="D248" s="53" t="s">
        <v>72</v>
      </c>
      <c r="E248" s="50">
        <v>1</v>
      </c>
      <c r="F248" s="30"/>
      <c r="G248" s="30"/>
      <c r="H248" s="50">
        <f t="shared" si="4"/>
        <v>0</v>
      </c>
      <c r="I248" s="31">
        <f t="shared" si="5"/>
        <v>0</v>
      </c>
      <c r="J248" s="22">
        <v>21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 t="s">
        <v>17</v>
      </c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</row>
    <row r="249" spans="1:47" x14ac:dyDescent="0.25">
      <c r="A249" s="23" t="s">
        <v>15</v>
      </c>
      <c r="B249" s="24" t="s">
        <v>1049</v>
      </c>
      <c r="C249" s="49" t="s">
        <v>671</v>
      </c>
      <c r="D249" s="25"/>
      <c r="E249" s="26"/>
      <c r="F249" s="26"/>
      <c r="G249" s="26"/>
      <c r="H249" s="27"/>
      <c r="I249" s="28">
        <f>SUMIF(T250:T261,"&lt;&gt;NOR",I250:I261)</f>
        <v>0</v>
      </c>
      <c r="J249" s="43"/>
      <c r="T249" t="s">
        <v>16</v>
      </c>
    </row>
    <row r="250" spans="1:47" x14ac:dyDescent="0.25">
      <c r="A250" s="29">
        <v>1</v>
      </c>
      <c r="B250" s="47" t="s">
        <v>1189</v>
      </c>
      <c r="C250" s="48" t="s">
        <v>672</v>
      </c>
      <c r="D250" s="53" t="s">
        <v>531</v>
      </c>
      <c r="E250" s="50">
        <v>15.8</v>
      </c>
      <c r="F250" s="30"/>
      <c r="G250" s="30"/>
      <c r="H250" s="50">
        <f>G250+F250</f>
        <v>0</v>
      </c>
      <c r="I250" s="31">
        <f>ROUND(E250*H250,2)</f>
        <v>0</v>
      </c>
      <c r="J250" s="22">
        <v>21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 t="s">
        <v>17</v>
      </c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</row>
    <row r="251" spans="1:47" s="42" customFormat="1" ht="21" x14ac:dyDescent="0.25">
      <c r="A251" s="36"/>
      <c r="B251" s="37"/>
      <c r="C251" s="54" t="s">
        <v>675</v>
      </c>
      <c r="D251" s="51"/>
      <c r="E251" s="52"/>
      <c r="F251" s="52"/>
      <c r="G251" s="52"/>
      <c r="H251" s="38"/>
      <c r="I251" s="39"/>
      <c r="J251" s="40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</row>
    <row r="252" spans="1:47" x14ac:dyDescent="0.25">
      <c r="A252" s="29">
        <v>2</v>
      </c>
      <c r="B252" s="47" t="s">
        <v>1190</v>
      </c>
      <c r="C252" s="48" t="s">
        <v>673</v>
      </c>
      <c r="D252" s="53" t="s">
        <v>531</v>
      </c>
      <c r="E252" s="50">
        <v>13.2</v>
      </c>
      <c r="F252" s="30"/>
      <c r="G252" s="30"/>
      <c r="H252" s="50">
        <f>G252+F252</f>
        <v>0</v>
      </c>
      <c r="I252" s="31">
        <f>ROUND(E252*H252,2)</f>
        <v>0</v>
      </c>
      <c r="J252" s="22">
        <v>21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 t="s">
        <v>17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</row>
    <row r="253" spans="1:47" x14ac:dyDescent="0.25">
      <c r="A253" s="29">
        <v>3</v>
      </c>
      <c r="B253" s="47" t="s">
        <v>1191</v>
      </c>
      <c r="C253" s="48" t="s">
        <v>674</v>
      </c>
      <c r="D253" s="53" t="s">
        <v>531</v>
      </c>
      <c r="E253" s="50">
        <v>22.7</v>
      </c>
      <c r="F253" s="30"/>
      <c r="G253" s="30"/>
      <c r="H253" s="50">
        <f>G253+F253</f>
        <v>0</v>
      </c>
      <c r="I253" s="31">
        <f>ROUND(E253*H253,2)</f>
        <v>0</v>
      </c>
      <c r="J253" s="22">
        <v>21</v>
      </c>
      <c r="K253" s="17"/>
      <c r="L253" s="17"/>
      <c r="M253" s="17"/>
      <c r="N253" s="17"/>
      <c r="O253" s="17"/>
      <c r="P253" s="17"/>
      <c r="Q253" s="17"/>
      <c r="R253" s="17"/>
      <c r="S253" s="17"/>
      <c r="T253" s="17" t="s">
        <v>17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</row>
    <row r="254" spans="1:47" ht="21" x14ac:dyDescent="0.25">
      <c r="A254" s="29">
        <v>4</v>
      </c>
      <c r="B254" s="47" t="s">
        <v>1418</v>
      </c>
      <c r="C254" s="48" t="s">
        <v>1420</v>
      </c>
      <c r="D254" s="53" t="s">
        <v>531</v>
      </c>
      <c r="E254" s="50">
        <v>121</v>
      </c>
      <c r="F254" s="30"/>
      <c r="G254" s="30"/>
      <c r="H254" s="50">
        <f>G254+F254</f>
        <v>0</v>
      </c>
      <c r="I254" s="31">
        <f>ROUND(E254*H254,2)</f>
        <v>0</v>
      </c>
      <c r="J254" s="22">
        <v>21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 t="s">
        <v>17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</row>
    <row r="255" spans="1:47" s="42" customFormat="1" ht="21" x14ac:dyDescent="0.25">
      <c r="A255" s="36"/>
      <c r="B255" s="37"/>
      <c r="C255" s="54" t="s">
        <v>1422</v>
      </c>
      <c r="D255" s="51"/>
      <c r="E255" s="52"/>
      <c r="F255" s="52"/>
      <c r="G255" s="52"/>
      <c r="H255" s="38"/>
      <c r="I255" s="39"/>
      <c r="J255" s="40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</row>
    <row r="256" spans="1:47" ht="21" x14ac:dyDescent="0.25">
      <c r="A256" s="29">
        <v>5</v>
      </c>
      <c r="B256" s="47" t="s">
        <v>1419</v>
      </c>
      <c r="C256" s="48" t="s">
        <v>1421</v>
      </c>
      <c r="D256" s="53" t="s">
        <v>531</v>
      </c>
      <c r="E256" s="50">
        <v>60.5</v>
      </c>
      <c r="F256" s="30"/>
      <c r="G256" s="30"/>
      <c r="H256" s="50">
        <f>G256+F256</f>
        <v>0</v>
      </c>
      <c r="I256" s="31">
        <f>ROUND(E256*H256,2)</f>
        <v>0</v>
      </c>
      <c r="J256" s="22">
        <v>21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 t="s">
        <v>17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</row>
    <row r="257" spans="1:47" s="42" customFormat="1" ht="21" x14ac:dyDescent="0.25">
      <c r="A257" s="36"/>
      <c r="B257" s="37"/>
      <c r="C257" s="54" t="s">
        <v>1422</v>
      </c>
      <c r="D257" s="51"/>
      <c r="E257" s="52"/>
      <c r="F257" s="52"/>
      <c r="G257" s="52"/>
      <c r="H257" s="38"/>
      <c r="I257" s="39"/>
      <c r="J257" s="40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</row>
    <row r="258" spans="1:47" ht="21" x14ac:dyDescent="0.25">
      <c r="A258" s="29">
        <v>6</v>
      </c>
      <c r="B258" s="47" t="s">
        <v>1423</v>
      </c>
      <c r="C258" s="48" t="s">
        <v>1425</v>
      </c>
      <c r="D258" s="53" t="s">
        <v>531</v>
      </c>
      <c r="E258" s="50">
        <v>18</v>
      </c>
      <c r="F258" s="30"/>
      <c r="G258" s="30"/>
      <c r="H258" s="50">
        <f>G258+F258</f>
        <v>0</v>
      </c>
      <c r="I258" s="31">
        <f>ROUND(E258*H258,2)</f>
        <v>0</v>
      </c>
      <c r="J258" s="22">
        <v>21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 t="s">
        <v>17</v>
      </c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</row>
    <row r="259" spans="1:47" s="42" customFormat="1" ht="21" x14ac:dyDescent="0.25">
      <c r="A259" s="36"/>
      <c r="B259" s="37"/>
      <c r="C259" s="54" t="s">
        <v>1427</v>
      </c>
      <c r="D259" s="51"/>
      <c r="E259" s="52"/>
      <c r="F259" s="52"/>
      <c r="G259" s="52"/>
      <c r="H259" s="38"/>
      <c r="I259" s="39"/>
      <c r="J259" s="40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</row>
    <row r="260" spans="1:47" ht="21" x14ac:dyDescent="0.25">
      <c r="A260" s="29">
        <v>7</v>
      </c>
      <c r="B260" s="47" t="s">
        <v>1424</v>
      </c>
      <c r="C260" s="48" t="s">
        <v>1426</v>
      </c>
      <c r="D260" s="53" t="s">
        <v>531</v>
      </c>
      <c r="E260" s="50">
        <v>9</v>
      </c>
      <c r="F260" s="30"/>
      <c r="G260" s="30"/>
      <c r="H260" s="50">
        <f>G260+F260</f>
        <v>0</v>
      </c>
      <c r="I260" s="31">
        <f>ROUND(E260*H260,2)</f>
        <v>0</v>
      </c>
      <c r="J260" s="22">
        <v>21</v>
      </c>
      <c r="K260" s="17"/>
      <c r="L260" s="17"/>
      <c r="M260" s="17"/>
      <c r="N260" s="17"/>
      <c r="O260" s="17"/>
      <c r="P260" s="17"/>
      <c r="Q260" s="17"/>
      <c r="R260" s="17"/>
      <c r="S260" s="17"/>
      <c r="T260" s="17" t="s">
        <v>17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</row>
    <row r="261" spans="1:47" s="42" customFormat="1" ht="21" x14ac:dyDescent="0.25">
      <c r="A261" s="36"/>
      <c r="B261" s="37"/>
      <c r="C261" s="54" t="s">
        <v>1427</v>
      </c>
      <c r="D261" s="51"/>
      <c r="E261" s="52"/>
      <c r="F261" s="52"/>
      <c r="G261" s="52"/>
      <c r="H261" s="38"/>
      <c r="I261" s="39"/>
      <c r="J261" s="40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</row>
    <row r="262" spans="1:47" x14ac:dyDescent="0.25">
      <c r="A262" s="23" t="s">
        <v>15</v>
      </c>
      <c r="B262" s="24" t="s">
        <v>1050</v>
      </c>
      <c r="C262" s="49" t="s">
        <v>659</v>
      </c>
      <c r="D262" s="25"/>
      <c r="E262" s="26"/>
      <c r="F262" s="26"/>
      <c r="G262" s="26"/>
      <c r="H262" s="27"/>
      <c r="I262" s="28">
        <f>SUMIF(T263:T263,"&lt;&gt;NOR",I263:I263)</f>
        <v>0</v>
      </c>
      <c r="J262" s="43"/>
      <c r="T262" t="s">
        <v>16</v>
      </c>
    </row>
    <row r="263" spans="1:47" x14ac:dyDescent="0.25">
      <c r="A263" s="29">
        <v>1</v>
      </c>
      <c r="B263" s="47" t="s">
        <v>1192</v>
      </c>
      <c r="C263" s="48" t="s">
        <v>660</v>
      </c>
      <c r="D263" s="53" t="s">
        <v>31</v>
      </c>
      <c r="E263" s="50">
        <v>1</v>
      </c>
      <c r="F263" s="30"/>
      <c r="G263" s="30"/>
      <c r="H263" s="50">
        <f>G263+F263</f>
        <v>0</v>
      </c>
      <c r="I263" s="31">
        <f>ROUND(E263*H263,2)</f>
        <v>0</v>
      </c>
      <c r="J263" s="22">
        <v>21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 t="s">
        <v>17</v>
      </c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</row>
    <row r="264" spans="1:47" x14ac:dyDescent="0.25">
      <c r="A264" s="23" t="s">
        <v>15</v>
      </c>
      <c r="B264" s="24" t="s">
        <v>1051</v>
      </c>
      <c r="C264" s="49" t="s">
        <v>661</v>
      </c>
      <c r="D264" s="25"/>
      <c r="E264" s="26"/>
      <c r="F264" s="26"/>
      <c r="G264" s="26"/>
      <c r="H264" s="27"/>
      <c r="I264" s="28">
        <f>SUMIF(T265:T265,"&lt;&gt;NOR",I265:I265)</f>
        <v>0</v>
      </c>
      <c r="J264" s="43"/>
      <c r="T264" t="s">
        <v>16</v>
      </c>
    </row>
    <row r="265" spans="1:47" ht="21" x14ac:dyDescent="0.25">
      <c r="A265" s="29">
        <v>1</v>
      </c>
      <c r="B265" s="47" t="s">
        <v>1193</v>
      </c>
      <c r="C265" s="48" t="s">
        <v>662</v>
      </c>
      <c r="D265" s="53" t="s">
        <v>32</v>
      </c>
      <c r="E265" s="50">
        <v>40</v>
      </c>
      <c r="F265" s="30"/>
      <c r="G265" s="30"/>
      <c r="H265" s="50">
        <f>G265+F265</f>
        <v>0</v>
      </c>
      <c r="I265" s="31">
        <f>ROUND(E265*H265,2)</f>
        <v>0</v>
      </c>
      <c r="J265" s="22">
        <v>21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 t="s">
        <v>17</v>
      </c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</row>
    <row r="266" spans="1:47" x14ac:dyDescent="0.25">
      <c r="A266" s="23" t="s">
        <v>15</v>
      </c>
      <c r="B266" s="24" t="s">
        <v>1052</v>
      </c>
      <c r="C266" s="49" t="s">
        <v>663</v>
      </c>
      <c r="D266" s="25"/>
      <c r="E266" s="26"/>
      <c r="F266" s="26"/>
      <c r="G266" s="26"/>
      <c r="H266" s="27"/>
      <c r="I266" s="28">
        <f>SUMIF(T267:T267,"&lt;&gt;NOR",I267:I267)</f>
        <v>0</v>
      </c>
      <c r="J266" s="43"/>
      <c r="T266" t="s">
        <v>16</v>
      </c>
    </row>
    <row r="267" spans="1:47" ht="21" x14ac:dyDescent="0.25">
      <c r="A267" s="29">
        <v>1</v>
      </c>
      <c r="B267" s="47" t="s">
        <v>1194</v>
      </c>
      <c r="C267" s="48" t="s">
        <v>664</v>
      </c>
      <c r="D267" s="53" t="s">
        <v>31</v>
      </c>
      <c r="E267" s="50">
        <v>1</v>
      </c>
      <c r="F267" s="30"/>
      <c r="G267" s="30"/>
      <c r="H267" s="50">
        <f>G267+F267</f>
        <v>0</v>
      </c>
      <c r="I267" s="31">
        <f>ROUND(E267*H267,2)</f>
        <v>0</v>
      </c>
      <c r="J267" s="22">
        <v>21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 t="s">
        <v>17</v>
      </c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</row>
    <row r="268" spans="1:47" ht="26.4" x14ac:dyDescent="0.25">
      <c r="A268" s="23" t="s">
        <v>15</v>
      </c>
      <c r="B268" s="24" t="s">
        <v>1053</v>
      </c>
      <c r="C268" s="49" t="s">
        <v>666</v>
      </c>
      <c r="D268" s="25"/>
      <c r="E268" s="26"/>
      <c r="F268" s="26"/>
      <c r="G268" s="26"/>
      <c r="H268" s="27"/>
      <c r="I268" s="28">
        <f>SUMIF(T269:T377,"&lt;&gt;NOR",I269:I377)</f>
        <v>0</v>
      </c>
      <c r="J268" s="43"/>
      <c r="T268" t="s">
        <v>16</v>
      </c>
    </row>
    <row r="269" spans="1:47" x14ac:dyDescent="0.25">
      <c r="A269" s="29">
        <v>1</v>
      </c>
      <c r="B269" s="47" t="s">
        <v>1195</v>
      </c>
      <c r="C269" s="48" t="s">
        <v>668</v>
      </c>
      <c r="D269" s="53" t="s">
        <v>32</v>
      </c>
      <c r="E269" s="50">
        <v>515.20000000000005</v>
      </c>
      <c r="F269" s="30"/>
      <c r="G269" s="30"/>
      <c r="H269" s="50">
        <f>G269+F269</f>
        <v>0</v>
      </c>
      <c r="I269" s="31">
        <f>ROUND(E269*H269,2)</f>
        <v>0</v>
      </c>
      <c r="J269" s="22">
        <v>21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 t="s">
        <v>17</v>
      </c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</row>
    <row r="270" spans="1:47" x14ac:dyDescent="0.25">
      <c r="A270" s="29">
        <v>2</v>
      </c>
      <c r="B270" s="47" t="s">
        <v>1196</v>
      </c>
      <c r="C270" s="48" t="s">
        <v>669</v>
      </c>
      <c r="D270" s="53" t="s">
        <v>32</v>
      </c>
      <c r="E270" s="50">
        <v>145</v>
      </c>
      <c r="F270" s="30"/>
      <c r="G270" s="30"/>
      <c r="H270" s="50">
        <f>G270+F270</f>
        <v>0</v>
      </c>
      <c r="I270" s="31">
        <f>ROUND(E270*H270,2)</f>
        <v>0</v>
      </c>
      <c r="J270" s="22">
        <v>21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 t="s">
        <v>17</v>
      </c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</row>
    <row r="271" spans="1:47" s="42" customFormat="1" ht="21" x14ac:dyDescent="0.25">
      <c r="A271" s="36"/>
      <c r="B271" s="37"/>
      <c r="C271" s="54" t="s">
        <v>670</v>
      </c>
      <c r="D271" s="51"/>
      <c r="E271" s="52"/>
      <c r="F271" s="52"/>
      <c r="G271" s="52"/>
      <c r="H271" s="38"/>
      <c r="I271" s="39"/>
      <c r="J271" s="40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</row>
    <row r="272" spans="1:47" x14ac:dyDescent="0.25">
      <c r="A272" s="29">
        <v>3</v>
      </c>
      <c r="B272" s="47" t="s">
        <v>1197</v>
      </c>
      <c r="C272" s="48" t="s">
        <v>676</v>
      </c>
      <c r="D272" s="53" t="s">
        <v>31</v>
      </c>
      <c r="E272" s="50">
        <v>1</v>
      </c>
      <c r="F272" s="30"/>
      <c r="G272" s="30"/>
      <c r="H272" s="50">
        <f>G272+F272</f>
        <v>0</v>
      </c>
      <c r="I272" s="31">
        <f>ROUND(E272*H272,2)</f>
        <v>0</v>
      </c>
      <c r="J272" s="22">
        <v>21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 t="s">
        <v>17</v>
      </c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</row>
    <row r="273" spans="1:47" x14ac:dyDescent="0.25">
      <c r="A273" s="29">
        <v>4</v>
      </c>
      <c r="B273" s="47" t="s">
        <v>1198</v>
      </c>
      <c r="C273" s="48" t="s">
        <v>677</v>
      </c>
      <c r="D273" s="53" t="s">
        <v>31</v>
      </c>
      <c r="E273" s="50">
        <v>1</v>
      </c>
      <c r="F273" s="30"/>
      <c r="G273" s="30"/>
      <c r="H273" s="50">
        <f>G273+F273</f>
        <v>0</v>
      </c>
      <c r="I273" s="31">
        <f>ROUND(E273*H273,2)</f>
        <v>0</v>
      </c>
      <c r="J273" s="22">
        <v>21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 t="s">
        <v>17</v>
      </c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</row>
    <row r="274" spans="1:47" s="42" customFormat="1" x14ac:dyDescent="0.25">
      <c r="A274" s="36"/>
      <c r="B274" s="37"/>
      <c r="C274" s="54" t="s">
        <v>678</v>
      </c>
      <c r="D274" s="51"/>
      <c r="E274" s="52"/>
      <c r="F274" s="52"/>
      <c r="G274" s="52"/>
      <c r="H274" s="38"/>
      <c r="I274" s="39"/>
      <c r="J274" s="40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</row>
    <row r="275" spans="1:47" s="42" customFormat="1" x14ac:dyDescent="0.25">
      <c r="A275" s="36"/>
      <c r="B275" s="71" t="s">
        <v>734</v>
      </c>
      <c r="C275" s="54"/>
      <c r="D275" s="51"/>
      <c r="E275" s="52"/>
      <c r="F275" s="52"/>
      <c r="G275" s="52"/>
      <c r="H275" s="38"/>
      <c r="I275" s="39"/>
      <c r="J275" s="40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</row>
    <row r="276" spans="1:47" x14ac:dyDescent="0.25">
      <c r="A276" s="29">
        <v>5</v>
      </c>
      <c r="B276" s="47" t="s">
        <v>1199</v>
      </c>
      <c r="C276" s="72" t="s">
        <v>693</v>
      </c>
      <c r="D276" s="53" t="s">
        <v>32</v>
      </c>
      <c r="E276" s="73">
        <v>17.8</v>
      </c>
      <c r="F276" s="30"/>
      <c r="G276" s="30"/>
      <c r="H276" s="50">
        <f>G276+F276</f>
        <v>0</v>
      </c>
      <c r="I276" s="31">
        <f>ROUND(E276*H276,2)</f>
        <v>0</v>
      </c>
      <c r="J276" s="22">
        <v>21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 t="s">
        <v>17</v>
      </c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</row>
    <row r="277" spans="1:47" s="42" customFormat="1" ht="21" x14ac:dyDescent="0.25">
      <c r="A277" s="36"/>
      <c r="B277" s="37"/>
      <c r="C277" s="74" t="s">
        <v>728</v>
      </c>
      <c r="D277" s="51"/>
      <c r="E277" s="52"/>
      <c r="F277" s="52"/>
      <c r="G277" s="52"/>
      <c r="H277" s="38"/>
      <c r="I277" s="39"/>
      <c r="J277" s="40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</row>
    <row r="278" spans="1:47" s="42" customFormat="1" x14ac:dyDescent="0.25">
      <c r="A278" s="36"/>
      <c r="B278" s="71" t="s">
        <v>735</v>
      </c>
      <c r="C278" s="54"/>
      <c r="D278" s="51"/>
      <c r="E278" s="52"/>
      <c r="F278" s="52"/>
      <c r="G278" s="52"/>
      <c r="H278" s="38"/>
      <c r="I278" s="39"/>
      <c r="J278" s="40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</row>
    <row r="279" spans="1:47" x14ac:dyDescent="0.25">
      <c r="A279" s="29">
        <v>6</v>
      </c>
      <c r="B279" s="47" t="s">
        <v>1200</v>
      </c>
      <c r="C279" s="72" t="s">
        <v>693</v>
      </c>
      <c r="D279" s="53" t="s">
        <v>32</v>
      </c>
      <c r="E279" s="73">
        <v>12.8</v>
      </c>
      <c r="F279" s="30"/>
      <c r="G279" s="30"/>
      <c r="H279" s="50">
        <f>G279+F279</f>
        <v>0</v>
      </c>
      <c r="I279" s="31">
        <f>ROUND(E279*H279,2)</f>
        <v>0</v>
      </c>
      <c r="J279" s="22">
        <v>21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 t="s">
        <v>17</v>
      </c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</row>
    <row r="280" spans="1:47" s="42" customFormat="1" ht="21" x14ac:dyDescent="0.25">
      <c r="A280" s="36"/>
      <c r="B280" s="37"/>
      <c r="C280" s="74" t="s">
        <v>728</v>
      </c>
      <c r="D280" s="51"/>
      <c r="E280" s="52"/>
      <c r="F280" s="52"/>
      <c r="G280" s="52"/>
      <c r="H280" s="38"/>
      <c r="I280" s="39"/>
      <c r="J280" s="40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</row>
    <row r="281" spans="1:47" x14ac:dyDescent="0.25">
      <c r="A281" s="29">
        <v>7</v>
      </c>
      <c r="B281" s="47" t="s">
        <v>1201</v>
      </c>
      <c r="C281" s="72" t="s">
        <v>695</v>
      </c>
      <c r="D281" s="53" t="s">
        <v>531</v>
      </c>
      <c r="E281" s="73">
        <v>0.8</v>
      </c>
      <c r="F281" s="30"/>
      <c r="G281" s="30"/>
      <c r="H281" s="50">
        <f>G281+F281</f>
        <v>0</v>
      </c>
      <c r="I281" s="31">
        <f>ROUND(E281*H281,2)</f>
        <v>0</v>
      </c>
      <c r="J281" s="22">
        <v>21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 t="s">
        <v>17</v>
      </c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</row>
    <row r="282" spans="1:47" s="42" customFormat="1" x14ac:dyDescent="0.25">
      <c r="A282" s="36"/>
      <c r="B282" s="71" t="s">
        <v>692</v>
      </c>
      <c r="C282" s="54"/>
      <c r="D282" s="51"/>
      <c r="E282" s="52"/>
      <c r="F282" s="52"/>
      <c r="G282" s="52"/>
      <c r="H282" s="38"/>
      <c r="I282" s="39"/>
      <c r="J282" s="40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</row>
    <row r="283" spans="1:47" x14ac:dyDescent="0.25">
      <c r="A283" s="29">
        <v>8</v>
      </c>
      <c r="B283" s="47" t="s">
        <v>1202</v>
      </c>
      <c r="C283" s="48" t="s">
        <v>693</v>
      </c>
      <c r="D283" s="53" t="s">
        <v>32</v>
      </c>
      <c r="E283" s="50">
        <v>5.4</v>
      </c>
      <c r="F283" s="30"/>
      <c r="G283" s="30"/>
      <c r="H283" s="50">
        <f>G283+F283</f>
        <v>0</v>
      </c>
      <c r="I283" s="31">
        <f>ROUND(E283*H283,2)</f>
        <v>0</v>
      </c>
      <c r="J283" s="22">
        <v>21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7" t="s">
        <v>17</v>
      </c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</row>
    <row r="284" spans="1:47" s="42" customFormat="1" x14ac:dyDescent="0.25">
      <c r="A284" s="36"/>
      <c r="B284" s="37"/>
      <c r="C284" s="54" t="s">
        <v>694</v>
      </c>
      <c r="D284" s="51"/>
      <c r="E284" s="52"/>
      <c r="F284" s="52"/>
      <c r="G284" s="52"/>
      <c r="H284" s="38"/>
      <c r="I284" s="39"/>
      <c r="J284" s="40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</row>
    <row r="285" spans="1:47" x14ac:dyDescent="0.25">
      <c r="A285" s="29">
        <v>9</v>
      </c>
      <c r="B285" s="47" t="s">
        <v>1203</v>
      </c>
      <c r="C285" s="48" t="s">
        <v>695</v>
      </c>
      <c r="D285" s="53" t="s">
        <v>531</v>
      </c>
      <c r="E285" s="50">
        <v>0.9</v>
      </c>
      <c r="F285" s="30"/>
      <c r="G285" s="30"/>
      <c r="H285" s="50">
        <f>G285+F285</f>
        <v>0</v>
      </c>
      <c r="I285" s="31">
        <f>ROUND(E285*H285,2)</f>
        <v>0</v>
      </c>
      <c r="J285" s="22">
        <v>21</v>
      </c>
      <c r="K285" s="17"/>
      <c r="L285" s="17"/>
      <c r="M285" s="17"/>
      <c r="N285" s="17"/>
      <c r="O285" s="17"/>
      <c r="P285" s="17"/>
      <c r="Q285" s="17"/>
      <c r="R285" s="17"/>
      <c r="S285" s="17"/>
      <c r="T285" s="17" t="s">
        <v>17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</row>
    <row r="286" spans="1:47" x14ac:dyDescent="0.25">
      <c r="A286" s="29">
        <v>10</v>
      </c>
      <c r="B286" s="47" t="s">
        <v>1204</v>
      </c>
      <c r="C286" s="48" t="s">
        <v>696</v>
      </c>
      <c r="D286" s="53" t="s">
        <v>32</v>
      </c>
      <c r="E286" s="50">
        <v>5.8</v>
      </c>
      <c r="F286" s="30"/>
      <c r="G286" s="30"/>
      <c r="H286" s="50">
        <f>G286+F286</f>
        <v>0</v>
      </c>
      <c r="I286" s="31">
        <f>ROUND(E286*H286,2)</f>
        <v>0</v>
      </c>
      <c r="J286" s="22">
        <v>21</v>
      </c>
      <c r="K286" s="17"/>
      <c r="L286" s="17"/>
      <c r="M286" s="17"/>
      <c r="N286" s="17"/>
      <c r="O286" s="17"/>
      <c r="P286" s="17"/>
      <c r="Q286" s="17"/>
      <c r="R286" s="17"/>
      <c r="S286" s="17"/>
      <c r="T286" s="17" t="s">
        <v>17</v>
      </c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</row>
    <row r="287" spans="1:47" s="42" customFormat="1" ht="31.2" x14ac:dyDescent="0.25">
      <c r="A287" s="36"/>
      <c r="B287" s="37"/>
      <c r="C287" s="54" t="s">
        <v>713</v>
      </c>
      <c r="D287" s="51"/>
      <c r="E287" s="52"/>
      <c r="F287" s="52"/>
      <c r="G287" s="52"/>
      <c r="H287" s="38"/>
      <c r="I287" s="39"/>
      <c r="J287" s="40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</row>
    <row r="288" spans="1:47" x14ac:dyDescent="0.25">
      <c r="A288" s="29">
        <v>11</v>
      </c>
      <c r="B288" s="47" t="s">
        <v>1205</v>
      </c>
      <c r="C288" s="48" t="s">
        <v>696</v>
      </c>
      <c r="D288" s="53" t="s">
        <v>32</v>
      </c>
      <c r="E288" s="50">
        <v>13.2</v>
      </c>
      <c r="F288" s="30"/>
      <c r="G288" s="30"/>
      <c r="H288" s="50">
        <f>G288+F288</f>
        <v>0</v>
      </c>
      <c r="I288" s="31">
        <f>ROUND(E288*H288,2)</f>
        <v>0</v>
      </c>
      <c r="J288" s="22">
        <v>21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 t="s">
        <v>17</v>
      </c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 s="42" customFormat="1" ht="31.2" x14ac:dyDescent="0.25">
      <c r="A289" s="36"/>
      <c r="B289" s="37"/>
      <c r="C289" s="54" t="s">
        <v>715</v>
      </c>
      <c r="D289" s="51"/>
      <c r="E289" s="52"/>
      <c r="F289" s="52"/>
      <c r="G289" s="52"/>
      <c r="H289" s="38"/>
      <c r="I289" s="39"/>
      <c r="J289" s="40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</row>
    <row r="290" spans="1:47" x14ac:dyDescent="0.25">
      <c r="A290" s="29">
        <v>12</v>
      </c>
      <c r="B290" s="47" t="s">
        <v>1206</v>
      </c>
      <c r="C290" s="48" t="s">
        <v>697</v>
      </c>
      <c r="D290" s="53" t="s">
        <v>72</v>
      </c>
      <c r="E290" s="50">
        <v>1</v>
      </c>
      <c r="F290" s="30"/>
      <c r="G290" s="30"/>
      <c r="H290" s="50">
        <f>G290+F290</f>
        <v>0</v>
      </c>
      <c r="I290" s="31">
        <f>ROUND(E290*H290,2)</f>
        <v>0</v>
      </c>
      <c r="J290" s="22">
        <v>21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 t="s">
        <v>17</v>
      </c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 ht="21" x14ac:dyDescent="0.25">
      <c r="A291" s="29">
        <v>13</v>
      </c>
      <c r="B291" s="47" t="s">
        <v>1207</v>
      </c>
      <c r="C291" s="48" t="s">
        <v>698</v>
      </c>
      <c r="D291" s="53" t="s">
        <v>72</v>
      </c>
      <c r="E291" s="50">
        <v>1</v>
      </c>
      <c r="F291" s="30"/>
      <c r="G291" s="30"/>
      <c r="H291" s="50">
        <f>G291+F291</f>
        <v>0</v>
      </c>
      <c r="I291" s="31">
        <f>ROUND(E291*H291,2)</f>
        <v>0</v>
      </c>
      <c r="J291" s="22">
        <v>21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 t="s">
        <v>17</v>
      </c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</row>
    <row r="292" spans="1:47" x14ac:dyDescent="0.25">
      <c r="A292" s="29">
        <v>14</v>
      </c>
      <c r="B292" s="47" t="s">
        <v>1208</v>
      </c>
      <c r="C292" s="48" t="s">
        <v>703</v>
      </c>
      <c r="D292" s="53" t="s">
        <v>72</v>
      </c>
      <c r="E292" s="50">
        <v>1</v>
      </c>
      <c r="F292" s="30"/>
      <c r="G292" s="30"/>
      <c r="H292" s="50">
        <f>G292+F292</f>
        <v>0</v>
      </c>
      <c r="I292" s="31">
        <f>ROUND(E292*H292,2)</f>
        <v>0</v>
      </c>
      <c r="J292" s="22">
        <v>21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 t="s">
        <v>17</v>
      </c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</row>
    <row r="293" spans="1:47" s="42" customFormat="1" x14ac:dyDescent="0.25">
      <c r="A293" s="36"/>
      <c r="B293" s="37"/>
      <c r="C293" s="54" t="s">
        <v>718</v>
      </c>
      <c r="D293" s="51"/>
      <c r="E293" s="52"/>
      <c r="F293" s="52"/>
      <c r="G293" s="52"/>
      <c r="H293" s="38"/>
      <c r="I293" s="39"/>
      <c r="J293" s="40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</row>
    <row r="294" spans="1:47" x14ac:dyDescent="0.25">
      <c r="A294" s="29">
        <v>15</v>
      </c>
      <c r="B294" s="47" t="s">
        <v>1209</v>
      </c>
      <c r="C294" s="48" t="s">
        <v>727</v>
      </c>
      <c r="D294" s="53" t="s">
        <v>72</v>
      </c>
      <c r="E294" s="50">
        <v>1</v>
      </c>
      <c r="F294" s="30"/>
      <c r="G294" s="30"/>
      <c r="H294" s="50">
        <f>G294+F294</f>
        <v>0</v>
      </c>
      <c r="I294" s="31">
        <f>ROUND(E294*H294,2)</f>
        <v>0</v>
      </c>
      <c r="J294" s="22">
        <v>21</v>
      </c>
      <c r="K294" s="17"/>
      <c r="L294" s="17"/>
      <c r="M294" s="17"/>
      <c r="N294" s="17"/>
      <c r="O294" s="17"/>
      <c r="P294" s="17"/>
      <c r="Q294" s="17"/>
      <c r="R294" s="17"/>
      <c r="S294" s="17"/>
      <c r="T294" s="17" t="s">
        <v>17</v>
      </c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</row>
    <row r="295" spans="1:47" x14ac:dyDescent="0.25">
      <c r="A295" s="29">
        <v>16</v>
      </c>
      <c r="B295" s="47" t="s">
        <v>1210</v>
      </c>
      <c r="C295" s="48" t="s">
        <v>702</v>
      </c>
      <c r="D295" s="53" t="s">
        <v>72</v>
      </c>
      <c r="E295" s="50">
        <v>1</v>
      </c>
      <c r="F295" s="30"/>
      <c r="G295" s="30"/>
      <c r="H295" s="50">
        <f>G295+F295</f>
        <v>0</v>
      </c>
      <c r="I295" s="31">
        <f>ROUND(E295*H295,2)</f>
        <v>0</v>
      </c>
      <c r="J295" s="22">
        <v>21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 t="s">
        <v>17</v>
      </c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</row>
    <row r="296" spans="1:47" x14ac:dyDescent="0.25">
      <c r="A296" s="29">
        <v>17</v>
      </c>
      <c r="B296" s="47" t="s">
        <v>1211</v>
      </c>
      <c r="C296" s="48" t="s">
        <v>704</v>
      </c>
      <c r="D296" s="53" t="s">
        <v>72</v>
      </c>
      <c r="E296" s="50">
        <v>1</v>
      </c>
      <c r="F296" s="30"/>
      <c r="G296" s="30"/>
      <c r="H296" s="50">
        <f>G296+F296</f>
        <v>0</v>
      </c>
      <c r="I296" s="31">
        <f>ROUND(E296*H296,2)</f>
        <v>0</v>
      </c>
      <c r="J296" s="22">
        <v>21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 t="s">
        <v>17</v>
      </c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</row>
    <row r="297" spans="1:47" ht="21" x14ac:dyDescent="0.25">
      <c r="A297" s="29">
        <v>18</v>
      </c>
      <c r="B297" s="47" t="s">
        <v>1212</v>
      </c>
      <c r="C297" s="48" t="s">
        <v>699</v>
      </c>
      <c r="D297" s="53" t="s">
        <v>72</v>
      </c>
      <c r="E297" s="50">
        <v>1</v>
      </c>
      <c r="F297" s="30"/>
      <c r="G297" s="30"/>
      <c r="H297" s="50">
        <f>G297+F297</f>
        <v>0</v>
      </c>
      <c r="I297" s="31">
        <f>ROUND(E297*H297,2)</f>
        <v>0</v>
      </c>
      <c r="J297" s="22">
        <v>21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 t="s">
        <v>17</v>
      </c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</row>
    <row r="298" spans="1:47" x14ac:dyDescent="0.25">
      <c r="A298" s="29">
        <v>19</v>
      </c>
      <c r="B298" s="47" t="s">
        <v>1213</v>
      </c>
      <c r="C298" s="48" t="s">
        <v>711</v>
      </c>
      <c r="D298" s="53" t="s">
        <v>72</v>
      </c>
      <c r="E298" s="50">
        <v>1</v>
      </c>
      <c r="F298" s="30"/>
      <c r="G298" s="30"/>
      <c r="H298" s="50">
        <f>G298+F298</f>
        <v>0</v>
      </c>
      <c r="I298" s="31">
        <f>ROUND(E298*H298,2)</f>
        <v>0</v>
      </c>
      <c r="J298" s="22">
        <v>21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 t="s">
        <v>17</v>
      </c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</row>
    <row r="299" spans="1:47" s="42" customFormat="1" ht="21" x14ac:dyDescent="0.25">
      <c r="A299" s="36"/>
      <c r="B299" s="37"/>
      <c r="C299" s="54" t="s">
        <v>700</v>
      </c>
      <c r="D299" s="51"/>
      <c r="E299" s="52"/>
      <c r="F299" s="52"/>
      <c r="G299" s="52"/>
      <c r="H299" s="38"/>
      <c r="I299" s="39"/>
      <c r="J299" s="40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</row>
    <row r="300" spans="1:47" x14ac:dyDescent="0.25">
      <c r="A300" s="29">
        <v>20</v>
      </c>
      <c r="B300" s="47" t="s">
        <v>1214</v>
      </c>
      <c r="C300" s="48" t="s">
        <v>705</v>
      </c>
      <c r="D300" s="53" t="s">
        <v>72</v>
      </c>
      <c r="E300" s="50">
        <v>1</v>
      </c>
      <c r="F300" s="30"/>
      <c r="G300" s="30"/>
      <c r="H300" s="50">
        <f>G300+F300</f>
        <v>0</v>
      </c>
      <c r="I300" s="31">
        <f>ROUND(E300*H300,2)</f>
        <v>0</v>
      </c>
      <c r="J300" s="22">
        <v>21</v>
      </c>
      <c r="K300" s="17"/>
      <c r="L300" s="17"/>
      <c r="M300" s="17"/>
      <c r="N300" s="17"/>
      <c r="O300" s="17"/>
      <c r="P300" s="17"/>
      <c r="Q300" s="17"/>
      <c r="R300" s="17"/>
      <c r="S300" s="17"/>
      <c r="T300" s="17" t="s">
        <v>17</v>
      </c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</row>
    <row r="301" spans="1:47" s="42" customFormat="1" x14ac:dyDescent="0.25">
      <c r="A301" s="36"/>
      <c r="B301" s="37"/>
      <c r="C301" s="54" t="s">
        <v>706</v>
      </c>
      <c r="D301" s="51"/>
      <c r="E301" s="52"/>
      <c r="F301" s="52"/>
      <c r="G301" s="52"/>
      <c r="H301" s="38"/>
      <c r="I301" s="39"/>
      <c r="J301" s="40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</row>
    <row r="302" spans="1:47" x14ac:dyDescent="0.25">
      <c r="A302" s="29">
        <v>21</v>
      </c>
      <c r="B302" s="47" t="s">
        <v>1215</v>
      </c>
      <c r="C302" s="48" t="s">
        <v>701</v>
      </c>
      <c r="D302" s="53" t="s">
        <v>72</v>
      </c>
      <c r="E302" s="50">
        <v>1</v>
      </c>
      <c r="F302" s="30"/>
      <c r="G302" s="30"/>
      <c r="H302" s="50">
        <f>G302+F302</f>
        <v>0</v>
      </c>
      <c r="I302" s="31">
        <f>ROUND(E302*H302,2)</f>
        <v>0</v>
      </c>
      <c r="J302" s="22">
        <v>21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 t="s">
        <v>17</v>
      </c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</row>
    <row r="303" spans="1:47" x14ac:dyDescent="0.25">
      <c r="A303" s="29">
        <v>22</v>
      </c>
      <c r="B303" s="47" t="s">
        <v>1216</v>
      </c>
      <c r="C303" s="48" t="s">
        <v>707</v>
      </c>
      <c r="D303" s="53" t="s">
        <v>72</v>
      </c>
      <c r="E303" s="50">
        <v>1</v>
      </c>
      <c r="F303" s="30"/>
      <c r="G303" s="30"/>
      <c r="H303" s="50">
        <f>G303+F303</f>
        <v>0</v>
      </c>
      <c r="I303" s="31">
        <f>ROUND(E303*H303,2)</f>
        <v>0</v>
      </c>
      <c r="J303" s="22">
        <v>21</v>
      </c>
      <c r="K303" s="17"/>
      <c r="L303" s="17"/>
      <c r="M303" s="17"/>
      <c r="N303" s="17"/>
      <c r="O303" s="17"/>
      <c r="P303" s="17"/>
      <c r="Q303" s="17"/>
      <c r="R303" s="17"/>
      <c r="S303" s="17"/>
      <c r="T303" s="17" t="s">
        <v>17</v>
      </c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</row>
    <row r="304" spans="1:47" x14ac:dyDescent="0.25">
      <c r="A304" s="29">
        <v>23</v>
      </c>
      <c r="B304" s="47" t="s">
        <v>1217</v>
      </c>
      <c r="C304" s="48" t="s">
        <v>708</v>
      </c>
      <c r="D304" s="53" t="s">
        <v>72</v>
      </c>
      <c r="E304" s="50">
        <v>1</v>
      </c>
      <c r="F304" s="30"/>
      <c r="G304" s="30"/>
      <c r="H304" s="50">
        <f>G304+F304</f>
        <v>0</v>
      </c>
      <c r="I304" s="31">
        <f>ROUND(E304*H304,2)</f>
        <v>0</v>
      </c>
      <c r="J304" s="22">
        <v>21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 t="s">
        <v>17</v>
      </c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</row>
    <row r="305" spans="1:47" x14ac:dyDescent="0.25">
      <c r="A305" s="29">
        <v>24</v>
      </c>
      <c r="B305" s="47" t="s">
        <v>1218</v>
      </c>
      <c r="C305" s="48" t="s">
        <v>709</v>
      </c>
      <c r="D305" s="53" t="s">
        <v>72</v>
      </c>
      <c r="E305" s="50">
        <v>1</v>
      </c>
      <c r="F305" s="30"/>
      <c r="G305" s="30"/>
      <c r="H305" s="50">
        <f>G305+F305</f>
        <v>0</v>
      </c>
      <c r="I305" s="31">
        <f>ROUND(E305*H305,2)</f>
        <v>0</v>
      </c>
      <c r="J305" s="22">
        <v>21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 t="s">
        <v>17</v>
      </c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</row>
    <row r="306" spans="1:47" s="42" customFormat="1" x14ac:dyDescent="0.25">
      <c r="A306" s="36"/>
      <c r="B306" s="37"/>
      <c r="C306" s="54" t="s">
        <v>710</v>
      </c>
      <c r="D306" s="51"/>
      <c r="E306" s="52"/>
      <c r="F306" s="52"/>
      <c r="G306" s="52"/>
      <c r="H306" s="38"/>
      <c r="I306" s="39"/>
      <c r="J306" s="40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</row>
    <row r="307" spans="1:47" s="42" customFormat="1" x14ac:dyDescent="0.25">
      <c r="A307" s="36"/>
      <c r="B307" s="71" t="s">
        <v>723</v>
      </c>
      <c r="C307" s="54"/>
      <c r="D307" s="51"/>
      <c r="E307" s="52"/>
      <c r="F307" s="52"/>
      <c r="G307" s="52"/>
      <c r="H307" s="38"/>
      <c r="I307" s="39"/>
      <c r="J307" s="40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</row>
    <row r="308" spans="1:47" x14ac:dyDescent="0.25">
      <c r="A308" s="29">
        <v>25</v>
      </c>
      <c r="B308" s="47" t="s">
        <v>1219</v>
      </c>
      <c r="C308" s="72" t="s">
        <v>693</v>
      </c>
      <c r="D308" s="53" t="s">
        <v>32</v>
      </c>
      <c r="E308" s="73">
        <v>1.9</v>
      </c>
      <c r="F308" s="30"/>
      <c r="G308" s="30"/>
      <c r="H308" s="50">
        <f>G308+F308</f>
        <v>0</v>
      </c>
      <c r="I308" s="31">
        <f>ROUND(E308*H308,2)</f>
        <v>0</v>
      </c>
      <c r="J308" s="22">
        <v>21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 t="s">
        <v>17</v>
      </c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</row>
    <row r="309" spans="1:47" s="42" customFormat="1" ht="21" x14ac:dyDescent="0.25">
      <c r="A309" s="36"/>
      <c r="B309" s="37"/>
      <c r="C309" s="74" t="s">
        <v>728</v>
      </c>
      <c r="D309" s="51"/>
      <c r="E309" s="52"/>
      <c r="F309" s="52"/>
      <c r="G309" s="52"/>
      <c r="H309" s="38"/>
      <c r="I309" s="39"/>
      <c r="J309" s="40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</row>
    <row r="310" spans="1:47" x14ac:dyDescent="0.25">
      <c r="A310" s="29">
        <v>26</v>
      </c>
      <c r="B310" s="75" t="s">
        <v>1220</v>
      </c>
      <c r="C310" s="72" t="s">
        <v>695</v>
      </c>
      <c r="D310" s="53" t="s">
        <v>531</v>
      </c>
      <c r="E310" s="73">
        <v>0.8</v>
      </c>
      <c r="F310" s="30"/>
      <c r="G310" s="30"/>
      <c r="H310" s="50">
        <f>G310+F310</f>
        <v>0</v>
      </c>
      <c r="I310" s="31">
        <f>ROUND(E310*H310,2)</f>
        <v>0</v>
      </c>
      <c r="J310" s="22">
        <v>21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 t="s">
        <v>17</v>
      </c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</row>
    <row r="311" spans="1:47" x14ac:dyDescent="0.25">
      <c r="A311" s="29">
        <v>27</v>
      </c>
      <c r="B311" s="47" t="s">
        <v>1221</v>
      </c>
      <c r="C311" s="72" t="s">
        <v>696</v>
      </c>
      <c r="D311" s="53" t="s">
        <v>32</v>
      </c>
      <c r="E311" s="73">
        <v>1</v>
      </c>
      <c r="F311" s="30"/>
      <c r="G311" s="30"/>
      <c r="H311" s="50">
        <f>G311+F311</f>
        <v>0</v>
      </c>
      <c r="I311" s="31">
        <f>ROUND(E311*H311,2)</f>
        <v>0</v>
      </c>
      <c r="J311" s="22">
        <v>21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 t="s">
        <v>17</v>
      </c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</row>
    <row r="312" spans="1:47" s="42" customFormat="1" ht="31.2" x14ac:dyDescent="0.25">
      <c r="A312" s="36"/>
      <c r="B312" s="37"/>
      <c r="C312" s="74" t="s">
        <v>724</v>
      </c>
      <c r="D312" s="51"/>
      <c r="E312" s="52"/>
      <c r="F312" s="52"/>
      <c r="G312" s="52"/>
      <c r="H312" s="38"/>
      <c r="I312" s="39"/>
      <c r="J312" s="40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</row>
    <row r="313" spans="1:47" x14ac:dyDescent="0.25">
      <c r="A313" s="29">
        <v>28</v>
      </c>
      <c r="B313" s="47" t="s">
        <v>1222</v>
      </c>
      <c r="C313" s="72" t="s">
        <v>725</v>
      </c>
      <c r="D313" s="53" t="s">
        <v>72</v>
      </c>
      <c r="E313" s="73">
        <v>1</v>
      </c>
      <c r="F313" s="30"/>
      <c r="G313" s="30"/>
      <c r="H313" s="50">
        <f>G313+F313</f>
        <v>0</v>
      </c>
      <c r="I313" s="31">
        <f>ROUND(E313*H313,2)</f>
        <v>0</v>
      </c>
      <c r="J313" s="22">
        <v>21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 t="s">
        <v>17</v>
      </c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</row>
    <row r="314" spans="1:47" x14ac:dyDescent="0.25">
      <c r="A314" s="29">
        <v>29</v>
      </c>
      <c r="B314" s="47" t="s">
        <v>1223</v>
      </c>
      <c r="C314" s="72" t="s">
        <v>726</v>
      </c>
      <c r="D314" s="53" t="s">
        <v>72</v>
      </c>
      <c r="E314" s="73">
        <v>1</v>
      </c>
      <c r="F314" s="30"/>
      <c r="G314" s="30"/>
      <c r="H314" s="50">
        <f>G314+F314</f>
        <v>0</v>
      </c>
      <c r="I314" s="31">
        <f>ROUND(E314*H314,2)</f>
        <v>0</v>
      </c>
      <c r="J314" s="22">
        <v>21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 t="s">
        <v>17</v>
      </c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</row>
    <row r="315" spans="1:47" x14ac:dyDescent="0.25">
      <c r="A315" s="29">
        <v>30</v>
      </c>
      <c r="B315" s="47" t="s">
        <v>1224</v>
      </c>
      <c r="C315" s="48" t="s">
        <v>727</v>
      </c>
      <c r="D315" s="53" t="s">
        <v>72</v>
      </c>
      <c r="E315" s="50">
        <v>1</v>
      </c>
      <c r="F315" s="30"/>
      <c r="G315" s="30"/>
      <c r="H315" s="50">
        <f>G315+F315</f>
        <v>0</v>
      </c>
      <c r="I315" s="31">
        <f>ROUND(E315*H315,2)</f>
        <v>0</v>
      </c>
      <c r="J315" s="22">
        <v>21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 t="s">
        <v>17</v>
      </c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</row>
    <row r="316" spans="1:47" x14ac:dyDescent="0.25">
      <c r="A316" s="29">
        <v>31</v>
      </c>
      <c r="B316" s="47" t="s">
        <v>1225</v>
      </c>
      <c r="C316" s="72" t="s">
        <v>702</v>
      </c>
      <c r="D316" s="53" t="s">
        <v>72</v>
      </c>
      <c r="E316" s="73">
        <v>1</v>
      </c>
      <c r="F316" s="30"/>
      <c r="G316" s="30"/>
      <c r="H316" s="50">
        <f>G316+F316</f>
        <v>0</v>
      </c>
      <c r="I316" s="31">
        <f>ROUND(E316*H316,2)</f>
        <v>0</v>
      </c>
      <c r="J316" s="22">
        <v>21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 t="s">
        <v>17</v>
      </c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</row>
    <row r="317" spans="1:47" ht="21" x14ac:dyDescent="0.25">
      <c r="A317" s="29">
        <v>32</v>
      </c>
      <c r="B317" s="47" t="s">
        <v>1226</v>
      </c>
      <c r="C317" s="72" t="s">
        <v>719</v>
      </c>
      <c r="D317" s="53" t="s">
        <v>72</v>
      </c>
      <c r="E317" s="73">
        <v>1</v>
      </c>
      <c r="F317" s="30"/>
      <c r="G317" s="30"/>
      <c r="H317" s="50">
        <f>G317+F317</f>
        <v>0</v>
      </c>
      <c r="I317" s="31">
        <f>ROUND(E317*H317,2)</f>
        <v>0</v>
      </c>
      <c r="J317" s="22">
        <v>21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 t="s">
        <v>17</v>
      </c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</row>
    <row r="318" spans="1:47" s="42" customFormat="1" x14ac:dyDescent="0.25">
      <c r="A318" s="36"/>
      <c r="B318" s="71" t="s">
        <v>729</v>
      </c>
      <c r="C318" s="54"/>
      <c r="D318" s="51"/>
      <c r="E318" s="52"/>
      <c r="F318" s="52"/>
      <c r="G318" s="52"/>
      <c r="H318" s="38"/>
      <c r="I318" s="39"/>
      <c r="J318" s="40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</row>
    <row r="319" spans="1:47" x14ac:dyDescent="0.25">
      <c r="A319" s="29">
        <v>33</v>
      </c>
      <c r="B319" s="47" t="s">
        <v>1227</v>
      </c>
      <c r="C319" s="72" t="s">
        <v>693</v>
      </c>
      <c r="D319" s="53" t="s">
        <v>32</v>
      </c>
      <c r="E319" s="73">
        <v>8.8000000000000007</v>
      </c>
      <c r="F319" s="30"/>
      <c r="G319" s="30"/>
      <c r="H319" s="50">
        <f>G319+F319</f>
        <v>0</v>
      </c>
      <c r="I319" s="31">
        <f>ROUND(E319*H319,2)</f>
        <v>0</v>
      </c>
      <c r="J319" s="22">
        <v>21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 t="s">
        <v>17</v>
      </c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</row>
    <row r="320" spans="1:47" s="42" customFormat="1" ht="21" x14ac:dyDescent="0.25">
      <c r="A320" s="36"/>
      <c r="B320" s="37"/>
      <c r="C320" s="74" t="s">
        <v>728</v>
      </c>
      <c r="D320" s="51"/>
      <c r="E320" s="52"/>
      <c r="F320" s="52"/>
      <c r="G320" s="52"/>
      <c r="H320" s="38"/>
      <c r="I320" s="39"/>
      <c r="J320" s="40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</row>
    <row r="321" spans="1:47" x14ac:dyDescent="0.25">
      <c r="A321" s="29">
        <v>34</v>
      </c>
      <c r="B321" s="75" t="s">
        <v>1228</v>
      </c>
      <c r="C321" s="72" t="s">
        <v>695</v>
      </c>
      <c r="D321" s="53" t="s">
        <v>531</v>
      </c>
      <c r="E321" s="73">
        <v>0.8</v>
      </c>
      <c r="F321" s="30"/>
      <c r="G321" s="30"/>
      <c r="H321" s="50">
        <f>G321+F321</f>
        <v>0</v>
      </c>
      <c r="I321" s="31">
        <f>ROUND(E321*H321,2)</f>
        <v>0</v>
      </c>
      <c r="J321" s="22">
        <v>21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 t="s">
        <v>17</v>
      </c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</row>
    <row r="322" spans="1:47" x14ac:dyDescent="0.25">
      <c r="A322" s="29">
        <v>35</v>
      </c>
      <c r="B322" s="47" t="s">
        <v>1229</v>
      </c>
      <c r="C322" s="72" t="s">
        <v>696</v>
      </c>
      <c r="D322" s="53" t="s">
        <v>32</v>
      </c>
      <c r="E322" s="73">
        <v>1.2</v>
      </c>
      <c r="F322" s="30"/>
      <c r="G322" s="30"/>
      <c r="H322" s="50">
        <f>G322+F322</f>
        <v>0</v>
      </c>
      <c r="I322" s="31">
        <f>ROUND(E322*H322,2)</f>
        <v>0</v>
      </c>
      <c r="J322" s="22">
        <v>21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 t="s">
        <v>17</v>
      </c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</row>
    <row r="323" spans="1:47" s="42" customFormat="1" ht="31.2" x14ac:dyDescent="0.25">
      <c r="A323" s="36"/>
      <c r="B323" s="37"/>
      <c r="C323" s="74" t="s">
        <v>730</v>
      </c>
      <c r="D323" s="51"/>
      <c r="E323" s="52"/>
      <c r="F323" s="52"/>
      <c r="G323" s="52"/>
      <c r="H323" s="38"/>
      <c r="I323" s="39"/>
      <c r="J323" s="40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</row>
    <row r="324" spans="1:47" x14ac:dyDescent="0.25">
      <c r="A324" s="29">
        <v>36</v>
      </c>
      <c r="B324" s="47" t="s">
        <v>1230</v>
      </c>
      <c r="C324" s="72" t="s">
        <v>731</v>
      </c>
      <c r="D324" s="53" t="s">
        <v>72</v>
      </c>
      <c r="E324" s="73">
        <v>1</v>
      </c>
      <c r="F324" s="30"/>
      <c r="G324" s="30"/>
      <c r="H324" s="50">
        <f>G324+F324</f>
        <v>0</v>
      </c>
      <c r="I324" s="31">
        <f>ROUND(E324*H324,2)</f>
        <v>0</v>
      </c>
      <c r="J324" s="22">
        <v>21</v>
      </c>
      <c r="K324" s="17"/>
      <c r="L324" s="17"/>
      <c r="M324" s="17"/>
      <c r="N324" s="17"/>
      <c r="O324" s="17"/>
      <c r="P324" s="17"/>
      <c r="Q324" s="17"/>
      <c r="R324" s="17"/>
      <c r="S324" s="17"/>
      <c r="T324" s="17" t="s">
        <v>17</v>
      </c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</row>
    <row r="325" spans="1:47" x14ac:dyDescent="0.25">
      <c r="A325" s="29">
        <v>37</v>
      </c>
      <c r="B325" s="47" t="s">
        <v>1231</v>
      </c>
      <c r="C325" s="72" t="s">
        <v>703</v>
      </c>
      <c r="D325" s="53" t="s">
        <v>72</v>
      </c>
      <c r="E325" s="73">
        <v>1</v>
      </c>
      <c r="F325" s="30"/>
      <c r="G325" s="30"/>
      <c r="H325" s="50">
        <f>G325+F325</f>
        <v>0</v>
      </c>
      <c r="I325" s="31">
        <f>ROUND(E325*H325,2)</f>
        <v>0</v>
      </c>
      <c r="J325" s="22">
        <v>21</v>
      </c>
      <c r="K325" s="17"/>
      <c r="L325" s="17"/>
      <c r="M325" s="17"/>
      <c r="N325" s="17"/>
      <c r="O325" s="17"/>
      <c r="P325" s="17"/>
      <c r="Q325" s="17"/>
      <c r="R325" s="17"/>
      <c r="S325" s="17"/>
      <c r="T325" s="17" t="s">
        <v>17</v>
      </c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</row>
    <row r="326" spans="1:47" s="42" customFormat="1" x14ac:dyDescent="0.25">
      <c r="A326" s="36"/>
      <c r="B326" s="37"/>
      <c r="C326" s="74" t="s">
        <v>718</v>
      </c>
      <c r="D326" s="51"/>
      <c r="E326" s="52"/>
      <c r="F326" s="52"/>
      <c r="G326" s="52"/>
      <c r="H326" s="38"/>
      <c r="I326" s="39"/>
      <c r="J326" s="40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</row>
    <row r="327" spans="1:47" x14ac:dyDescent="0.25">
      <c r="A327" s="29">
        <v>38</v>
      </c>
      <c r="B327" s="47" t="s">
        <v>1232</v>
      </c>
      <c r="C327" s="72" t="s">
        <v>727</v>
      </c>
      <c r="D327" s="53" t="s">
        <v>72</v>
      </c>
      <c r="E327" s="73">
        <v>1</v>
      </c>
      <c r="F327" s="30"/>
      <c r="G327" s="30"/>
      <c r="H327" s="50">
        <f>G327+F327</f>
        <v>0</v>
      </c>
      <c r="I327" s="31">
        <f>ROUND(E327*H327,2)</f>
        <v>0</v>
      </c>
      <c r="J327" s="22">
        <v>21</v>
      </c>
      <c r="K327" s="17"/>
      <c r="L327" s="17"/>
      <c r="M327" s="17"/>
      <c r="N327" s="17"/>
      <c r="O327" s="17"/>
      <c r="P327" s="17"/>
      <c r="Q327" s="17"/>
      <c r="R327" s="17"/>
      <c r="S327" s="17"/>
      <c r="T327" s="17" t="s">
        <v>17</v>
      </c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</row>
    <row r="328" spans="1:47" x14ac:dyDescent="0.25">
      <c r="A328" s="29">
        <v>39</v>
      </c>
      <c r="B328" s="47" t="s">
        <v>1233</v>
      </c>
      <c r="C328" s="72" t="s">
        <v>702</v>
      </c>
      <c r="D328" s="53" t="s">
        <v>72</v>
      </c>
      <c r="E328" s="73">
        <v>1</v>
      </c>
      <c r="F328" s="30"/>
      <c r="G328" s="30"/>
      <c r="H328" s="50">
        <f>G328+F328</f>
        <v>0</v>
      </c>
      <c r="I328" s="31">
        <f>ROUND(E328*H328,2)</f>
        <v>0</v>
      </c>
      <c r="J328" s="22">
        <v>21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 t="s">
        <v>17</v>
      </c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</row>
    <row r="329" spans="1:47" ht="21" x14ac:dyDescent="0.25">
      <c r="A329" s="29">
        <v>40</v>
      </c>
      <c r="B329" s="47" t="s">
        <v>1234</v>
      </c>
      <c r="C329" s="72" t="s">
        <v>719</v>
      </c>
      <c r="D329" s="53" t="s">
        <v>72</v>
      </c>
      <c r="E329" s="73">
        <v>1</v>
      </c>
      <c r="F329" s="30"/>
      <c r="G329" s="30"/>
      <c r="H329" s="50">
        <f>G329+F329</f>
        <v>0</v>
      </c>
      <c r="I329" s="31">
        <f>ROUND(E329*H329,2)</f>
        <v>0</v>
      </c>
      <c r="J329" s="22">
        <v>21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 t="s">
        <v>17</v>
      </c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</row>
    <row r="330" spans="1:47" s="42" customFormat="1" x14ac:dyDescent="0.25">
      <c r="A330" s="36"/>
      <c r="B330" s="71" t="s">
        <v>732</v>
      </c>
      <c r="C330" s="54"/>
      <c r="D330" s="51"/>
      <c r="E330" s="52"/>
      <c r="F330" s="52"/>
      <c r="G330" s="52"/>
      <c r="H330" s="38"/>
      <c r="I330" s="39"/>
      <c r="J330" s="40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</row>
    <row r="331" spans="1:47" x14ac:dyDescent="0.25">
      <c r="A331" s="29">
        <v>41</v>
      </c>
      <c r="B331" s="47" t="s">
        <v>1235</v>
      </c>
      <c r="C331" s="72" t="s">
        <v>693</v>
      </c>
      <c r="D331" s="53" t="s">
        <v>32</v>
      </c>
      <c r="E331" s="73">
        <v>10.9</v>
      </c>
      <c r="F331" s="30"/>
      <c r="G331" s="30"/>
      <c r="H331" s="50">
        <f>G331+F331</f>
        <v>0</v>
      </c>
      <c r="I331" s="31">
        <f>ROUND(E331*H331,2)</f>
        <v>0</v>
      </c>
      <c r="J331" s="22">
        <v>21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 t="s">
        <v>17</v>
      </c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</row>
    <row r="332" spans="1:47" s="42" customFormat="1" ht="21" x14ac:dyDescent="0.25">
      <c r="A332" s="36"/>
      <c r="B332" s="37"/>
      <c r="C332" s="74" t="s">
        <v>728</v>
      </c>
      <c r="D332" s="51"/>
      <c r="E332" s="52"/>
      <c r="F332" s="52"/>
      <c r="G332" s="52"/>
      <c r="H332" s="38"/>
      <c r="I332" s="39"/>
      <c r="J332" s="40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</row>
    <row r="333" spans="1:47" x14ac:dyDescent="0.25">
      <c r="A333" s="29">
        <v>42</v>
      </c>
      <c r="B333" s="75" t="s">
        <v>1236</v>
      </c>
      <c r="C333" s="72" t="s">
        <v>695</v>
      </c>
      <c r="D333" s="53" t="s">
        <v>531</v>
      </c>
      <c r="E333" s="73">
        <v>0.8</v>
      </c>
      <c r="F333" s="30"/>
      <c r="G333" s="30"/>
      <c r="H333" s="50">
        <f>G333+F333</f>
        <v>0</v>
      </c>
      <c r="I333" s="31">
        <f>ROUND(E333*H333,2)</f>
        <v>0</v>
      </c>
      <c r="J333" s="22">
        <v>21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7" t="s">
        <v>17</v>
      </c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</row>
    <row r="334" spans="1:47" x14ac:dyDescent="0.25">
      <c r="A334" s="29">
        <v>43</v>
      </c>
      <c r="B334" s="47" t="s">
        <v>1237</v>
      </c>
      <c r="C334" s="72" t="s">
        <v>696</v>
      </c>
      <c r="D334" s="53" t="s">
        <v>32</v>
      </c>
      <c r="E334" s="73">
        <v>4.9000000000000004</v>
      </c>
      <c r="F334" s="30"/>
      <c r="G334" s="30"/>
      <c r="H334" s="50">
        <f>G334+F334</f>
        <v>0</v>
      </c>
      <c r="I334" s="31">
        <f>ROUND(E334*H334,2)</f>
        <v>0</v>
      </c>
      <c r="J334" s="22">
        <v>21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 t="s">
        <v>17</v>
      </c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</row>
    <row r="335" spans="1:47" s="42" customFormat="1" ht="31.2" x14ac:dyDescent="0.25">
      <c r="A335" s="36"/>
      <c r="B335" s="37"/>
      <c r="C335" s="74" t="s">
        <v>733</v>
      </c>
      <c r="D335" s="51"/>
      <c r="E335" s="52"/>
      <c r="F335" s="52"/>
      <c r="G335" s="52"/>
      <c r="H335" s="38"/>
      <c r="I335" s="39"/>
      <c r="J335" s="40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</row>
    <row r="336" spans="1:47" s="42" customFormat="1" x14ac:dyDescent="0.25">
      <c r="A336" s="36"/>
      <c r="B336" s="71" t="s">
        <v>736</v>
      </c>
      <c r="C336" s="54"/>
      <c r="D336" s="51"/>
      <c r="E336" s="52"/>
      <c r="F336" s="52"/>
      <c r="G336" s="52"/>
      <c r="H336" s="38"/>
      <c r="I336" s="39"/>
      <c r="J336" s="40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</row>
    <row r="337" spans="1:47" x14ac:dyDescent="0.25">
      <c r="A337" s="29">
        <v>44</v>
      </c>
      <c r="B337" s="47" t="s">
        <v>1238</v>
      </c>
      <c r="C337" s="72" t="s">
        <v>693</v>
      </c>
      <c r="D337" s="53" t="s">
        <v>32</v>
      </c>
      <c r="E337" s="73">
        <v>13.8</v>
      </c>
      <c r="F337" s="30"/>
      <c r="G337" s="30"/>
      <c r="H337" s="50">
        <f>G337+F337</f>
        <v>0</v>
      </c>
      <c r="I337" s="31">
        <f>ROUND(E337*H337,2)</f>
        <v>0</v>
      </c>
      <c r="J337" s="22">
        <v>21</v>
      </c>
      <c r="K337" s="17"/>
      <c r="L337" s="17"/>
      <c r="M337" s="17"/>
      <c r="N337" s="17"/>
      <c r="O337" s="17"/>
      <c r="P337" s="17"/>
      <c r="Q337" s="17"/>
      <c r="R337" s="17"/>
      <c r="S337" s="17"/>
      <c r="T337" s="17" t="s">
        <v>17</v>
      </c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</row>
    <row r="338" spans="1:47" s="42" customFormat="1" ht="21" x14ac:dyDescent="0.25">
      <c r="A338" s="36"/>
      <c r="B338" s="37"/>
      <c r="C338" s="74" t="s">
        <v>728</v>
      </c>
      <c r="D338" s="51"/>
      <c r="E338" s="52" t="s">
        <v>737</v>
      </c>
      <c r="F338" s="52"/>
      <c r="G338" s="52"/>
      <c r="H338" s="38"/>
      <c r="I338" s="39"/>
      <c r="J338" s="40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</row>
    <row r="339" spans="1:47" x14ac:dyDescent="0.25">
      <c r="A339" s="29">
        <v>45</v>
      </c>
      <c r="B339" s="47" t="s">
        <v>1239</v>
      </c>
      <c r="C339" s="72" t="s">
        <v>695</v>
      </c>
      <c r="D339" s="53" t="s">
        <v>531</v>
      </c>
      <c r="E339" s="73">
        <v>1.4</v>
      </c>
      <c r="F339" s="30"/>
      <c r="G339" s="30"/>
      <c r="H339" s="50">
        <f>G339+F339</f>
        <v>0</v>
      </c>
      <c r="I339" s="31">
        <f>ROUND(E339*H339,2)</f>
        <v>0</v>
      </c>
      <c r="J339" s="22">
        <v>21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 t="s">
        <v>17</v>
      </c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</row>
    <row r="340" spans="1:47" s="42" customFormat="1" x14ac:dyDescent="0.25">
      <c r="A340" s="36"/>
      <c r="B340" s="71" t="s">
        <v>712</v>
      </c>
      <c r="C340" s="54"/>
      <c r="D340" s="51"/>
      <c r="E340" s="52"/>
      <c r="F340" s="52"/>
      <c r="G340" s="52"/>
      <c r="H340" s="38"/>
      <c r="I340" s="39"/>
      <c r="J340" s="40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</row>
    <row r="341" spans="1:47" x14ac:dyDescent="0.25">
      <c r="A341" s="29">
        <v>46</v>
      </c>
      <c r="B341" s="47" t="s">
        <v>1210</v>
      </c>
      <c r="C341" s="72" t="s">
        <v>693</v>
      </c>
      <c r="D341" s="53" t="s">
        <v>32</v>
      </c>
      <c r="E341" s="73">
        <v>17.5</v>
      </c>
      <c r="F341" s="30"/>
      <c r="G341" s="30"/>
      <c r="H341" s="50">
        <f>G341+F341</f>
        <v>0</v>
      </c>
      <c r="I341" s="31">
        <f>ROUND(E341*H341,2)</f>
        <v>0</v>
      </c>
      <c r="J341" s="22">
        <v>21</v>
      </c>
      <c r="K341" s="17"/>
      <c r="L341" s="17"/>
      <c r="M341" s="17"/>
      <c r="N341" s="17"/>
      <c r="O341" s="17"/>
      <c r="P341" s="17"/>
      <c r="Q341" s="17"/>
      <c r="R341" s="17"/>
      <c r="S341" s="17"/>
      <c r="T341" s="17" t="s">
        <v>17</v>
      </c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</row>
    <row r="342" spans="1:47" s="42" customFormat="1" x14ac:dyDescent="0.25">
      <c r="A342" s="36"/>
      <c r="B342" s="37"/>
      <c r="C342" s="74" t="s">
        <v>694</v>
      </c>
      <c r="D342" s="51"/>
      <c r="E342" s="52"/>
      <c r="F342" s="52"/>
      <c r="G342" s="52"/>
      <c r="H342" s="38"/>
      <c r="I342" s="39"/>
      <c r="J342" s="40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</row>
    <row r="343" spans="1:47" x14ac:dyDescent="0.25">
      <c r="A343" s="29">
        <v>47</v>
      </c>
      <c r="B343" s="75" t="s">
        <v>1240</v>
      </c>
      <c r="C343" s="72" t="s">
        <v>695</v>
      </c>
      <c r="D343" s="53" t="s">
        <v>531</v>
      </c>
      <c r="E343" s="73">
        <v>1.6</v>
      </c>
      <c r="F343" s="30"/>
      <c r="G343" s="30"/>
      <c r="H343" s="50">
        <f>G343+F343</f>
        <v>0</v>
      </c>
      <c r="I343" s="31">
        <f>ROUND(E343*H343,2)</f>
        <v>0</v>
      </c>
      <c r="J343" s="22">
        <v>21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 t="s">
        <v>17</v>
      </c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</row>
    <row r="344" spans="1:47" x14ac:dyDescent="0.25">
      <c r="A344" s="29">
        <v>48</v>
      </c>
      <c r="B344" s="47" t="s">
        <v>1241</v>
      </c>
      <c r="C344" s="72" t="s">
        <v>696</v>
      </c>
      <c r="D344" s="53" t="s">
        <v>32</v>
      </c>
      <c r="E344" s="73">
        <v>4.5999999999999996</v>
      </c>
      <c r="F344" s="30"/>
      <c r="G344" s="30"/>
      <c r="H344" s="50">
        <f>G344+F344</f>
        <v>0</v>
      </c>
      <c r="I344" s="31">
        <f>ROUND(E344*H344,2)</f>
        <v>0</v>
      </c>
      <c r="J344" s="22">
        <v>21</v>
      </c>
      <c r="K344" s="17"/>
      <c r="L344" s="17"/>
      <c r="M344" s="17"/>
      <c r="N344" s="17"/>
      <c r="O344" s="17"/>
      <c r="P344" s="17"/>
      <c r="Q344" s="17"/>
      <c r="R344" s="17"/>
      <c r="S344" s="17"/>
      <c r="T344" s="17" t="s">
        <v>17</v>
      </c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</row>
    <row r="345" spans="1:47" s="42" customFormat="1" ht="31.2" x14ac:dyDescent="0.25">
      <c r="A345" s="36"/>
      <c r="B345" s="37"/>
      <c r="C345" s="74" t="s">
        <v>713</v>
      </c>
      <c r="D345" s="51"/>
      <c r="E345" s="52"/>
      <c r="F345" s="52"/>
      <c r="G345" s="52"/>
      <c r="H345" s="38"/>
      <c r="I345" s="39"/>
      <c r="J345" s="40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</row>
    <row r="346" spans="1:47" x14ac:dyDescent="0.25">
      <c r="A346" s="29">
        <v>49</v>
      </c>
      <c r="B346" s="47" t="s">
        <v>1242</v>
      </c>
      <c r="C346" s="72" t="s">
        <v>696</v>
      </c>
      <c r="D346" s="53" t="s">
        <v>32</v>
      </c>
      <c r="E346" s="73">
        <v>17.899999999999999</v>
      </c>
      <c r="F346" s="30"/>
      <c r="G346" s="30"/>
      <c r="H346" s="50">
        <f>G346+F346</f>
        <v>0</v>
      </c>
      <c r="I346" s="31">
        <f>ROUND(E346*H346,2)</f>
        <v>0</v>
      </c>
      <c r="J346" s="22">
        <v>21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 t="s">
        <v>17</v>
      </c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</row>
    <row r="347" spans="1:47" s="42" customFormat="1" ht="31.2" x14ac:dyDescent="0.25">
      <c r="A347" s="36"/>
      <c r="B347" s="37"/>
      <c r="C347" s="74" t="s">
        <v>714</v>
      </c>
      <c r="D347" s="51"/>
      <c r="E347" s="52"/>
      <c r="F347" s="52"/>
      <c r="G347" s="52"/>
      <c r="H347" s="38"/>
      <c r="I347" s="39"/>
      <c r="J347" s="40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</row>
    <row r="348" spans="1:47" x14ac:dyDescent="0.25">
      <c r="A348" s="29">
        <v>50</v>
      </c>
      <c r="B348" s="47" t="s">
        <v>1243</v>
      </c>
      <c r="C348" s="72" t="s">
        <v>716</v>
      </c>
      <c r="D348" s="53" t="s">
        <v>72</v>
      </c>
      <c r="E348" s="73">
        <v>1</v>
      </c>
      <c r="F348" s="30"/>
      <c r="G348" s="30"/>
      <c r="H348" s="50">
        <f>G348+F348</f>
        <v>0</v>
      </c>
      <c r="I348" s="31">
        <f>ROUND(E348*H348,2)</f>
        <v>0</v>
      </c>
      <c r="J348" s="22">
        <v>21</v>
      </c>
      <c r="K348" s="17"/>
      <c r="L348" s="17"/>
      <c r="M348" s="17"/>
      <c r="N348" s="17"/>
      <c r="O348" s="17"/>
      <c r="P348" s="17"/>
      <c r="Q348" s="17"/>
      <c r="R348" s="17"/>
      <c r="S348" s="17"/>
      <c r="T348" s="17" t="s">
        <v>17</v>
      </c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</row>
    <row r="349" spans="1:47" x14ac:dyDescent="0.25">
      <c r="A349" s="29">
        <v>51</v>
      </c>
      <c r="B349" s="47" t="s">
        <v>1244</v>
      </c>
      <c r="C349" s="72" t="s">
        <v>717</v>
      </c>
      <c r="D349" s="53" t="s">
        <v>72</v>
      </c>
      <c r="E349" s="73">
        <v>7</v>
      </c>
      <c r="F349" s="30"/>
      <c r="G349" s="30"/>
      <c r="H349" s="50">
        <f>G349+F349</f>
        <v>0</v>
      </c>
      <c r="I349" s="31">
        <f>ROUND(E349*H349,2)</f>
        <v>0</v>
      </c>
      <c r="J349" s="22">
        <v>21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 t="s">
        <v>17</v>
      </c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</row>
    <row r="350" spans="1:47" x14ac:dyDescent="0.25">
      <c r="A350" s="29">
        <v>52</v>
      </c>
      <c r="B350" s="47" t="s">
        <v>1245</v>
      </c>
      <c r="C350" s="72" t="s">
        <v>703</v>
      </c>
      <c r="D350" s="53" t="s">
        <v>72</v>
      </c>
      <c r="E350" s="73">
        <v>7</v>
      </c>
      <c r="F350" s="30"/>
      <c r="G350" s="30"/>
      <c r="H350" s="50">
        <f>G350+F350</f>
        <v>0</v>
      </c>
      <c r="I350" s="31">
        <f>ROUND(E350*H350,2)</f>
        <v>0</v>
      </c>
      <c r="J350" s="22">
        <v>21</v>
      </c>
      <c r="K350" s="17"/>
      <c r="L350" s="17"/>
      <c r="M350" s="17"/>
      <c r="N350" s="17"/>
      <c r="O350" s="17"/>
      <c r="P350" s="17"/>
      <c r="Q350" s="17"/>
      <c r="R350" s="17"/>
      <c r="S350" s="17"/>
      <c r="T350" s="17" t="s">
        <v>17</v>
      </c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</row>
    <row r="351" spans="1:47" s="42" customFormat="1" x14ac:dyDescent="0.25">
      <c r="A351" s="36"/>
      <c r="B351" s="37"/>
      <c r="C351" s="74" t="s">
        <v>718</v>
      </c>
      <c r="D351" s="51"/>
      <c r="E351" s="52"/>
      <c r="F351" s="52"/>
      <c r="G351" s="52"/>
      <c r="H351" s="38"/>
      <c r="I351" s="39"/>
      <c r="J351" s="40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</row>
    <row r="352" spans="1:47" x14ac:dyDescent="0.25">
      <c r="A352" s="29">
        <v>53</v>
      </c>
      <c r="B352" s="47" t="s">
        <v>1246</v>
      </c>
      <c r="C352" s="48" t="s">
        <v>727</v>
      </c>
      <c r="D352" s="53" t="s">
        <v>72</v>
      </c>
      <c r="E352" s="50">
        <v>1</v>
      </c>
      <c r="F352" s="30"/>
      <c r="G352" s="30"/>
      <c r="H352" s="50">
        <f>G352+F352</f>
        <v>0</v>
      </c>
      <c r="I352" s="31">
        <f>ROUND(E352*H352,2)</f>
        <v>0</v>
      </c>
      <c r="J352" s="22">
        <v>21</v>
      </c>
      <c r="K352" s="17"/>
      <c r="L352" s="17"/>
      <c r="M352" s="17"/>
      <c r="N352" s="17"/>
      <c r="O352" s="17"/>
      <c r="P352" s="17"/>
      <c r="Q352" s="17"/>
      <c r="R352" s="17"/>
      <c r="S352" s="17"/>
      <c r="T352" s="17" t="s">
        <v>17</v>
      </c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</row>
    <row r="353" spans="1:47" x14ac:dyDescent="0.25">
      <c r="A353" s="29">
        <v>54</v>
      </c>
      <c r="B353" s="47" t="s">
        <v>1247</v>
      </c>
      <c r="C353" s="72" t="s">
        <v>702</v>
      </c>
      <c r="D353" s="53" t="s">
        <v>72</v>
      </c>
      <c r="E353" s="73">
        <v>7</v>
      </c>
      <c r="F353" s="30"/>
      <c r="G353" s="30"/>
      <c r="H353" s="50">
        <f>G353+F353</f>
        <v>0</v>
      </c>
      <c r="I353" s="31">
        <f>ROUND(E353*H353,2)</f>
        <v>0</v>
      </c>
      <c r="J353" s="22">
        <v>21</v>
      </c>
      <c r="K353" s="17"/>
      <c r="L353" s="17"/>
      <c r="M353" s="17"/>
      <c r="N353" s="17"/>
      <c r="O353" s="17"/>
      <c r="P353" s="17"/>
      <c r="Q353" s="17"/>
      <c r="R353" s="17"/>
      <c r="S353" s="17"/>
      <c r="T353" s="17" t="s">
        <v>17</v>
      </c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</row>
    <row r="354" spans="1:47" ht="21" x14ac:dyDescent="0.25">
      <c r="A354" s="29">
        <v>55</v>
      </c>
      <c r="B354" s="47" t="s">
        <v>1248</v>
      </c>
      <c r="C354" s="72" t="s">
        <v>719</v>
      </c>
      <c r="D354" s="53" t="s">
        <v>72</v>
      </c>
      <c r="E354" s="73">
        <v>7</v>
      </c>
      <c r="F354" s="30"/>
      <c r="G354" s="30"/>
      <c r="H354" s="50">
        <f>G354+F354</f>
        <v>0</v>
      </c>
      <c r="I354" s="31">
        <f>ROUND(E354*H354,2)</f>
        <v>0</v>
      </c>
      <c r="J354" s="22">
        <v>21</v>
      </c>
      <c r="K354" s="17"/>
      <c r="L354" s="17"/>
      <c r="M354" s="17"/>
      <c r="N354" s="17"/>
      <c r="O354" s="17"/>
      <c r="P354" s="17"/>
      <c r="Q354" s="17"/>
      <c r="R354" s="17"/>
      <c r="S354" s="17"/>
      <c r="T354" s="17" t="s">
        <v>17</v>
      </c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</row>
    <row r="355" spans="1:47" x14ac:dyDescent="0.25">
      <c r="A355" s="29">
        <v>56</v>
      </c>
      <c r="B355" s="47" t="s">
        <v>1249</v>
      </c>
      <c r="C355" s="72" t="s">
        <v>720</v>
      </c>
      <c r="D355" s="53" t="s">
        <v>72</v>
      </c>
      <c r="E355" s="73">
        <v>6</v>
      </c>
      <c r="F355" s="30"/>
      <c r="G355" s="30"/>
      <c r="H355" s="50">
        <f>G355+F355</f>
        <v>0</v>
      </c>
      <c r="I355" s="31">
        <f>ROUND(E355*H355,2)</f>
        <v>0</v>
      </c>
      <c r="J355" s="22">
        <v>21</v>
      </c>
      <c r="K355" s="17"/>
      <c r="L355" s="17"/>
      <c r="M355" s="17"/>
      <c r="N355" s="17"/>
      <c r="O355" s="17"/>
      <c r="P355" s="17"/>
      <c r="Q355" s="17"/>
      <c r="R355" s="17"/>
      <c r="S355" s="17"/>
      <c r="T355" s="17" t="s">
        <v>17</v>
      </c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</row>
    <row r="356" spans="1:47" s="42" customFormat="1" x14ac:dyDescent="0.25">
      <c r="A356" s="36"/>
      <c r="B356" s="37"/>
      <c r="C356" s="74" t="s">
        <v>721</v>
      </c>
      <c r="D356" s="51"/>
      <c r="E356" s="52"/>
      <c r="F356" s="52"/>
      <c r="G356" s="52"/>
      <c r="H356" s="38"/>
      <c r="I356" s="39"/>
      <c r="J356" s="40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</row>
    <row r="357" spans="1:47" x14ac:dyDescent="0.25">
      <c r="A357" s="29">
        <v>57</v>
      </c>
      <c r="B357" s="47" t="s">
        <v>1250</v>
      </c>
      <c r="C357" s="72" t="s">
        <v>722</v>
      </c>
      <c r="D357" s="53" t="s">
        <v>72</v>
      </c>
      <c r="E357" s="73">
        <v>1</v>
      </c>
      <c r="F357" s="30"/>
      <c r="G357" s="30"/>
      <c r="H357" s="50">
        <f>G357+F357</f>
        <v>0</v>
      </c>
      <c r="I357" s="31">
        <f>ROUND(E357*H357,2)</f>
        <v>0</v>
      </c>
      <c r="J357" s="22">
        <v>21</v>
      </c>
      <c r="K357" s="17"/>
      <c r="L357" s="17"/>
      <c r="M357" s="17"/>
      <c r="N357" s="17"/>
      <c r="O357" s="17"/>
      <c r="P357" s="17"/>
      <c r="Q357" s="17"/>
      <c r="R357" s="17"/>
      <c r="S357" s="17"/>
      <c r="T357" s="17" t="s">
        <v>17</v>
      </c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</row>
    <row r="358" spans="1:47" x14ac:dyDescent="0.25">
      <c r="A358" s="29">
        <v>58</v>
      </c>
      <c r="B358" s="47" t="s">
        <v>1251</v>
      </c>
      <c r="C358" s="72" t="s">
        <v>707</v>
      </c>
      <c r="D358" s="53" t="s">
        <v>72</v>
      </c>
      <c r="E358" s="73">
        <v>1</v>
      </c>
      <c r="F358" s="30"/>
      <c r="G358" s="30"/>
      <c r="H358" s="50">
        <f>G358+F358</f>
        <v>0</v>
      </c>
      <c r="I358" s="31">
        <f>ROUND(E358*H358,2)</f>
        <v>0</v>
      </c>
      <c r="J358" s="22">
        <v>21</v>
      </c>
      <c r="K358" s="17"/>
      <c r="L358" s="17"/>
      <c r="M358" s="17"/>
      <c r="N358" s="17"/>
      <c r="O358" s="17"/>
      <c r="P358" s="17"/>
      <c r="Q358" s="17"/>
      <c r="R358" s="17"/>
      <c r="S358" s="17"/>
      <c r="T358" s="17" t="s">
        <v>17</v>
      </c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</row>
    <row r="359" spans="1:47" x14ac:dyDescent="0.25">
      <c r="A359" s="29">
        <v>59</v>
      </c>
      <c r="B359" s="47" t="s">
        <v>1252</v>
      </c>
      <c r="C359" s="72" t="s">
        <v>709</v>
      </c>
      <c r="D359" s="53" t="s">
        <v>72</v>
      </c>
      <c r="E359" s="73">
        <v>1</v>
      </c>
      <c r="F359" s="30"/>
      <c r="G359" s="30"/>
      <c r="H359" s="50">
        <f>G359+F359</f>
        <v>0</v>
      </c>
      <c r="I359" s="31">
        <f>ROUND(E359*H359,2)</f>
        <v>0</v>
      </c>
      <c r="J359" s="22">
        <v>21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7" t="s">
        <v>17</v>
      </c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</row>
    <row r="360" spans="1:47" s="42" customFormat="1" x14ac:dyDescent="0.25">
      <c r="A360" s="36"/>
      <c r="B360" s="37"/>
      <c r="C360" s="74" t="s">
        <v>710</v>
      </c>
      <c r="D360" s="51"/>
      <c r="E360" s="52"/>
      <c r="F360" s="52"/>
      <c r="G360" s="52"/>
      <c r="H360" s="38"/>
      <c r="I360" s="39"/>
      <c r="J360" s="40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</row>
    <row r="361" spans="1:47" s="42" customFormat="1" x14ac:dyDescent="0.25">
      <c r="A361" s="36"/>
      <c r="B361" s="71" t="s">
        <v>738</v>
      </c>
      <c r="C361" s="54"/>
      <c r="D361" s="51"/>
      <c r="E361" s="52"/>
      <c r="F361" s="52"/>
      <c r="G361" s="52"/>
      <c r="H361" s="38"/>
      <c r="I361" s="39"/>
      <c r="J361" s="40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</row>
    <row r="362" spans="1:47" x14ac:dyDescent="0.25">
      <c r="A362" s="29">
        <v>60</v>
      </c>
      <c r="B362" s="47" t="s">
        <v>1253</v>
      </c>
      <c r="C362" s="72" t="s">
        <v>739</v>
      </c>
      <c r="D362" s="53" t="s">
        <v>32</v>
      </c>
      <c r="E362" s="73">
        <v>72.900000000000006</v>
      </c>
      <c r="F362" s="30"/>
      <c r="G362" s="30"/>
      <c r="H362" s="50">
        <f>G362+F362</f>
        <v>0</v>
      </c>
      <c r="I362" s="31">
        <f>ROUND(E362*H362,2)</f>
        <v>0</v>
      </c>
      <c r="J362" s="22">
        <v>21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 t="s">
        <v>17</v>
      </c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</row>
    <row r="363" spans="1:47" s="42" customFormat="1" ht="21" x14ac:dyDescent="0.25">
      <c r="A363" s="36"/>
      <c r="B363" s="37"/>
      <c r="C363" s="74" t="s">
        <v>740</v>
      </c>
      <c r="D363" s="51"/>
      <c r="E363" s="52" t="s">
        <v>737</v>
      </c>
      <c r="F363" s="52"/>
      <c r="G363" s="52"/>
      <c r="H363" s="38"/>
      <c r="I363" s="39"/>
      <c r="J363" s="40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</row>
    <row r="364" spans="1:47" x14ac:dyDescent="0.25">
      <c r="A364" s="29">
        <v>61</v>
      </c>
      <c r="B364" s="47" t="s">
        <v>1254</v>
      </c>
      <c r="C364" s="72" t="s">
        <v>742</v>
      </c>
      <c r="D364" s="53" t="s">
        <v>32</v>
      </c>
      <c r="E364" s="73">
        <v>48.6</v>
      </c>
      <c r="F364" s="30"/>
      <c r="G364" s="30"/>
      <c r="H364" s="50">
        <f>G364+F364</f>
        <v>0</v>
      </c>
      <c r="I364" s="31">
        <f>ROUND(E364*H364,2)</f>
        <v>0</v>
      </c>
      <c r="J364" s="22">
        <v>21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 t="s">
        <v>17</v>
      </c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</row>
    <row r="365" spans="1:47" s="42" customFormat="1" ht="31.2" x14ac:dyDescent="0.25">
      <c r="A365" s="36"/>
      <c r="B365" s="37"/>
      <c r="C365" s="74" t="s">
        <v>741</v>
      </c>
      <c r="D365" s="51"/>
      <c r="E365" s="52" t="s">
        <v>737</v>
      </c>
      <c r="F365" s="52"/>
      <c r="G365" s="52"/>
      <c r="H365" s="38"/>
      <c r="I365" s="39"/>
      <c r="J365" s="40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</row>
    <row r="366" spans="1:47" x14ac:dyDescent="0.25">
      <c r="A366" s="29">
        <v>62</v>
      </c>
      <c r="B366" s="47" t="s">
        <v>1255</v>
      </c>
      <c r="C366" s="72" t="s">
        <v>743</v>
      </c>
      <c r="D366" s="53" t="s">
        <v>531</v>
      </c>
      <c r="E366" s="73">
        <v>48.3</v>
      </c>
      <c r="F366" s="30"/>
      <c r="G366" s="30"/>
      <c r="H366" s="50">
        <f>G366+F366</f>
        <v>0</v>
      </c>
      <c r="I366" s="31">
        <f>ROUND(E366*H366,2)</f>
        <v>0</v>
      </c>
      <c r="J366" s="22">
        <v>21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 t="s">
        <v>17</v>
      </c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 s="42" customFormat="1" x14ac:dyDescent="0.25">
      <c r="A367" s="36"/>
      <c r="B367" s="37"/>
      <c r="C367" s="74" t="s">
        <v>694</v>
      </c>
      <c r="D367" s="51"/>
      <c r="E367" s="52" t="s">
        <v>737</v>
      </c>
      <c r="F367" s="52"/>
      <c r="G367" s="52"/>
      <c r="H367" s="38"/>
      <c r="I367" s="39"/>
      <c r="J367" s="40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</row>
    <row r="368" spans="1:47" s="42" customFormat="1" x14ac:dyDescent="0.25">
      <c r="A368" s="36"/>
      <c r="B368" s="71" t="s">
        <v>744</v>
      </c>
      <c r="C368" s="54"/>
      <c r="D368" s="51"/>
      <c r="E368" s="52"/>
      <c r="F368" s="52"/>
      <c r="G368" s="52"/>
      <c r="H368" s="38"/>
      <c r="I368" s="39"/>
      <c r="J368" s="40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</row>
    <row r="369" spans="1:47" x14ac:dyDescent="0.25">
      <c r="A369" s="29">
        <v>63</v>
      </c>
      <c r="B369" s="47" t="s">
        <v>1256</v>
      </c>
      <c r="C369" s="72" t="s">
        <v>742</v>
      </c>
      <c r="D369" s="53" t="s">
        <v>32</v>
      </c>
      <c r="E369" s="73">
        <v>5.6</v>
      </c>
      <c r="F369" s="30"/>
      <c r="G369" s="30"/>
      <c r="H369" s="50">
        <f>G369+F369</f>
        <v>0</v>
      </c>
      <c r="I369" s="31">
        <f>ROUND(E369*H369,2)</f>
        <v>0</v>
      </c>
      <c r="J369" s="22">
        <v>21</v>
      </c>
      <c r="K369" s="17"/>
      <c r="L369" s="17"/>
      <c r="M369" s="17"/>
      <c r="N369" s="17"/>
      <c r="O369" s="17"/>
      <c r="P369" s="17"/>
      <c r="Q369" s="17"/>
      <c r="R369" s="17"/>
      <c r="S369" s="17"/>
      <c r="T369" s="17" t="s">
        <v>17</v>
      </c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</row>
    <row r="370" spans="1:47" s="42" customFormat="1" ht="31.2" x14ac:dyDescent="0.25">
      <c r="A370" s="36"/>
      <c r="B370" s="37"/>
      <c r="C370" s="74" t="s">
        <v>741</v>
      </c>
      <c r="D370" s="51"/>
      <c r="E370" s="52" t="s">
        <v>737</v>
      </c>
      <c r="F370" s="52"/>
      <c r="G370" s="52"/>
      <c r="H370" s="38"/>
      <c r="I370" s="39"/>
      <c r="J370" s="40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</row>
    <row r="371" spans="1:47" x14ac:dyDescent="0.25">
      <c r="A371" s="29">
        <v>64</v>
      </c>
      <c r="B371" s="47" t="s">
        <v>1257</v>
      </c>
      <c r="C371" s="72" t="s">
        <v>743</v>
      </c>
      <c r="D371" s="53" t="s">
        <v>531</v>
      </c>
      <c r="E371" s="73">
        <v>9.8000000000000007</v>
      </c>
      <c r="F371" s="30"/>
      <c r="G371" s="30"/>
      <c r="H371" s="50">
        <f>G371+F371</f>
        <v>0</v>
      </c>
      <c r="I371" s="31">
        <f>ROUND(E371*H371,2)</f>
        <v>0</v>
      </c>
      <c r="J371" s="22">
        <v>21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 t="s">
        <v>17</v>
      </c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</row>
    <row r="372" spans="1:47" s="42" customFormat="1" x14ac:dyDescent="0.25">
      <c r="A372" s="36"/>
      <c r="B372" s="37"/>
      <c r="C372" s="74" t="s">
        <v>694</v>
      </c>
      <c r="D372" s="51"/>
      <c r="E372" s="52" t="s">
        <v>737</v>
      </c>
      <c r="F372" s="52"/>
      <c r="G372" s="52"/>
      <c r="H372" s="38"/>
      <c r="I372" s="39"/>
      <c r="J372" s="40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</row>
    <row r="373" spans="1:47" s="42" customFormat="1" x14ac:dyDescent="0.25">
      <c r="A373" s="36"/>
      <c r="B373" s="71" t="s">
        <v>745</v>
      </c>
      <c r="C373" s="54"/>
      <c r="D373" s="51"/>
      <c r="E373" s="52"/>
      <c r="F373" s="52"/>
      <c r="G373" s="52"/>
      <c r="H373" s="38"/>
      <c r="I373" s="39"/>
      <c r="J373" s="40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</row>
    <row r="374" spans="1:47" x14ac:dyDescent="0.25">
      <c r="A374" s="29">
        <v>65</v>
      </c>
      <c r="B374" s="47" t="s">
        <v>1258</v>
      </c>
      <c r="C374" s="72" t="s">
        <v>742</v>
      </c>
      <c r="D374" s="53" t="s">
        <v>32</v>
      </c>
      <c r="E374" s="73">
        <v>7.1</v>
      </c>
      <c r="F374" s="30"/>
      <c r="G374" s="30"/>
      <c r="H374" s="50">
        <f>G374+F374</f>
        <v>0</v>
      </c>
      <c r="I374" s="31">
        <f>ROUND(E374*H374,2)</f>
        <v>0</v>
      </c>
      <c r="J374" s="22">
        <v>21</v>
      </c>
      <c r="K374" s="17"/>
      <c r="L374" s="17"/>
      <c r="M374" s="17"/>
      <c r="N374" s="17"/>
      <c r="O374" s="17"/>
      <c r="P374" s="17"/>
      <c r="Q374" s="17"/>
      <c r="R374" s="17"/>
      <c r="S374" s="17"/>
      <c r="T374" s="17" t="s">
        <v>17</v>
      </c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</row>
    <row r="375" spans="1:47" s="42" customFormat="1" ht="31.2" x14ac:dyDescent="0.25">
      <c r="A375" s="36"/>
      <c r="B375" s="37"/>
      <c r="C375" s="74" t="s">
        <v>741</v>
      </c>
      <c r="D375" s="51"/>
      <c r="E375" s="52" t="s">
        <v>737</v>
      </c>
      <c r="F375" s="52"/>
      <c r="G375" s="52"/>
      <c r="H375" s="38"/>
      <c r="I375" s="39"/>
      <c r="J375" s="40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</row>
    <row r="376" spans="1:47" x14ac:dyDescent="0.25">
      <c r="A376" s="29">
        <v>66</v>
      </c>
      <c r="B376" s="47" t="s">
        <v>1259</v>
      </c>
      <c r="C376" s="72" t="s">
        <v>743</v>
      </c>
      <c r="D376" s="53" t="s">
        <v>531</v>
      </c>
      <c r="E376" s="73">
        <v>11.1</v>
      </c>
      <c r="F376" s="30"/>
      <c r="G376" s="30"/>
      <c r="H376" s="50">
        <f>G376+F376</f>
        <v>0</v>
      </c>
      <c r="I376" s="31">
        <f>ROUND(E376*H376,2)</f>
        <v>0</v>
      </c>
      <c r="J376" s="22">
        <v>21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 t="s">
        <v>17</v>
      </c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</row>
    <row r="377" spans="1:47" s="42" customFormat="1" x14ac:dyDescent="0.25">
      <c r="A377" s="36"/>
      <c r="B377" s="37"/>
      <c r="C377" s="74" t="s">
        <v>694</v>
      </c>
      <c r="D377" s="51"/>
      <c r="E377" s="52" t="s">
        <v>737</v>
      </c>
      <c r="F377" s="52"/>
      <c r="G377" s="52"/>
      <c r="H377" s="38"/>
      <c r="I377" s="39"/>
      <c r="J377" s="40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</row>
    <row r="378" spans="1:47" ht="26.4" x14ac:dyDescent="0.25">
      <c r="A378" s="23" t="s">
        <v>15</v>
      </c>
      <c r="B378" s="24" t="s">
        <v>1054</v>
      </c>
      <c r="C378" s="49" t="s">
        <v>667</v>
      </c>
      <c r="D378" s="25"/>
      <c r="E378" s="26"/>
      <c r="F378" s="26"/>
      <c r="G378" s="26"/>
      <c r="H378" s="27"/>
      <c r="I378" s="28">
        <f>SUMIF(T379:T379,"&lt;&gt;NOR",I379:I379)</f>
        <v>0</v>
      </c>
      <c r="J378" s="43"/>
      <c r="T378" t="s">
        <v>16</v>
      </c>
    </row>
    <row r="379" spans="1:47" x14ac:dyDescent="0.25">
      <c r="A379" s="60"/>
      <c r="B379" s="61"/>
      <c r="C379" s="48" t="s">
        <v>1291</v>
      </c>
      <c r="D379" s="62" t="s">
        <v>31</v>
      </c>
      <c r="E379" s="63">
        <v>0</v>
      </c>
      <c r="F379" s="64"/>
      <c r="G379" s="64"/>
      <c r="H379" s="63">
        <f>G379+F379</f>
        <v>0</v>
      </c>
      <c r="I379" s="65">
        <f>ROUND(E379*H379,2)</f>
        <v>0</v>
      </c>
      <c r="J379" s="22">
        <v>21</v>
      </c>
      <c r="K379" s="17"/>
      <c r="L379" s="17"/>
      <c r="M379" s="17"/>
      <c r="N379" s="17"/>
      <c r="O379" s="17"/>
      <c r="P379" s="17"/>
      <c r="Q379" s="17"/>
      <c r="R379" s="17"/>
      <c r="S379" s="17"/>
      <c r="T379" s="17" t="s">
        <v>17</v>
      </c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</row>
    <row r="380" spans="1:47" x14ac:dyDescent="0.25">
      <c r="A380" s="23" t="s">
        <v>15</v>
      </c>
      <c r="B380" s="24" t="s">
        <v>1288</v>
      </c>
      <c r="C380" s="49" t="s">
        <v>125</v>
      </c>
      <c r="D380" s="25"/>
      <c r="E380" s="26"/>
      <c r="F380" s="26"/>
      <c r="G380" s="26"/>
      <c r="H380" s="27"/>
      <c r="I380" s="28">
        <f>SUMIF(T381:T381,"&lt;&gt;NOR",I381:I381)</f>
        <v>0</v>
      </c>
      <c r="J380" s="43"/>
      <c r="T380" t="s">
        <v>16</v>
      </c>
    </row>
    <row r="381" spans="1:47" ht="12.6" customHeight="1" x14ac:dyDescent="0.25">
      <c r="A381" s="60">
        <v>1</v>
      </c>
      <c r="B381" s="61" t="s">
        <v>1289</v>
      </c>
      <c r="C381" s="48" t="s">
        <v>1290</v>
      </c>
      <c r="D381" s="62" t="s">
        <v>31</v>
      </c>
      <c r="E381" s="63">
        <v>1</v>
      </c>
      <c r="F381" s="64"/>
      <c r="G381" s="64"/>
      <c r="H381" s="63">
        <f>G381+F381</f>
        <v>0</v>
      </c>
      <c r="I381" s="65">
        <f>ROUND(E381*H381,2)</f>
        <v>0</v>
      </c>
      <c r="J381" s="22">
        <v>21</v>
      </c>
      <c r="K381" s="17"/>
      <c r="L381" s="17"/>
      <c r="M381" s="17"/>
      <c r="N381" s="17"/>
      <c r="O381" s="17"/>
      <c r="P381" s="17"/>
      <c r="Q381" s="17"/>
      <c r="R381" s="17"/>
      <c r="S381" s="17"/>
      <c r="T381" s="17" t="s">
        <v>17</v>
      </c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</row>
    <row r="382" spans="1:47" x14ac:dyDescent="0.25">
      <c r="A382" s="1"/>
      <c r="B382" s="2"/>
      <c r="C382" s="70"/>
      <c r="D382" s="4"/>
      <c r="E382" s="1"/>
      <c r="F382" s="46"/>
      <c r="G382" s="46"/>
      <c r="H382" s="1"/>
      <c r="I382" s="1"/>
      <c r="J382" s="1"/>
      <c r="R382">
        <v>15</v>
      </c>
      <c r="S382">
        <v>21</v>
      </c>
    </row>
    <row r="383" spans="1:47" x14ac:dyDescent="0.25">
      <c r="A383" s="18"/>
      <c r="B383" s="19" t="s">
        <v>4</v>
      </c>
      <c r="C383" s="34"/>
      <c r="D383" s="20"/>
      <c r="E383" s="21"/>
      <c r="F383" s="21"/>
      <c r="G383" s="21"/>
      <c r="H383" s="21"/>
      <c r="I383" s="32">
        <f>I7+I23+I72+I112+I118+I166+I186+I203+I226+I236+I249+I262+I264+I266+I268+I378+I380</f>
        <v>0</v>
      </c>
      <c r="J383" s="1"/>
      <c r="R383">
        <f>SUMIF(J7:J21,R382,I7:I21)</f>
        <v>0</v>
      </c>
      <c r="S383">
        <f>SUMIF(J7:J21,S382,I7:I21)</f>
        <v>0</v>
      </c>
      <c r="T383" t="s">
        <v>18</v>
      </c>
    </row>
    <row r="384" spans="1:47" x14ac:dyDescent="0.25">
      <c r="A384" s="1"/>
      <c r="B384" s="2"/>
      <c r="C384" s="33"/>
      <c r="D384" s="4"/>
      <c r="E384" s="1"/>
      <c r="F384" s="46"/>
      <c r="G384" s="46"/>
      <c r="H384" s="1"/>
      <c r="I384" s="1"/>
      <c r="J384" s="1"/>
    </row>
    <row r="385" spans="1:20" x14ac:dyDescent="0.25">
      <c r="A385" s="1"/>
      <c r="B385" s="2"/>
      <c r="C385" s="33"/>
      <c r="D385" s="4"/>
      <c r="E385" s="1"/>
      <c r="F385" s="46"/>
      <c r="G385" s="46"/>
      <c r="H385" s="1"/>
      <c r="I385" s="1"/>
      <c r="J385" s="1"/>
    </row>
    <row r="386" spans="1:20" x14ac:dyDescent="0.25">
      <c r="A386" s="264" t="s">
        <v>19</v>
      </c>
      <c r="B386" s="264"/>
      <c r="C386" s="265"/>
      <c r="D386" s="4"/>
      <c r="E386" s="1"/>
      <c r="F386" s="46"/>
      <c r="G386" s="46"/>
      <c r="H386" s="1"/>
      <c r="I386" s="1"/>
      <c r="J386" s="1"/>
    </row>
    <row r="387" spans="1:20" x14ac:dyDescent="0.25">
      <c r="A387" s="243"/>
      <c r="B387" s="244"/>
      <c r="C387" s="245"/>
      <c r="D387" s="244"/>
      <c r="E387" s="244"/>
      <c r="F387" s="244"/>
      <c r="G387" s="244"/>
      <c r="H387" s="244"/>
      <c r="I387" s="246"/>
      <c r="J387" s="1"/>
      <c r="T387" t="s">
        <v>20</v>
      </c>
    </row>
    <row r="388" spans="1:20" x14ac:dyDescent="0.25">
      <c r="A388" s="247"/>
      <c r="B388" s="248"/>
      <c r="C388" s="249"/>
      <c r="D388" s="248"/>
      <c r="E388" s="248"/>
      <c r="F388" s="248"/>
      <c r="G388" s="248"/>
      <c r="H388" s="248"/>
      <c r="I388" s="250"/>
      <c r="J388" s="1"/>
    </row>
    <row r="389" spans="1:20" x14ac:dyDescent="0.25">
      <c r="A389" s="247"/>
      <c r="B389" s="248"/>
      <c r="C389" s="249"/>
      <c r="D389" s="248"/>
      <c r="E389" s="248"/>
      <c r="F389" s="248"/>
      <c r="G389" s="248"/>
      <c r="H389" s="248"/>
      <c r="I389" s="250"/>
      <c r="J389" s="1"/>
    </row>
    <row r="390" spans="1:20" x14ac:dyDescent="0.25">
      <c r="A390" s="247"/>
      <c r="B390" s="248"/>
      <c r="C390" s="249"/>
      <c r="D390" s="248"/>
      <c r="E390" s="248"/>
      <c r="F390" s="248"/>
      <c r="G390" s="248"/>
      <c r="H390" s="248"/>
      <c r="I390" s="250"/>
      <c r="J390" s="1"/>
    </row>
    <row r="391" spans="1:20" x14ac:dyDescent="0.25">
      <c r="A391" s="251"/>
      <c r="B391" s="252"/>
      <c r="C391" s="253"/>
      <c r="D391" s="252"/>
      <c r="E391" s="252"/>
      <c r="F391" s="252"/>
      <c r="G391" s="252"/>
      <c r="H391" s="252"/>
      <c r="I391" s="254"/>
      <c r="J391" s="1"/>
    </row>
    <row r="392" spans="1:20" x14ac:dyDescent="0.25">
      <c r="A392" s="1"/>
      <c r="B392" s="2"/>
      <c r="C392" s="33"/>
      <c r="D392" s="4"/>
      <c r="E392" s="1"/>
      <c r="F392" s="46"/>
      <c r="G392" s="46"/>
      <c r="H392" s="1"/>
      <c r="I392" s="1"/>
      <c r="J392" s="1"/>
    </row>
    <row r="393" spans="1:20" x14ac:dyDescent="0.25">
      <c r="C393" s="35"/>
      <c r="D393" s="9"/>
      <c r="T393" t="s">
        <v>21</v>
      </c>
    </row>
    <row r="394" spans="1:20" x14ac:dyDescent="0.25">
      <c r="D394" s="9"/>
    </row>
    <row r="395" spans="1:20" x14ac:dyDescent="0.25">
      <c r="D395" s="9"/>
    </row>
    <row r="396" spans="1:20" x14ac:dyDescent="0.25">
      <c r="D396" s="9"/>
    </row>
    <row r="397" spans="1:20" x14ac:dyDescent="0.25">
      <c r="D397" s="9"/>
    </row>
    <row r="398" spans="1:20" x14ac:dyDescent="0.25">
      <c r="D398" s="9"/>
    </row>
    <row r="399" spans="1:20" x14ac:dyDescent="0.25">
      <c r="D399" s="9"/>
    </row>
    <row r="400" spans="1:20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  <row r="4998" spans="4:4" x14ac:dyDescent="0.25">
      <c r="D4998" s="9"/>
    </row>
    <row r="4999" spans="4:4" x14ac:dyDescent="0.25">
      <c r="D4999" s="9"/>
    </row>
    <row r="5000" spans="4:4" x14ac:dyDescent="0.25">
      <c r="D5000" s="9"/>
    </row>
    <row r="5001" spans="4:4" x14ac:dyDescent="0.25">
      <c r="D5001" s="9"/>
    </row>
    <row r="5002" spans="4:4" x14ac:dyDescent="0.25">
      <c r="D5002" s="9"/>
    </row>
    <row r="5003" spans="4:4" x14ac:dyDescent="0.25">
      <c r="D5003" s="9"/>
    </row>
    <row r="5004" spans="4:4" x14ac:dyDescent="0.25">
      <c r="D5004" s="9"/>
    </row>
    <row r="5005" spans="4:4" x14ac:dyDescent="0.25">
      <c r="D5005" s="9"/>
    </row>
    <row r="5006" spans="4:4" x14ac:dyDescent="0.25">
      <c r="D5006" s="9"/>
    </row>
    <row r="5007" spans="4:4" x14ac:dyDescent="0.25">
      <c r="D5007" s="9"/>
    </row>
    <row r="5008" spans="4:4" x14ac:dyDescent="0.25">
      <c r="D5008" s="9"/>
    </row>
    <row r="5009" spans="4:4" x14ac:dyDescent="0.25">
      <c r="D5009" s="9"/>
    </row>
    <row r="5010" spans="4:4" x14ac:dyDescent="0.25">
      <c r="D5010" s="9"/>
    </row>
    <row r="5011" spans="4:4" x14ac:dyDescent="0.25">
      <c r="D5011" s="9"/>
    </row>
    <row r="5012" spans="4:4" x14ac:dyDescent="0.25">
      <c r="D5012" s="9"/>
    </row>
    <row r="5013" spans="4:4" x14ac:dyDescent="0.25">
      <c r="D5013" s="9"/>
    </row>
    <row r="5014" spans="4:4" x14ac:dyDescent="0.25">
      <c r="D5014" s="9"/>
    </row>
    <row r="5015" spans="4:4" x14ac:dyDescent="0.25">
      <c r="D5015" s="9"/>
    </row>
    <row r="5016" spans="4:4" x14ac:dyDescent="0.25">
      <c r="D5016" s="9"/>
    </row>
    <row r="5017" spans="4:4" x14ac:dyDescent="0.25">
      <c r="D5017" s="9"/>
    </row>
    <row r="5018" spans="4:4" x14ac:dyDescent="0.25">
      <c r="D5018" s="9"/>
    </row>
    <row r="5019" spans="4:4" x14ac:dyDescent="0.25">
      <c r="D5019" s="9"/>
    </row>
    <row r="5020" spans="4:4" x14ac:dyDescent="0.25">
      <c r="D5020" s="9"/>
    </row>
    <row r="5021" spans="4:4" x14ac:dyDescent="0.25">
      <c r="D5021" s="9"/>
    </row>
    <row r="5022" spans="4:4" x14ac:dyDescent="0.25">
      <c r="D5022" s="9"/>
    </row>
    <row r="5023" spans="4:4" x14ac:dyDescent="0.25">
      <c r="D5023" s="9"/>
    </row>
    <row r="5024" spans="4:4" x14ac:dyDescent="0.25">
      <c r="D5024" s="9"/>
    </row>
    <row r="5025" spans="4:4" x14ac:dyDescent="0.25">
      <c r="D5025" s="9"/>
    </row>
    <row r="5026" spans="4:4" x14ac:dyDescent="0.25">
      <c r="D5026" s="9"/>
    </row>
    <row r="5027" spans="4:4" x14ac:dyDescent="0.25">
      <c r="D5027" s="9"/>
    </row>
    <row r="5028" spans="4:4" x14ac:dyDescent="0.25">
      <c r="D5028" s="9"/>
    </row>
    <row r="5029" spans="4:4" x14ac:dyDescent="0.25">
      <c r="D5029" s="9"/>
    </row>
    <row r="5030" spans="4:4" x14ac:dyDescent="0.25">
      <c r="D5030" s="9"/>
    </row>
    <row r="5031" spans="4:4" x14ac:dyDescent="0.25">
      <c r="D5031" s="9"/>
    </row>
    <row r="5032" spans="4:4" x14ac:dyDescent="0.25">
      <c r="D5032" s="9"/>
    </row>
    <row r="5033" spans="4:4" x14ac:dyDescent="0.25">
      <c r="D5033" s="9"/>
    </row>
    <row r="5034" spans="4:4" x14ac:dyDescent="0.25">
      <c r="D5034" s="9"/>
    </row>
    <row r="5035" spans="4:4" x14ac:dyDescent="0.25">
      <c r="D5035" s="9"/>
    </row>
    <row r="5036" spans="4:4" x14ac:dyDescent="0.25">
      <c r="D5036" s="9"/>
    </row>
    <row r="5037" spans="4:4" x14ac:dyDescent="0.25">
      <c r="D5037" s="9"/>
    </row>
    <row r="5038" spans="4:4" x14ac:dyDescent="0.25">
      <c r="D5038" s="9"/>
    </row>
    <row r="5039" spans="4:4" x14ac:dyDescent="0.25">
      <c r="D5039" s="9"/>
    </row>
    <row r="5040" spans="4:4" x14ac:dyDescent="0.25">
      <c r="D5040" s="9"/>
    </row>
    <row r="5041" spans="4:4" x14ac:dyDescent="0.25">
      <c r="D5041" s="9"/>
    </row>
    <row r="5042" spans="4:4" x14ac:dyDescent="0.25">
      <c r="D5042" s="9"/>
    </row>
    <row r="5043" spans="4:4" x14ac:dyDescent="0.25">
      <c r="D5043" s="9"/>
    </row>
    <row r="5044" spans="4:4" x14ac:dyDescent="0.25">
      <c r="D5044" s="9"/>
    </row>
    <row r="5045" spans="4:4" x14ac:dyDescent="0.25">
      <c r="D5045" s="9"/>
    </row>
    <row r="5046" spans="4:4" x14ac:dyDescent="0.25">
      <c r="D5046" s="9"/>
    </row>
    <row r="5047" spans="4:4" x14ac:dyDescent="0.25">
      <c r="D5047" s="9"/>
    </row>
    <row r="5048" spans="4:4" x14ac:dyDescent="0.25">
      <c r="D5048" s="9"/>
    </row>
    <row r="5049" spans="4:4" x14ac:dyDescent="0.25">
      <c r="D5049" s="9"/>
    </row>
    <row r="5050" spans="4:4" x14ac:dyDescent="0.25">
      <c r="D5050" s="9"/>
    </row>
    <row r="5051" spans="4:4" x14ac:dyDescent="0.25">
      <c r="D5051" s="9"/>
    </row>
    <row r="5052" spans="4:4" x14ac:dyDescent="0.25">
      <c r="D5052" s="9"/>
    </row>
    <row r="5053" spans="4:4" x14ac:dyDescent="0.25">
      <c r="D5053" s="9"/>
    </row>
    <row r="5054" spans="4:4" x14ac:dyDescent="0.25">
      <c r="D5054" s="9"/>
    </row>
    <row r="5055" spans="4:4" x14ac:dyDescent="0.25">
      <c r="D5055" s="9"/>
    </row>
    <row r="5056" spans="4:4" x14ac:dyDescent="0.25">
      <c r="D5056" s="9"/>
    </row>
    <row r="5057" spans="4:4" x14ac:dyDescent="0.25">
      <c r="D5057" s="9"/>
    </row>
    <row r="5058" spans="4:4" x14ac:dyDescent="0.25">
      <c r="D5058" s="9"/>
    </row>
    <row r="5059" spans="4:4" x14ac:dyDescent="0.25">
      <c r="D5059" s="9"/>
    </row>
    <row r="5060" spans="4:4" x14ac:dyDescent="0.25">
      <c r="D5060" s="9"/>
    </row>
    <row r="5061" spans="4:4" x14ac:dyDescent="0.25">
      <c r="D5061" s="9"/>
    </row>
    <row r="5062" spans="4:4" x14ac:dyDescent="0.25">
      <c r="D5062" s="9"/>
    </row>
    <row r="5063" spans="4:4" x14ac:dyDescent="0.25">
      <c r="D5063" s="9"/>
    </row>
    <row r="5064" spans="4:4" x14ac:dyDescent="0.25">
      <c r="D5064" s="9"/>
    </row>
    <row r="5065" spans="4:4" x14ac:dyDescent="0.25">
      <c r="D5065" s="9"/>
    </row>
    <row r="5066" spans="4:4" x14ac:dyDescent="0.25">
      <c r="D5066" s="9"/>
    </row>
    <row r="5067" spans="4:4" x14ac:dyDescent="0.25">
      <c r="D5067" s="9"/>
    </row>
    <row r="5068" spans="4:4" x14ac:dyDescent="0.25">
      <c r="D5068" s="9"/>
    </row>
    <row r="5069" spans="4:4" x14ac:dyDescent="0.25">
      <c r="D5069" s="9"/>
    </row>
    <row r="5070" spans="4:4" x14ac:dyDescent="0.25">
      <c r="D5070" s="9"/>
    </row>
    <row r="5071" spans="4:4" x14ac:dyDescent="0.25">
      <c r="D5071" s="9"/>
    </row>
    <row r="5072" spans="4:4" x14ac:dyDescent="0.25">
      <c r="D5072" s="9"/>
    </row>
    <row r="5073" spans="4:4" x14ac:dyDescent="0.25">
      <c r="D5073" s="9"/>
    </row>
    <row r="5074" spans="4:4" x14ac:dyDescent="0.25">
      <c r="D5074" s="9"/>
    </row>
    <row r="5075" spans="4:4" x14ac:dyDescent="0.25">
      <c r="D5075" s="9"/>
    </row>
    <row r="5076" spans="4:4" x14ac:dyDescent="0.25">
      <c r="D5076" s="9"/>
    </row>
    <row r="5077" spans="4:4" x14ac:dyDescent="0.25">
      <c r="D5077" s="9"/>
    </row>
    <row r="5078" spans="4:4" x14ac:dyDescent="0.25">
      <c r="D5078" s="9"/>
    </row>
    <row r="5079" spans="4:4" x14ac:dyDescent="0.25">
      <c r="D5079" s="9"/>
    </row>
    <row r="5080" spans="4:4" x14ac:dyDescent="0.25">
      <c r="D5080" s="9"/>
    </row>
    <row r="5081" spans="4:4" x14ac:dyDescent="0.25">
      <c r="D5081" s="9"/>
    </row>
    <row r="5082" spans="4:4" x14ac:dyDescent="0.25">
      <c r="D5082" s="9"/>
    </row>
    <row r="5083" spans="4:4" x14ac:dyDescent="0.25">
      <c r="D5083" s="9"/>
    </row>
    <row r="5084" spans="4:4" x14ac:dyDescent="0.25">
      <c r="D5084" s="9"/>
    </row>
    <row r="5085" spans="4:4" x14ac:dyDescent="0.25">
      <c r="D5085" s="9"/>
    </row>
    <row r="5086" spans="4:4" x14ac:dyDescent="0.25">
      <c r="D5086" s="9"/>
    </row>
    <row r="5087" spans="4:4" x14ac:dyDescent="0.25">
      <c r="D5087" s="9"/>
    </row>
    <row r="5088" spans="4:4" x14ac:dyDescent="0.25">
      <c r="D5088" s="9"/>
    </row>
    <row r="5089" spans="4:4" x14ac:dyDescent="0.25">
      <c r="D5089" s="9"/>
    </row>
    <row r="5090" spans="4:4" x14ac:dyDescent="0.25">
      <c r="D5090" s="9"/>
    </row>
    <row r="5091" spans="4:4" x14ac:dyDescent="0.25">
      <c r="D5091" s="9"/>
    </row>
    <row r="5092" spans="4:4" x14ac:dyDescent="0.25">
      <c r="D5092" s="9"/>
    </row>
    <row r="5093" spans="4:4" x14ac:dyDescent="0.25">
      <c r="D5093" s="9"/>
    </row>
    <row r="5094" spans="4:4" x14ac:dyDescent="0.25">
      <c r="D5094" s="9"/>
    </row>
    <row r="5095" spans="4:4" x14ac:dyDescent="0.25">
      <c r="D5095" s="9"/>
    </row>
    <row r="5096" spans="4:4" x14ac:dyDescent="0.25">
      <c r="D5096" s="9"/>
    </row>
    <row r="5097" spans="4:4" x14ac:dyDescent="0.25">
      <c r="D5097" s="9"/>
    </row>
    <row r="5098" spans="4:4" x14ac:dyDescent="0.25">
      <c r="D5098" s="9"/>
    </row>
    <row r="5099" spans="4:4" x14ac:dyDescent="0.25">
      <c r="D5099" s="9"/>
    </row>
    <row r="5100" spans="4:4" x14ac:dyDescent="0.25">
      <c r="D5100" s="9"/>
    </row>
    <row r="5101" spans="4:4" x14ac:dyDescent="0.25">
      <c r="D5101" s="9"/>
    </row>
    <row r="5102" spans="4:4" x14ac:dyDescent="0.25">
      <c r="D5102" s="9"/>
    </row>
    <row r="5103" spans="4:4" x14ac:dyDescent="0.25">
      <c r="D5103" s="9"/>
    </row>
    <row r="5104" spans="4:4" x14ac:dyDescent="0.25">
      <c r="D5104" s="9"/>
    </row>
    <row r="5105" spans="4:4" x14ac:dyDescent="0.25">
      <c r="D5105" s="9"/>
    </row>
    <row r="5106" spans="4:4" x14ac:dyDescent="0.25">
      <c r="D5106" s="9"/>
    </row>
    <row r="5107" spans="4:4" x14ac:dyDescent="0.25">
      <c r="D5107" s="9"/>
    </row>
    <row r="5108" spans="4:4" x14ac:dyDescent="0.25">
      <c r="D5108" s="9"/>
    </row>
    <row r="5109" spans="4:4" x14ac:dyDescent="0.25">
      <c r="D5109" s="9"/>
    </row>
    <row r="5110" spans="4:4" x14ac:dyDescent="0.25">
      <c r="D5110" s="9"/>
    </row>
    <row r="5111" spans="4:4" x14ac:dyDescent="0.25">
      <c r="D5111" s="9"/>
    </row>
    <row r="5112" spans="4:4" x14ac:dyDescent="0.25">
      <c r="D5112" s="9"/>
    </row>
    <row r="5113" spans="4:4" x14ac:dyDescent="0.25">
      <c r="D5113" s="9"/>
    </row>
    <row r="5114" spans="4:4" x14ac:dyDescent="0.25">
      <c r="D5114" s="9"/>
    </row>
    <row r="5115" spans="4:4" x14ac:dyDescent="0.25">
      <c r="D5115" s="9"/>
    </row>
    <row r="5116" spans="4:4" x14ac:dyDescent="0.25">
      <c r="D5116" s="9"/>
    </row>
    <row r="5117" spans="4:4" x14ac:dyDescent="0.25">
      <c r="D5117" s="9"/>
    </row>
    <row r="5118" spans="4:4" x14ac:dyDescent="0.25">
      <c r="D5118" s="9"/>
    </row>
    <row r="5119" spans="4:4" x14ac:dyDescent="0.25">
      <c r="D5119" s="9"/>
    </row>
    <row r="5120" spans="4:4" x14ac:dyDescent="0.25">
      <c r="D5120" s="9"/>
    </row>
    <row r="5121" spans="4:4" x14ac:dyDescent="0.25">
      <c r="D5121" s="9"/>
    </row>
    <row r="5122" spans="4:4" x14ac:dyDescent="0.25">
      <c r="D5122" s="9"/>
    </row>
    <row r="5123" spans="4:4" x14ac:dyDescent="0.25">
      <c r="D5123" s="9"/>
    </row>
    <row r="5124" spans="4:4" x14ac:dyDescent="0.25">
      <c r="D5124" s="9"/>
    </row>
    <row r="5125" spans="4:4" x14ac:dyDescent="0.25">
      <c r="D5125" s="9"/>
    </row>
    <row r="5126" spans="4:4" x14ac:dyDescent="0.25">
      <c r="D5126" s="9"/>
    </row>
    <row r="5127" spans="4:4" x14ac:dyDescent="0.25">
      <c r="D5127" s="9"/>
    </row>
    <row r="5128" spans="4:4" x14ac:dyDescent="0.25">
      <c r="D5128" s="9"/>
    </row>
    <row r="5129" spans="4:4" x14ac:dyDescent="0.25">
      <c r="D5129" s="9"/>
    </row>
    <row r="5130" spans="4:4" x14ac:dyDescent="0.25">
      <c r="D5130" s="9"/>
    </row>
    <row r="5131" spans="4:4" x14ac:dyDescent="0.25">
      <c r="D5131" s="9"/>
    </row>
    <row r="5132" spans="4:4" x14ac:dyDescent="0.25">
      <c r="D5132" s="9"/>
    </row>
    <row r="5133" spans="4:4" x14ac:dyDescent="0.25">
      <c r="D5133" s="9"/>
    </row>
    <row r="5134" spans="4:4" x14ac:dyDescent="0.25">
      <c r="D5134" s="9"/>
    </row>
    <row r="5135" spans="4:4" x14ac:dyDescent="0.25">
      <c r="D5135" s="9"/>
    </row>
    <row r="5136" spans="4:4" x14ac:dyDescent="0.25">
      <c r="D5136" s="9"/>
    </row>
    <row r="5137" spans="4:4" x14ac:dyDescent="0.25">
      <c r="D5137" s="9"/>
    </row>
    <row r="5138" spans="4:4" x14ac:dyDescent="0.25">
      <c r="D5138" s="9"/>
    </row>
    <row r="5139" spans="4:4" x14ac:dyDescent="0.25">
      <c r="D5139" s="9"/>
    </row>
    <row r="5140" spans="4:4" x14ac:dyDescent="0.25">
      <c r="D5140" s="9"/>
    </row>
    <row r="5141" spans="4:4" x14ac:dyDescent="0.25">
      <c r="D5141" s="9"/>
    </row>
    <row r="5142" spans="4:4" x14ac:dyDescent="0.25">
      <c r="D5142" s="9"/>
    </row>
    <row r="5143" spans="4:4" x14ac:dyDescent="0.25">
      <c r="D5143" s="9"/>
    </row>
    <row r="5144" spans="4:4" x14ac:dyDescent="0.25">
      <c r="D5144" s="9"/>
    </row>
    <row r="5145" spans="4:4" x14ac:dyDescent="0.25">
      <c r="D5145" s="9"/>
    </row>
    <row r="5146" spans="4:4" x14ac:dyDescent="0.25">
      <c r="D5146" s="9"/>
    </row>
    <row r="5147" spans="4:4" x14ac:dyDescent="0.25">
      <c r="D5147" s="9"/>
    </row>
    <row r="5148" spans="4:4" x14ac:dyDescent="0.25">
      <c r="D5148" s="9"/>
    </row>
    <row r="5149" spans="4:4" x14ac:dyDescent="0.25">
      <c r="D5149" s="9"/>
    </row>
    <row r="5150" spans="4:4" x14ac:dyDescent="0.25">
      <c r="D5150" s="9"/>
    </row>
    <row r="5151" spans="4:4" x14ac:dyDescent="0.25">
      <c r="D5151" s="9"/>
    </row>
    <row r="5152" spans="4:4" x14ac:dyDescent="0.25">
      <c r="D5152" s="9"/>
    </row>
    <row r="5153" spans="4:4" x14ac:dyDescent="0.25">
      <c r="D5153" s="9"/>
    </row>
    <row r="5154" spans="4:4" x14ac:dyDescent="0.25">
      <c r="D5154" s="9"/>
    </row>
    <row r="5155" spans="4:4" x14ac:dyDescent="0.25">
      <c r="D5155" s="9"/>
    </row>
    <row r="5156" spans="4:4" x14ac:dyDescent="0.25">
      <c r="D5156" s="9"/>
    </row>
    <row r="5157" spans="4:4" x14ac:dyDescent="0.25">
      <c r="D5157" s="9"/>
    </row>
    <row r="5158" spans="4:4" x14ac:dyDescent="0.25">
      <c r="D5158" s="9"/>
    </row>
    <row r="5159" spans="4:4" x14ac:dyDescent="0.25">
      <c r="D5159" s="9"/>
    </row>
    <row r="5160" spans="4:4" x14ac:dyDescent="0.25">
      <c r="D5160" s="9"/>
    </row>
    <row r="5161" spans="4:4" x14ac:dyDescent="0.25">
      <c r="D5161" s="9"/>
    </row>
    <row r="5162" spans="4:4" x14ac:dyDescent="0.25">
      <c r="D5162" s="9"/>
    </row>
    <row r="5163" spans="4:4" x14ac:dyDescent="0.25">
      <c r="D5163" s="9"/>
    </row>
    <row r="5164" spans="4:4" x14ac:dyDescent="0.25">
      <c r="D5164" s="9"/>
    </row>
    <row r="5165" spans="4:4" x14ac:dyDescent="0.25">
      <c r="D5165" s="9"/>
    </row>
    <row r="5166" spans="4:4" x14ac:dyDescent="0.25">
      <c r="D5166" s="9"/>
    </row>
    <row r="5167" spans="4:4" x14ac:dyDescent="0.25">
      <c r="D5167" s="9"/>
    </row>
    <row r="5168" spans="4:4" x14ac:dyDescent="0.25">
      <c r="D5168" s="9"/>
    </row>
    <row r="5169" spans="4:4" x14ac:dyDescent="0.25">
      <c r="D5169" s="9"/>
    </row>
    <row r="5170" spans="4:4" x14ac:dyDescent="0.25">
      <c r="D5170" s="9"/>
    </row>
    <row r="5171" spans="4:4" x14ac:dyDescent="0.25">
      <c r="D5171" s="9"/>
    </row>
    <row r="5172" spans="4:4" x14ac:dyDescent="0.25">
      <c r="D5172" s="9"/>
    </row>
    <row r="5173" spans="4:4" x14ac:dyDescent="0.25">
      <c r="D5173" s="9"/>
    </row>
    <row r="5174" spans="4:4" x14ac:dyDescent="0.25">
      <c r="D5174" s="9"/>
    </row>
    <row r="5175" spans="4:4" x14ac:dyDescent="0.25">
      <c r="D5175" s="9"/>
    </row>
    <row r="5176" spans="4:4" x14ac:dyDescent="0.25">
      <c r="D5176" s="9"/>
    </row>
    <row r="5177" spans="4:4" x14ac:dyDescent="0.25">
      <c r="D5177" s="9"/>
    </row>
    <row r="5178" spans="4:4" x14ac:dyDescent="0.25">
      <c r="D5178" s="9"/>
    </row>
    <row r="5179" spans="4:4" x14ac:dyDescent="0.25">
      <c r="D5179" s="9"/>
    </row>
    <row r="5180" spans="4:4" x14ac:dyDescent="0.25">
      <c r="D5180" s="9"/>
    </row>
    <row r="5181" spans="4:4" x14ac:dyDescent="0.25">
      <c r="D5181" s="9"/>
    </row>
    <row r="5182" spans="4:4" x14ac:dyDescent="0.25">
      <c r="D5182" s="9"/>
    </row>
    <row r="5183" spans="4:4" x14ac:dyDescent="0.25">
      <c r="D5183" s="9"/>
    </row>
    <row r="5184" spans="4:4" x14ac:dyDescent="0.25">
      <c r="D5184" s="9"/>
    </row>
    <row r="5185" spans="4:4" x14ac:dyDescent="0.25">
      <c r="D5185" s="9"/>
    </row>
    <row r="5186" spans="4:4" x14ac:dyDescent="0.25">
      <c r="D5186" s="9"/>
    </row>
    <row r="5187" spans="4:4" x14ac:dyDescent="0.25">
      <c r="D5187" s="9"/>
    </row>
    <row r="5188" spans="4:4" x14ac:dyDescent="0.25">
      <c r="D5188" s="9"/>
    </row>
    <row r="5189" spans="4:4" x14ac:dyDescent="0.25">
      <c r="D5189" s="9"/>
    </row>
    <row r="5190" spans="4:4" x14ac:dyDescent="0.25">
      <c r="D5190" s="9"/>
    </row>
    <row r="5191" spans="4:4" x14ac:dyDescent="0.25">
      <c r="D5191" s="9"/>
    </row>
    <row r="5192" spans="4:4" x14ac:dyDescent="0.25">
      <c r="D5192" s="9"/>
    </row>
    <row r="5193" spans="4:4" x14ac:dyDescent="0.25">
      <c r="D5193" s="9"/>
    </row>
    <row r="5194" spans="4:4" x14ac:dyDescent="0.25">
      <c r="D5194" s="9"/>
    </row>
    <row r="5195" spans="4:4" x14ac:dyDescent="0.25">
      <c r="D5195" s="9"/>
    </row>
    <row r="5196" spans="4:4" x14ac:dyDescent="0.25">
      <c r="D5196" s="9"/>
    </row>
    <row r="5197" spans="4:4" x14ac:dyDescent="0.25">
      <c r="D5197" s="9"/>
    </row>
    <row r="5198" spans="4:4" x14ac:dyDescent="0.25">
      <c r="D5198" s="9"/>
    </row>
    <row r="5199" spans="4:4" x14ac:dyDescent="0.25">
      <c r="D5199" s="9"/>
    </row>
    <row r="5200" spans="4:4" x14ac:dyDescent="0.25">
      <c r="D5200" s="9"/>
    </row>
    <row r="5201" spans="4:4" x14ac:dyDescent="0.25">
      <c r="D5201" s="9"/>
    </row>
    <row r="5202" spans="4:4" x14ac:dyDescent="0.25">
      <c r="D5202" s="9"/>
    </row>
    <row r="5203" spans="4:4" x14ac:dyDescent="0.25">
      <c r="D5203" s="9"/>
    </row>
    <row r="5204" spans="4:4" x14ac:dyDescent="0.25">
      <c r="D5204" s="9"/>
    </row>
    <row r="5205" spans="4:4" x14ac:dyDescent="0.25">
      <c r="D5205" s="9"/>
    </row>
    <row r="5206" spans="4:4" x14ac:dyDescent="0.25">
      <c r="D5206" s="9"/>
    </row>
    <row r="5207" spans="4:4" x14ac:dyDescent="0.25">
      <c r="D5207" s="9"/>
    </row>
    <row r="5208" spans="4:4" x14ac:dyDescent="0.25">
      <c r="D5208" s="9"/>
    </row>
    <row r="5209" spans="4:4" x14ac:dyDescent="0.25">
      <c r="D5209" s="9"/>
    </row>
    <row r="5210" spans="4:4" x14ac:dyDescent="0.25">
      <c r="D5210" s="9"/>
    </row>
    <row r="5211" spans="4:4" x14ac:dyDescent="0.25">
      <c r="D5211" s="9"/>
    </row>
    <row r="5212" spans="4:4" x14ac:dyDescent="0.25">
      <c r="D5212" s="9"/>
    </row>
    <row r="5213" spans="4:4" x14ac:dyDescent="0.25">
      <c r="D5213" s="9"/>
    </row>
    <row r="5214" spans="4:4" x14ac:dyDescent="0.25">
      <c r="D5214" s="9"/>
    </row>
    <row r="5215" spans="4:4" x14ac:dyDescent="0.25">
      <c r="D5215" s="9"/>
    </row>
    <row r="5216" spans="4:4" x14ac:dyDescent="0.25">
      <c r="D5216" s="9"/>
    </row>
    <row r="5217" spans="4:4" x14ac:dyDescent="0.25">
      <c r="D5217" s="9"/>
    </row>
    <row r="5218" spans="4:4" x14ac:dyDescent="0.25">
      <c r="D5218" s="9"/>
    </row>
    <row r="5219" spans="4:4" x14ac:dyDescent="0.25">
      <c r="D5219" s="9"/>
    </row>
    <row r="5220" spans="4:4" x14ac:dyDescent="0.25">
      <c r="D5220" s="9"/>
    </row>
    <row r="5221" spans="4:4" x14ac:dyDescent="0.25">
      <c r="D5221" s="9"/>
    </row>
    <row r="5222" spans="4:4" x14ac:dyDescent="0.25">
      <c r="D5222" s="9"/>
    </row>
    <row r="5223" spans="4:4" x14ac:dyDescent="0.25">
      <c r="D5223" s="9"/>
    </row>
    <row r="5224" spans="4:4" x14ac:dyDescent="0.25">
      <c r="D5224" s="9"/>
    </row>
    <row r="5225" spans="4:4" x14ac:dyDescent="0.25">
      <c r="D5225" s="9"/>
    </row>
    <row r="5226" spans="4:4" x14ac:dyDescent="0.25">
      <c r="D5226" s="9"/>
    </row>
    <row r="5227" spans="4:4" x14ac:dyDescent="0.25">
      <c r="D5227" s="9"/>
    </row>
    <row r="5228" spans="4:4" x14ac:dyDescent="0.25">
      <c r="D5228" s="9"/>
    </row>
    <row r="5229" spans="4:4" x14ac:dyDescent="0.25">
      <c r="D5229" s="9"/>
    </row>
    <row r="5230" spans="4:4" x14ac:dyDescent="0.25">
      <c r="D5230" s="9"/>
    </row>
    <row r="5231" spans="4:4" x14ac:dyDescent="0.25">
      <c r="D5231" s="9"/>
    </row>
    <row r="5232" spans="4:4" x14ac:dyDescent="0.25">
      <c r="D5232" s="9"/>
    </row>
    <row r="5233" spans="4:4" x14ac:dyDescent="0.25">
      <c r="D5233" s="9"/>
    </row>
    <row r="5234" spans="4:4" x14ac:dyDescent="0.25">
      <c r="D5234" s="9"/>
    </row>
    <row r="5235" spans="4:4" x14ac:dyDescent="0.25">
      <c r="D5235" s="9"/>
    </row>
    <row r="5236" spans="4:4" x14ac:dyDescent="0.25">
      <c r="D5236" s="9"/>
    </row>
    <row r="5237" spans="4:4" x14ac:dyDescent="0.25">
      <c r="D5237" s="9"/>
    </row>
    <row r="5238" spans="4:4" x14ac:dyDescent="0.25">
      <c r="D5238" s="9"/>
    </row>
    <row r="5239" spans="4:4" x14ac:dyDescent="0.25">
      <c r="D5239" s="9"/>
    </row>
    <row r="5240" spans="4:4" x14ac:dyDescent="0.25">
      <c r="D5240" s="9"/>
    </row>
    <row r="5241" spans="4:4" x14ac:dyDescent="0.25">
      <c r="D5241" s="9"/>
    </row>
    <row r="5242" spans="4:4" x14ac:dyDescent="0.25">
      <c r="D5242" s="9"/>
    </row>
    <row r="5243" spans="4:4" x14ac:dyDescent="0.25">
      <c r="D5243" s="9"/>
    </row>
    <row r="5244" spans="4:4" x14ac:dyDescent="0.25">
      <c r="D5244" s="9"/>
    </row>
    <row r="5245" spans="4:4" x14ac:dyDescent="0.25">
      <c r="D5245" s="9"/>
    </row>
    <row r="5246" spans="4:4" x14ac:dyDescent="0.25">
      <c r="D5246" s="9"/>
    </row>
    <row r="5247" spans="4:4" x14ac:dyDescent="0.25">
      <c r="D5247" s="9"/>
    </row>
    <row r="5248" spans="4:4" x14ac:dyDescent="0.25">
      <c r="D5248" s="9"/>
    </row>
    <row r="5249" spans="4:4" x14ac:dyDescent="0.25">
      <c r="D5249" s="9"/>
    </row>
    <row r="5250" spans="4:4" x14ac:dyDescent="0.25">
      <c r="D5250" s="9"/>
    </row>
    <row r="5251" spans="4:4" x14ac:dyDescent="0.25">
      <c r="D5251" s="9"/>
    </row>
    <row r="5252" spans="4:4" x14ac:dyDescent="0.25">
      <c r="D5252" s="9"/>
    </row>
    <row r="5253" spans="4:4" x14ac:dyDescent="0.25">
      <c r="D5253" s="9"/>
    </row>
    <row r="5254" spans="4:4" x14ac:dyDescent="0.25">
      <c r="D5254" s="9"/>
    </row>
    <row r="5255" spans="4:4" x14ac:dyDescent="0.25">
      <c r="D5255" s="9"/>
    </row>
    <row r="5256" spans="4:4" x14ac:dyDescent="0.25">
      <c r="D5256" s="9"/>
    </row>
    <row r="5257" spans="4:4" x14ac:dyDescent="0.25">
      <c r="D5257" s="9"/>
    </row>
    <row r="5258" spans="4:4" x14ac:dyDescent="0.25">
      <c r="D5258" s="9"/>
    </row>
    <row r="5259" spans="4:4" x14ac:dyDescent="0.25">
      <c r="D5259" s="9"/>
    </row>
    <row r="5260" spans="4:4" x14ac:dyDescent="0.25">
      <c r="D5260" s="9"/>
    </row>
    <row r="5261" spans="4:4" x14ac:dyDescent="0.25">
      <c r="D5261" s="9"/>
    </row>
    <row r="5262" spans="4:4" x14ac:dyDescent="0.25">
      <c r="D5262" s="9"/>
    </row>
    <row r="5263" spans="4:4" x14ac:dyDescent="0.25">
      <c r="D5263" s="9"/>
    </row>
    <row r="5264" spans="4:4" x14ac:dyDescent="0.25">
      <c r="D5264" s="9"/>
    </row>
    <row r="5265" spans="4:4" x14ac:dyDescent="0.25">
      <c r="D5265" s="9"/>
    </row>
    <row r="5266" spans="4:4" x14ac:dyDescent="0.25">
      <c r="D5266" s="9"/>
    </row>
    <row r="5267" spans="4:4" x14ac:dyDescent="0.25">
      <c r="D5267" s="9"/>
    </row>
    <row r="5268" spans="4:4" x14ac:dyDescent="0.25">
      <c r="D5268" s="9"/>
    </row>
    <row r="5269" spans="4:4" x14ac:dyDescent="0.25">
      <c r="D5269" s="9"/>
    </row>
    <row r="5270" spans="4:4" x14ac:dyDescent="0.25">
      <c r="D5270" s="9"/>
    </row>
    <row r="5271" spans="4:4" x14ac:dyDescent="0.25">
      <c r="D5271" s="9"/>
    </row>
    <row r="5272" spans="4:4" x14ac:dyDescent="0.25">
      <c r="D5272" s="9"/>
    </row>
    <row r="5273" spans="4:4" x14ac:dyDescent="0.25">
      <c r="D5273" s="9"/>
    </row>
    <row r="5274" spans="4:4" x14ac:dyDescent="0.25">
      <c r="D5274" s="9"/>
    </row>
    <row r="5275" spans="4:4" x14ac:dyDescent="0.25">
      <c r="D5275" s="9"/>
    </row>
    <row r="5276" spans="4:4" x14ac:dyDescent="0.25">
      <c r="D5276" s="9"/>
    </row>
    <row r="5277" spans="4:4" x14ac:dyDescent="0.25">
      <c r="D5277" s="9"/>
    </row>
    <row r="5278" spans="4:4" x14ac:dyDescent="0.25">
      <c r="D5278" s="9"/>
    </row>
    <row r="5279" spans="4:4" x14ac:dyDescent="0.25">
      <c r="D5279" s="9"/>
    </row>
    <row r="5280" spans="4:4" x14ac:dyDescent="0.25">
      <c r="D5280" s="9"/>
    </row>
    <row r="5281" spans="4:4" x14ac:dyDescent="0.25">
      <c r="D5281" s="9"/>
    </row>
    <row r="5282" spans="4:4" x14ac:dyDescent="0.25">
      <c r="D5282" s="9"/>
    </row>
    <row r="5283" spans="4:4" x14ac:dyDescent="0.25">
      <c r="D5283" s="9"/>
    </row>
    <row r="5284" spans="4:4" x14ac:dyDescent="0.25">
      <c r="D5284" s="9"/>
    </row>
    <row r="5285" spans="4:4" x14ac:dyDescent="0.25">
      <c r="D5285" s="9"/>
    </row>
    <row r="5286" spans="4:4" x14ac:dyDescent="0.25">
      <c r="D5286" s="9"/>
    </row>
    <row r="5287" spans="4:4" x14ac:dyDescent="0.25">
      <c r="D5287" s="9"/>
    </row>
    <row r="5288" spans="4:4" x14ac:dyDescent="0.25">
      <c r="D5288" s="9"/>
    </row>
    <row r="5289" spans="4:4" x14ac:dyDescent="0.25">
      <c r="D5289" s="9"/>
    </row>
    <row r="5290" spans="4:4" x14ac:dyDescent="0.25">
      <c r="D5290" s="9"/>
    </row>
    <row r="5291" spans="4:4" x14ac:dyDescent="0.25">
      <c r="D5291" s="9"/>
    </row>
    <row r="5292" spans="4:4" x14ac:dyDescent="0.25">
      <c r="D5292" s="9"/>
    </row>
    <row r="5293" spans="4:4" x14ac:dyDescent="0.25">
      <c r="D5293" s="9"/>
    </row>
    <row r="5294" spans="4:4" x14ac:dyDescent="0.25">
      <c r="D5294" s="9"/>
    </row>
    <row r="5295" spans="4:4" x14ac:dyDescent="0.25">
      <c r="D5295" s="9"/>
    </row>
    <row r="5296" spans="4:4" x14ac:dyDescent="0.25">
      <c r="D5296" s="9"/>
    </row>
    <row r="5297" spans="4:4" x14ac:dyDescent="0.25">
      <c r="D5297" s="9"/>
    </row>
    <row r="5298" spans="4:4" x14ac:dyDescent="0.25">
      <c r="D5298" s="9"/>
    </row>
    <row r="5299" spans="4:4" x14ac:dyDescent="0.25">
      <c r="D5299" s="9"/>
    </row>
    <row r="5300" spans="4:4" x14ac:dyDescent="0.25">
      <c r="D5300" s="9"/>
    </row>
    <row r="5301" spans="4:4" x14ac:dyDescent="0.25">
      <c r="D5301" s="9"/>
    </row>
    <row r="5302" spans="4:4" x14ac:dyDescent="0.25">
      <c r="D5302" s="9"/>
    </row>
    <row r="5303" spans="4:4" x14ac:dyDescent="0.25">
      <c r="D5303" s="9"/>
    </row>
    <row r="5304" spans="4:4" x14ac:dyDescent="0.25">
      <c r="D5304" s="9"/>
    </row>
    <row r="5305" spans="4:4" x14ac:dyDescent="0.25">
      <c r="D5305" s="9"/>
    </row>
    <row r="5306" spans="4:4" x14ac:dyDescent="0.25">
      <c r="D5306" s="9"/>
    </row>
    <row r="5307" spans="4:4" x14ac:dyDescent="0.25">
      <c r="D5307" s="9"/>
    </row>
    <row r="5308" spans="4:4" x14ac:dyDescent="0.25">
      <c r="D5308" s="9"/>
    </row>
    <row r="5309" spans="4:4" x14ac:dyDescent="0.25">
      <c r="D5309" s="9"/>
    </row>
    <row r="5310" spans="4:4" x14ac:dyDescent="0.25">
      <c r="D5310" s="9"/>
    </row>
    <row r="5311" spans="4:4" x14ac:dyDescent="0.25">
      <c r="D5311" s="9"/>
    </row>
    <row r="5312" spans="4:4" x14ac:dyDescent="0.25">
      <c r="D5312" s="9"/>
    </row>
    <row r="5313" spans="4:4" x14ac:dyDescent="0.25">
      <c r="D5313" s="9"/>
    </row>
    <row r="5314" spans="4:4" x14ac:dyDescent="0.25">
      <c r="D5314" s="9"/>
    </row>
    <row r="5315" spans="4:4" x14ac:dyDescent="0.25">
      <c r="D5315" s="9"/>
    </row>
    <row r="5316" spans="4:4" x14ac:dyDescent="0.25">
      <c r="D5316" s="9"/>
    </row>
    <row r="5317" spans="4:4" x14ac:dyDescent="0.25">
      <c r="D5317" s="9"/>
    </row>
    <row r="5318" spans="4:4" x14ac:dyDescent="0.25">
      <c r="D5318" s="9"/>
    </row>
    <row r="5319" spans="4:4" x14ac:dyDescent="0.25">
      <c r="D5319" s="9"/>
    </row>
    <row r="5320" spans="4:4" x14ac:dyDescent="0.25">
      <c r="D5320" s="9"/>
    </row>
    <row r="5321" spans="4:4" x14ac:dyDescent="0.25">
      <c r="D5321" s="9"/>
    </row>
    <row r="5322" spans="4:4" x14ac:dyDescent="0.25">
      <c r="D5322" s="9"/>
    </row>
    <row r="5323" spans="4:4" x14ac:dyDescent="0.25">
      <c r="D5323" s="9"/>
    </row>
    <row r="5324" spans="4:4" x14ac:dyDescent="0.25">
      <c r="D5324" s="9"/>
    </row>
    <row r="5325" spans="4:4" x14ac:dyDescent="0.25">
      <c r="D5325" s="9"/>
    </row>
    <row r="5326" spans="4:4" x14ac:dyDescent="0.25">
      <c r="D5326" s="9"/>
    </row>
    <row r="5327" spans="4:4" x14ac:dyDescent="0.25">
      <c r="D5327" s="9"/>
    </row>
    <row r="5328" spans="4:4" x14ac:dyDescent="0.25">
      <c r="D5328" s="9"/>
    </row>
  </sheetData>
  <mergeCells count="6">
    <mergeCell ref="A387:I391"/>
    <mergeCell ref="A1:I1"/>
    <mergeCell ref="C2:I2"/>
    <mergeCell ref="C3:I3"/>
    <mergeCell ref="C4:I4"/>
    <mergeCell ref="A386:C38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  <rowBreaks count="6" manualBreakCount="6">
    <brk id="52" max="8" man="1"/>
    <brk id="102" max="8" man="1"/>
    <brk id="152" max="8" man="1"/>
    <brk id="202" max="8" man="1"/>
    <brk id="253" max="8" man="1"/>
    <brk id="34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4996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77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77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78" t="s">
        <v>748</v>
      </c>
      <c r="C4" s="261" t="s">
        <v>772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922</v>
      </c>
      <c r="C7" s="49" t="s">
        <v>749</v>
      </c>
      <c r="D7" s="25"/>
      <c r="E7" s="26"/>
      <c r="F7" s="26"/>
      <c r="G7" s="26"/>
      <c r="H7" s="27"/>
      <c r="I7" s="28">
        <f>SUMIF(T8:T29,"&lt;&gt;NOR",I8:I29)</f>
        <v>0</v>
      </c>
      <c r="J7" s="43"/>
      <c r="T7" t="s">
        <v>16</v>
      </c>
    </row>
    <row r="8" spans="1:47" x14ac:dyDescent="0.25">
      <c r="A8" s="29">
        <v>1</v>
      </c>
      <c r="B8" s="47" t="s">
        <v>924</v>
      </c>
      <c r="C8" s="48" t="s">
        <v>750</v>
      </c>
      <c r="D8" s="53" t="s">
        <v>72</v>
      </c>
      <c r="E8" s="50">
        <v>1</v>
      </c>
      <c r="F8" s="30"/>
      <c r="G8" s="30"/>
      <c r="H8" s="50">
        <f t="shared" ref="H8:H14" si="0">G8+F8</f>
        <v>0</v>
      </c>
      <c r="I8" s="31">
        <f t="shared" ref="I8:I14" si="1"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x14ac:dyDescent="0.25">
      <c r="A9" s="29">
        <v>2</v>
      </c>
      <c r="B9" s="47" t="s">
        <v>925</v>
      </c>
      <c r="C9" s="48" t="s">
        <v>751</v>
      </c>
      <c r="D9" s="53" t="s">
        <v>71</v>
      </c>
      <c r="E9" s="50">
        <v>52.199999999999996</v>
      </c>
      <c r="F9" s="30"/>
      <c r="G9" s="30"/>
      <c r="H9" s="50">
        <f t="shared" si="0"/>
        <v>0</v>
      </c>
      <c r="I9" s="31">
        <f t="shared" si="1"/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s="29">
        <v>3</v>
      </c>
      <c r="B10" s="47" t="s">
        <v>926</v>
      </c>
      <c r="C10" s="48" t="s">
        <v>752</v>
      </c>
      <c r="D10" s="53" t="s">
        <v>71</v>
      </c>
      <c r="E10" s="50">
        <v>21</v>
      </c>
      <c r="F10" s="30"/>
      <c r="G10" s="30"/>
      <c r="H10" s="50">
        <f t="shared" si="0"/>
        <v>0</v>
      </c>
      <c r="I10" s="31">
        <f t="shared" si="1"/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x14ac:dyDescent="0.25">
      <c r="A11" s="29">
        <v>4</v>
      </c>
      <c r="B11" s="47" t="s">
        <v>927</v>
      </c>
      <c r="C11" s="48" t="s">
        <v>753</v>
      </c>
      <c r="D11" s="53" t="s">
        <v>71</v>
      </c>
      <c r="E11" s="50">
        <v>13.200000000000001</v>
      </c>
      <c r="F11" s="30"/>
      <c r="G11" s="30"/>
      <c r="H11" s="50">
        <f t="shared" si="0"/>
        <v>0</v>
      </c>
      <c r="I11" s="31">
        <f t="shared" si="1"/>
        <v>0</v>
      </c>
      <c r="J11" s="22">
        <v>21</v>
      </c>
      <c r="K11" s="17"/>
      <c r="L11" s="17"/>
      <c r="M11" s="17"/>
      <c r="N11" s="17"/>
      <c r="O11" s="17"/>
      <c r="P11" s="17"/>
      <c r="Q11" s="17"/>
      <c r="R11" s="17"/>
      <c r="S11" s="17"/>
      <c r="T11" s="17" t="s">
        <v>17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x14ac:dyDescent="0.25">
      <c r="A12" s="29">
        <v>5</v>
      </c>
      <c r="B12" s="47" t="s">
        <v>928</v>
      </c>
      <c r="C12" s="48" t="s">
        <v>754</v>
      </c>
      <c r="D12" s="53" t="s">
        <v>71</v>
      </c>
      <c r="E12" s="50">
        <v>9.9</v>
      </c>
      <c r="F12" s="30"/>
      <c r="G12" s="30"/>
      <c r="H12" s="50">
        <f t="shared" si="0"/>
        <v>0</v>
      </c>
      <c r="I12" s="31">
        <f t="shared" si="1"/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x14ac:dyDescent="0.25">
      <c r="A13" s="29">
        <v>6</v>
      </c>
      <c r="B13" s="47" t="s">
        <v>929</v>
      </c>
      <c r="C13" s="48" t="s">
        <v>755</v>
      </c>
      <c r="D13" s="53" t="s">
        <v>71</v>
      </c>
      <c r="E13" s="50">
        <v>9</v>
      </c>
      <c r="F13" s="30"/>
      <c r="G13" s="30"/>
      <c r="H13" s="50">
        <f t="shared" si="0"/>
        <v>0</v>
      </c>
      <c r="I13" s="31">
        <f t="shared" si="1"/>
        <v>0</v>
      </c>
      <c r="J13" s="22">
        <v>21</v>
      </c>
      <c r="K13" s="17"/>
      <c r="L13" s="17"/>
      <c r="M13" s="17"/>
      <c r="N13" s="17"/>
      <c r="O13" s="17"/>
      <c r="P13" s="17"/>
      <c r="Q13" s="17"/>
      <c r="R13" s="17"/>
      <c r="S13" s="17"/>
      <c r="T13" s="17" t="s">
        <v>17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21" x14ac:dyDescent="0.25">
      <c r="A14" s="29">
        <v>7</v>
      </c>
      <c r="B14" s="47" t="s">
        <v>930</v>
      </c>
      <c r="C14" s="48" t="s">
        <v>756</v>
      </c>
      <c r="D14" s="53" t="s">
        <v>71</v>
      </c>
      <c r="E14" s="50">
        <v>52.199999999999996</v>
      </c>
      <c r="F14" s="30"/>
      <c r="G14" s="30"/>
      <c r="H14" s="50">
        <f t="shared" si="0"/>
        <v>0</v>
      </c>
      <c r="I14" s="31">
        <f t="shared" si="1"/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21" x14ac:dyDescent="0.25">
      <c r="A15" s="29">
        <v>8</v>
      </c>
      <c r="B15" s="47" t="s">
        <v>931</v>
      </c>
      <c r="C15" s="48" t="s">
        <v>757</v>
      </c>
      <c r="D15" s="53" t="s">
        <v>71</v>
      </c>
      <c r="E15" s="50">
        <v>21</v>
      </c>
      <c r="F15" s="30"/>
      <c r="G15" s="30"/>
      <c r="H15" s="50">
        <f t="shared" ref="H15:H28" si="2">G15+F15</f>
        <v>0</v>
      </c>
      <c r="I15" s="31">
        <f t="shared" ref="I15:I28" si="3">ROUND(E15*H15,2)</f>
        <v>0</v>
      </c>
      <c r="J15" s="22">
        <v>21</v>
      </c>
      <c r="K15" s="17"/>
      <c r="L15" s="17"/>
      <c r="M15" s="17"/>
      <c r="N15" s="17"/>
      <c r="O15" s="17"/>
      <c r="P15" s="17"/>
      <c r="Q15" s="17"/>
      <c r="R15" s="17"/>
      <c r="S15" s="17"/>
      <c r="T15" s="17" t="s">
        <v>17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21" x14ac:dyDescent="0.25">
      <c r="A16" s="29">
        <v>9</v>
      </c>
      <c r="B16" s="47" t="s">
        <v>932</v>
      </c>
      <c r="C16" s="48" t="s">
        <v>758</v>
      </c>
      <c r="D16" s="53" t="s">
        <v>71</v>
      </c>
      <c r="E16" s="50">
        <v>13.200000000000001</v>
      </c>
      <c r="F16" s="30"/>
      <c r="G16" s="30"/>
      <c r="H16" s="50">
        <f t="shared" si="2"/>
        <v>0</v>
      </c>
      <c r="I16" s="31">
        <f t="shared" si="3"/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21" x14ac:dyDescent="0.25">
      <c r="A17" s="29">
        <v>10</v>
      </c>
      <c r="B17" s="47" t="s">
        <v>933</v>
      </c>
      <c r="C17" s="48" t="s">
        <v>759</v>
      </c>
      <c r="D17" s="53" t="s">
        <v>71</v>
      </c>
      <c r="E17" s="50">
        <v>9.9</v>
      </c>
      <c r="F17" s="30"/>
      <c r="G17" s="30"/>
      <c r="H17" s="50">
        <f t="shared" si="2"/>
        <v>0</v>
      </c>
      <c r="I17" s="31">
        <f t="shared" si="3"/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21" x14ac:dyDescent="0.25">
      <c r="A18" s="29">
        <v>11</v>
      </c>
      <c r="B18" s="47" t="s">
        <v>934</v>
      </c>
      <c r="C18" s="48" t="s">
        <v>760</v>
      </c>
      <c r="D18" s="53" t="s">
        <v>71</v>
      </c>
      <c r="E18" s="50">
        <v>9</v>
      </c>
      <c r="F18" s="30"/>
      <c r="G18" s="30"/>
      <c r="H18" s="50">
        <f t="shared" si="2"/>
        <v>0</v>
      </c>
      <c r="I18" s="31">
        <f t="shared" si="3"/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29">
        <v>12</v>
      </c>
      <c r="B19" s="47" t="s">
        <v>935</v>
      </c>
      <c r="C19" s="48" t="s">
        <v>761</v>
      </c>
      <c r="D19" s="53" t="s">
        <v>72</v>
      </c>
      <c r="E19" s="50">
        <v>1</v>
      </c>
      <c r="F19" s="30"/>
      <c r="G19" s="30"/>
      <c r="H19" s="50">
        <f t="shared" si="2"/>
        <v>0</v>
      </c>
      <c r="I19" s="31">
        <f t="shared" si="3"/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x14ac:dyDescent="0.25">
      <c r="A20" s="29">
        <v>13</v>
      </c>
      <c r="B20" s="47" t="s">
        <v>936</v>
      </c>
      <c r="C20" s="48" t="s">
        <v>762</v>
      </c>
      <c r="D20" s="53" t="s">
        <v>72</v>
      </c>
      <c r="E20" s="50">
        <v>1</v>
      </c>
      <c r="F20" s="30"/>
      <c r="G20" s="30"/>
      <c r="H20" s="50">
        <f t="shared" si="2"/>
        <v>0</v>
      </c>
      <c r="I20" s="31">
        <f t="shared" si="3"/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29">
        <v>14</v>
      </c>
      <c r="B21" s="47" t="s">
        <v>937</v>
      </c>
      <c r="C21" s="48" t="s">
        <v>763</v>
      </c>
      <c r="D21" s="53" t="s">
        <v>72</v>
      </c>
      <c r="E21" s="50">
        <v>1</v>
      </c>
      <c r="F21" s="30"/>
      <c r="G21" s="30"/>
      <c r="H21" s="50">
        <f t="shared" si="2"/>
        <v>0</v>
      </c>
      <c r="I21" s="31">
        <f t="shared" si="3"/>
        <v>0</v>
      </c>
      <c r="J21" s="22">
        <v>21</v>
      </c>
      <c r="K21" s="17"/>
      <c r="L21" s="17"/>
      <c r="M21" s="17"/>
      <c r="N21" s="17"/>
      <c r="O21" s="17"/>
      <c r="P21" s="17"/>
      <c r="Q21" s="17"/>
      <c r="R21" s="17"/>
      <c r="S21" s="17"/>
      <c r="T21" s="17" t="s">
        <v>17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x14ac:dyDescent="0.25">
      <c r="A22" s="29">
        <v>15</v>
      </c>
      <c r="B22" s="47" t="s">
        <v>938</v>
      </c>
      <c r="C22" s="48" t="s">
        <v>764</v>
      </c>
      <c r="D22" s="53" t="s">
        <v>72</v>
      </c>
      <c r="E22" s="50">
        <v>1</v>
      </c>
      <c r="F22" s="30"/>
      <c r="G22" s="30"/>
      <c r="H22" s="50">
        <f t="shared" si="2"/>
        <v>0</v>
      </c>
      <c r="I22" s="31">
        <f t="shared" si="3"/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x14ac:dyDescent="0.25">
      <c r="A23" s="29">
        <v>16</v>
      </c>
      <c r="B23" s="47" t="s">
        <v>939</v>
      </c>
      <c r="C23" s="48" t="s">
        <v>765</v>
      </c>
      <c r="D23" s="53" t="s">
        <v>72</v>
      </c>
      <c r="E23" s="50">
        <v>2</v>
      </c>
      <c r="F23" s="30"/>
      <c r="G23" s="30"/>
      <c r="H23" s="50">
        <f t="shared" si="2"/>
        <v>0</v>
      </c>
      <c r="I23" s="31">
        <f t="shared" si="3"/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17</v>
      </c>
      <c r="B24" s="47" t="s">
        <v>940</v>
      </c>
      <c r="C24" s="48" t="s">
        <v>766</v>
      </c>
      <c r="D24" s="53" t="s">
        <v>72</v>
      </c>
      <c r="E24" s="50">
        <v>2</v>
      </c>
      <c r="F24" s="30"/>
      <c r="G24" s="30"/>
      <c r="H24" s="50">
        <f t="shared" si="2"/>
        <v>0</v>
      </c>
      <c r="I24" s="31">
        <f t="shared" si="3"/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18</v>
      </c>
      <c r="B25" s="47" t="s">
        <v>941</v>
      </c>
      <c r="C25" s="48" t="s">
        <v>767</v>
      </c>
      <c r="D25" s="53" t="s">
        <v>72</v>
      </c>
      <c r="E25" s="50">
        <v>2</v>
      </c>
      <c r="F25" s="30"/>
      <c r="G25" s="30"/>
      <c r="H25" s="50">
        <f t="shared" si="2"/>
        <v>0</v>
      </c>
      <c r="I25" s="31">
        <f t="shared" si="3"/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9">
        <v>19</v>
      </c>
      <c r="B26" s="47" t="s">
        <v>942</v>
      </c>
      <c r="C26" s="48" t="s">
        <v>768</v>
      </c>
      <c r="D26" s="53" t="s">
        <v>72</v>
      </c>
      <c r="E26" s="50">
        <v>1</v>
      </c>
      <c r="F26" s="30"/>
      <c r="G26" s="30"/>
      <c r="H26" s="50">
        <f t="shared" si="2"/>
        <v>0</v>
      </c>
      <c r="I26" s="31">
        <f t="shared" si="3"/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20</v>
      </c>
      <c r="B27" s="47" t="s">
        <v>943</v>
      </c>
      <c r="C27" s="48" t="s">
        <v>769</v>
      </c>
      <c r="D27" s="53" t="s">
        <v>72</v>
      </c>
      <c r="E27" s="50">
        <v>1</v>
      </c>
      <c r="F27" s="30"/>
      <c r="G27" s="30"/>
      <c r="H27" s="50">
        <f t="shared" si="2"/>
        <v>0</v>
      </c>
      <c r="I27" s="31">
        <f t="shared" si="3"/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9">
        <v>21</v>
      </c>
      <c r="B28" s="47" t="s">
        <v>944</v>
      </c>
      <c r="C28" s="48" t="s">
        <v>770</v>
      </c>
      <c r="D28" s="53" t="s">
        <v>72</v>
      </c>
      <c r="E28" s="50">
        <v>1</v>
      </c>
      <c r="F28" s="30"/>
      <c r="G28" s="30"/>
      <c r="H28" s="50">
        <f t="shared" si="2"/>
        <v>0</v>
      </c>
      <c r="I28" s="31">
        <f t="shared" si="3"/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29">
        <v>22</v>
      </c>
      <c r="B29" s="47" t="s">
        <v>945</v>
      </c>
      <c r="C29" s="48" t="s">
        <v>771</v>
      </c>
      <c r="D29" s="53" t="s">
        <v>72</v>
      </c>
      <c r="E29" s="50">
        <v>1</v>
      </c>
      <c r="F29" s="30"/>
      <c r="G29" s="30"/>
      <c r="H29" s="50">
        <f t="shared" ref="H29" si="4">G29+F29</f>
        <v>0</v>
      </c>
      <c r="I29" s="31">
        <f t="shared" ref="I29" si="5">ROUND(E29*H29,2)</f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23" t="s">
        <v>15</v>
      </c>
      <c r="B30" s="24" t="s">
        <v>923</v>
      </c>
      <c r="C30" s="49" t="s">
        <v>912</v>
      </c>
      <c r="D30" s="25"/>
      <c r="E30" s="26"/>
      <c r="F30" s="26"/>
      <c r="G30" s="26"/>
      <c r="H30" s="27"/>
      <c r="I30" s="28">
        <f>SUMIF(T31:T43,"&lt;&gt;NOR",I31:I43)</f>
        <v>0</v>
      </c>
      <c r="J30" s="43"/>
      <c r="T30" t="s">
        <v>16</v>
      </c>
    </row>
    <row r="31" spans="1:47" x14ac:dyDescent="0.25">
      <c r="A31" s="29">
        <v>1</v>
      </c>
      <c r="B31" s="47" t="s">
        <v>946</v>
      </c>
      <c r="C31" s="48" t="s">
        <v>913</v>
      </c>
      <c r="D31" s="53" t="s">
        <v>71</v>
      </c>
      <c r="E31" s="50">
        <v>12</v>
      </c>
      <c r="F31" s="30"/>
      <c r="G31" s="30"/>
      <c r="H31" s="50">
        <f t="shared" ref="H31:H43" si="6">G31+F31</f>
        <v>0</v>
      </c>
      <c r="I31" s="31">
        <f t="shared" ref="I31:I43" si="7">ROUND(E31*H31,2)</f>
        <v>0</v>
      </c>
      <c r="J31" s="22">
        <v>21</v>
      </c>
      <c r="K31" s="17"/>
      <c r="L31" s="17"/>
      <c r="M31" s="17"/>
      <c r="N31" s="17"/>
      <c r="O31" s="17"/>
      <c r="P31" s="17"/>
      <c r="Q31" s="17"/>
      <c r="R31" s="17"/>
      <c r="S31" s="17"/>
      <c r="T31" s="17" t="s">
        <v>17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x14ac:dyDescent="0.25">
      <c r="A32" s="29">
        <v>2</v>
      </c>
      <c r="B32" s="47" t="s">
        <v>947</v>
      </c>
      <c r="C32" s="48" t="s">
        <v>914</v>
      </c>
      <c r="D32" s="53" t="s">
        <v>71</v>
      </c>
      <c r="E32" s="50">
        <v>26.6</v>
      </c>
      <c r="F32" s="30"/>
      <c r="G32" s="30"/>
      <c r="H32" s="50">
        <f t="shared" si="6"/>
        <v>0</v>
      </c>
      <c r="I32" s="31">
        <f t="shared" si="7"/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x14ac:dyDescent="0.25">
      <c r="A33" s="29">
        <v>3</v>
      </c>
      <c r="B33" s="47" t="s">
        <v>948</v>
      </c>
      <c r="C33" s="48" t="s">
        <v>915</v>
      </c>
      <c r="D33" s="53" t="s">
        <v>71</v>
      </c>
      <c r="E33" s="50">
        <v>7</v>
      </c>
      <c r="F33" s="30"/>
      <c r="G33" s="30"/>
      <c r="H33" s="50">
        <f t="shared" si="6"/>
        <v>0</v>
      </c>
      <c r="I33" s="31">
        <f t="shared" si="7"/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29">
        <v>4</v>
      </c>
      <c r="B34" s="47" t="s">
        <v>949</v>
      </c>
      <c r="C34" s="48" t="s">
        <v>916</v>
      </c>
      <c r="D34" s="53" t="s">
        <v>71</v>
      </c>
      <c r="E34" s="50">
        <v>6</v>
      </c>
      <c r="F34" s="30"/>
      <c r="G34" s="30"/>
      <c r="H34" s="50">
        <f t="shared" si="6"/>
        <v>0</v>
      </c>
      <c r="I34" s="31">
        <f t="shared" si="7"/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29">
        <v>5</v>
      </c>
      <c r="B35" s="47" t="s">
        <v>950</v>
      </c>
      <c r="C35" s="48" t="s">
        <v>917</v>
      </c>
      <c r="D35" s="53" t="s">
        <v>71</v>
      </c>
      <c r="E35" s="50">
        <v>4</v>
      </c>
      <c r="F35" s="30"/>
      <c r="G35" s="30"/>
      <c r="H35" s="50">
        <f t="shared" si="6"/>
        <v>0</v>
      </c>
      <c r="I35" s="31">
        <f t="shared" si="7"/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x14ac:dyDescent="0.25">
      <c r="A36" s="29">
        <v>6</v>
      </c>
      <c r="B36" s="47" t="s">
        <v>951</v>
      </c>
      <c r="C36" s="48" t="s">
        <v>1404</v>
      </c>
      <c r="D36" s="53" t="s">
        <v>71</v>
      </c>
      <c r="E36" s="50">
        <v>12</v>
      </c>
      <c r="F36" s="30"/>
      <c r="G36" s="30"/>
      <c r="H36" s="50">
        <f t="shared" si="6"/>
        <v>0</v>
      </c>
      <c r="I36" s="31">
        <f t="shared" si="7"/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x14ac:dyDescent="0.25">
      <c r="A37" s="29">
        <v>7</v>
      </c>
      <c r="B37" s="47" t="s">
        <v>952</v>
      </c>
      <c r="C37" s="48" t="s">
        <v>918</v>
      </c>
      <c r="D37" s="53" t="s">
        <v>72</v>
      </c>
      <c r="E37" s="50">
        <v>1</v>
      </c>
      <c r="F37" s="30"/>
      <c r="G37" s="30"/>
      <c r="H37" s="50">
        <f t="shared" si="6"/>
        <v>0</v>
      </c>
      <c r="I37" s="31">
        <f t="shared" si="7"/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29">
        <v>8</v>
      </c>
      <c r="B38" s="47" t="s">
        <v>953</v>
      </c>
      <c r="C38" s="48" t="s">
        <v>1405</v>
      </c>
      <c r="D38" s="53" t="s">
        <v>72</v>
      </c>
      <c r="E38" s="50">
        <v>5</v>
      </c>
      <c r="F38" s="30"/>
      <c r="G38" s="30"/>
      <c r="H38" s="50">
        <f t="shared" si="6"/>
        <v>0</v>
      </c>
      <c r="I38" s="31">
        <f t="shared" si="7"/>
        <v>0</v>
      </c>
      <c r="J38" s="22">
        <v>21</v>
      </c>
      <c r="K38" s="17"/>
      <c r="L38" s="17"/>
      <c r="M38" s="17"/>
      <c r="N38" s="17"/>
      <c r="O38" s="17"/>
      <c r="P38" s="17"/>
      <c r="Q38" s="17"/>
      <c r="R38" s="17"/>
      <c r="S38" s="17"/>
      <c r="T38" s="17" t="s">
        <v>17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x14ac:dyDescent="0.25">
      <c r="A39" s="29">
        <v>9</v>
      </c>
      <c r="B39" s="47" t="s">
        <v>954</v>
      </c>
      <c r="C39" s="48" t="s">
        <v>919</v>
      </c>
      <c r="D39" s="53" t="s">
        <v>72</v>
      </c>
      <c r="E39" s="50">
        <v>1</v>
      </c>
      <c r="F39" s="30"/>
      <c r="G39" s="30"/>
      <c r="H39" s="50">
        <f t="shared" si="6"/>
        <v>0</v>
      </c>
      <c r="I39" s="31">
        <f t="shared" si="7"/>
        <v>0</v>
      </c>
      <c r="J39" s="22">
        <v>21</v>
      </c>
      <c r="K39" s="17"/>
      <c r="L39" s="17"/>
      <c r="M39" s="17"/>
      <c r="N39" s="17"/>
      <c r="O39" s="17"/>
      <c r="P39" s="17"/>
      <c r="Q39" s="17"/>
      <c r="R39" s="17"/>
      <c r="S39" s="17"/>
      <c r="T39" s="17" t="s">
        <v>17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x14ac:dyDescent="0.25">
      <c r="A40" s="29">
        <v>10</v>
      </c>
      <c r="B40" s="47" t="s">
        <v>955</v>
      </c>
      <c r="C40" s="48" t="s">
        <v>1406</v>
      </c>
      <c r="D40" s="53" t="s">
        <v>72</v>
      </c>
      <c r="E40" s="50">
        <v>5</v>
      </c>
      <c r="F40" s="30"/>
      <c r="G40" s="30"/>
      <c r="H40" s="50">
        <f t="shared" si="6"/>
        <v>0</v>
      </c>
      <c r="I40" s="31">
        <f t="shared" si="7"/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x14ac:dyDescent="0.25">
      <c r="A41" s="29">
        <v>11</v>
      </c>
      <c r="B41" s="47" t="s">
        <v>956</v>
      </c>
      <c r="C41" s="48" t="s">
        <v>920</v>
      </c>
      <c r="D41" s="53" t="s">
        <v>72</v>
      </c>
      <c r="E41" s="50">
        <v>3</v>
      </c>
      <c r="F41" s="30"/>
      <c r="G41" s="30"/>
      <c r="H41" s="50">
        <f t="shared" si="6"/>
        <v>0</v>
      </c>
      <c r="I41" s="31">
        <f t="shared" si="7"/>
        <v>0</v>
      </c>
      <c r="J41" s="22">
        <v>21</v>
      </c>
      <c r="K41" s="17"/>
      <c r="L41" s="17"/>
      <c r="M41" s="17"/>
      <c r="N41" s="17"/>
      <c r="O41" s="17"/>
      <c r="P41" s="17"/>
      <c r="Q41" s="17"/>
      <c r="R41" s="17"/>
      <c r="S41" s="17"/>
      <c r="T41" s="17" t="s">
        <v>17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x14ac:dyDescent="0.25">
      <c r="A42" s="29">
        <v>12</v>
      </c>
      <c r="B42" s="47" t="s">
        <v>957</v>
      </c>
      <c r="C42" s="48" t="s">
        <v>921</v>
      </c>
      <c r="D42" s="53" t="s">
        <v>72</v>
      </c>
      <c r="E42" s="50">
        <v>2</v>
      </c>
      <c r="F42" s="30"/>
      <c r="G42" s="30"/>
      <c r="H42" s="50">
        <f t="shared" si="6"/>
        <v>0</v>
      </c>
      <c r="I42" s="31">
        <f t="shared" si="7"/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ht="21" x14ac:dyDescent="0.25">
      <c r="A43" s="60">
        <v>13</v>
      </c>
      <c r="B43" s="61" t="s">
        <v>958</v>
      </c>
      <c r="C43" s="48" t="s">
        <v>1407</v>
      </c>
      <c r="D43" s="62" t="s">
        <v>72</v>
      </c>
      <c r="E43" s="63">
        <v>3</v>
      </c>
      <c r="F43" s="64"/>
      <c r="G43" s="64"/>
      <c r="H43" s="63">
        <f t="shared" si="6"/>
        <v>0</v>
      </c>
      <c r="I43" s="65">
        <f t="shared" si="7"/>
        <v>0</v>
      </c>
      <c r="J43" s="22">
        <v>21</v>
      </c>
      <c r="K43" s="17"/>
      <c r="L43" s="17"/>
      <c r="M43" s="17"/>
      <c r="N43" s="17"/>
      <c r="O43" s="17"/>
      <c r="P43" s="17"/>
      <c r="Q43" s="17"/>
      <c r="R43" s="17"/>
      <c r="S43" s="17"/>
      <c r="T43" s="17" t="s">
        <v>17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x14ac:dyDescent="0.25">
      <c r="A44" s="23" t="s">
        <v>15</v>
      </c>
      <c r="B44" s="24" t="s">
        <v>1012</v>
      </c>
      <c r="C44" s="49" t="s">
        <v>125</v>
      </c>
      <c r="D44" s="25"/>
      <c r="E44" s="26"/>
      <c r="F44" s="26"/>
      <c r="G44" s="26"/>
      <c r="H44" s="27"/>
      <c r="I44" s="28">
        <f>SUMIF(T45:T49,"&lt;&gt;NOR",I45:I49)</f>
        <v>0</v>
      </c>
      <c r="J44" s="43"/>
      <c r="T44" t="s">
        <v>16</v>
      </c>
    </row>
    <row r="45" spans="1:47" x14ac:dyDescent="0.25">
      <c r="A45" s="29">
        <v>1</v>
      </c>
      <c r="B45" s="47" t="s">
        <v>1013</v>
      </c>
      <c r="C45" s="48" t="s">
        <v>973</v>
      </c>
      <c r="D45" s="53" t="s">
        <v>31</v>
      </c>
      <c r="E45" s="50">
        <v>1</v>
      </c>
      <c r="F45" s="30"/>
      <c r="G45" s="30"/>
      <c r="H45" s="50">
        <f>G45+F45</f>
        <v>0</v>
      </c>
      <c r="I45" s="31">
        <f>ROUND(E45*H45,2)</f>
        <v>0</v>
      </c>
      <c r="J45" s="22">
        <v>21</v>
      </c>
      <c r="K45" s="17"/>
      <c r="L45" s="17"/>
      <c r="M45" s="17"/>
      <c r="N45" s="17"/>
      <c r="O45" s="17"/>
      <c r="P45" s="17"/>
      <c r="Q45" s="17"/>
      <c r="R45" s="17"/>
      <c r="S45" s="17"/>
      <c r="T45" s="17" t="s">
        <v>17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x14ac:dyDescent="0.25">
      <c r="A46" s="29">
        <v>2</v>
      </c>
      <c r="B46" s="47" t="s">
        <v>1014</v>
      </c>
      <c r="C46" s="48" t="s">
        <v>127</v>
      </c>
      <c r="D46" s="53" t="s">
        <v>31</v>
      </c>
      <c r="E46" s="50">
        <v>1</v>
      </c>
      <c r="F46" s="30"/>
      <c r="G46" s="30"/>
      <c r="H46" s="50">
        <f>G46+F46</f>
        <v>0</v>
      </c>
      <c r="I46" s="31">
        <f>ROUND(E46*H46,2)</f>
        <v>0</v>
      </c>
      <c r="J46" s="22">
        <v>21</v>
      </c>
      <c r="K46" s="17"/>
      <c r="L46" s="17"/>
      <c r="M46" s="17"/>
      <c r="N46" s="17"/>
      <c r="O46" s="17"/>
      <c r="P46" s="17"/>
      <c r="Q46" s="17"/>
      <c r="R46" s="17"/>
      <c r="S46" s="17"/>
      <c r="T46" s="17" t="s">
        <v>17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x14ac:dyDescent="0.25">
      <c r="A47" s="29">
        <v>3</v>
      </c>
      <c r="B47" s="47" t="s">
        <v>1015</v>
      </c>
      <c r="C47" s="48" t="s">
        <v>183</v>
      </c>
      <c r="D47" s="53" t="s">
        <v>31</v>
      </c>
      <c r="E47" s="50">
        <v>1</v>
      </c>
      <c r="F47" s="30"/>
      <c r="G47" s="30"/>
      <c r="H47" s="50">
        <f>G47+F47</f>
        <v>0</v>
      </c>
      <c r="I47" s="31">
        <f>ROUND(E47*H47,2)</f>
        <v>0</v>
      </c>
      <c r="J47" s="22">
        <v>21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17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x14ac:dyDescent="0.25">
      <c r="A48" s="29">
        <v>4</v>
      </c>
      <c r="B48" s="47" t="s">
        <v>1016</v>
      </c>
      <c r="C48" s="48" t="s">
        <v>129</v>
      </c>
      <c r="D48" s="53" t="s">
        <v>31</v>
      </c>
      <c r="E48" s="50">
        <v>1</v>
      </c>
      <c r="F48" s="30"/>
      <c r="G48" s="30"/>
      <c r="H48" s="50">
        <f>G48+F48</f>
        <v>0</v>
      </c>
      <c r="I48" s="31">
        <f>ROUND(E48*H48,2)</f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ht="12.6" customHeight="1" x14ac:dyDescent="0.25">
      <c r="A49" s="60">
        <v>5</v>
      </c>
      <c r="B49" s="61" t="s">
        <v>1017</v>
      </c>
      <c r="C49" s="48" t="s">
        <v>1011</v>
      </c>
      <c r="D49" s="62" t="s">
        <v>31</v>
      </c>
      <c r="E49" s="63">
        <v>1</v>
      </c>
      <c r="F49" s="64"/>
      <c r="G49" s="64"/>
      <c r="H49" s="63">
        <f>G49+F49</f>
        <v>0</v>
      </c>
      <c r="I49" s="65">
        <f>ROUND(E49*H49,2)</f>
        <v>0</v>
      </c>
      <c r="J49" s="22">
        <v>21</v>
      </c>
      <c r="K49" s="17"/>
      <c r="L49" s="17"/>
      <c r="M49" s="17"/>
      <c r="N49" s="17"/>
      <c r="O49" s="17"/>
      <c r="P49" s="17"/>
      <c r="Q49" s="17"/>
      <c r="R49" s="17"/>
      <c r="S49" s="17"/>
      <c r="T49" s="17" t="s">
        <v>17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x14ac:dyDescent="0.25">
      <c r="A50" s="79"/>
      <c r="B50" s="2"/>
      <c r="C50" s="33"/>
      <c r="D50" s="4"/>
      <c r="E50" s="79"/>
      <c r="F50" s="79"/>
      <c r="G50" s="79"/>
      <c r="H50" s="79"/>
      <c r="I50" s="79"/>
      <c r="J50" s="79"/>
      <c r="R50">
        <v>15</v>
      </c>
      <c r="S50">
        <v>21</v>
      </c>
    </row>
    <row r="51" spans="1:47" x14ac:dyDescent="0.25">
      <c r="A51" s="18"/>
      <c r="B51" s="19" t="s">
        <v>4</v>
      </c>
      <c r="C51" s="34"/>
      <c r="D51" s="20"/>
      <c r="E51" s="21"/>
      <c r="F51" s="21"/>
      <c r="G51" s="21"/>
      <c r="H51" s="21"/>
      <c r="I51" s="32">
        <f>I7+I30+I44</f>
        <v>0</v>
      </c>
      <c r="J51" s="79"/>
      <c r="R51">
        <f>SUMIF(J7:J29,R50,I7:I29)</f>
        <v>0</v>
      </c>
      <c r="S51">
        <f>SUMIF(J7:J29,S50,I7:I29)</f>
        <v>0</v>
      </c>
      <c r="T51" t="s">
        <v>18</v>
      </c>
    </row>
    <row r="52" spans="1:47" x14ac:dyDescent="0.25">
      <c r="A52" s="79"/>
      <c r="B52" s="2"/>
      <c r="C52" s="33"/>
      <c r="D52" s="4"/>
      <c r="E52" s="79"/>
      <c r="F52" s="79"/>
      <c r="G52" s="79"/>
      <c r="H52" s="79"/>
      <c r="I52" s="79"/>
      <c r="J52" s="79"/>
    </row>
    <row r="53" spans="1:47" x14ac:dyDescent="0.25">
      <c r="A53" s="79"/>
      <c r="B53" s="2"/>
      <c r="C53" s="33"/>
      <c r="D53" s="4"/>
      <c r="E53" s="79"/>
      <c r="F53" s="79"/>
      <c r="G53" s="79"/>
      <c r="H53" s="79"/>
      <c r="I53" s="79"/>
      <c r="J53" s="79"/>
    </row>
    <row r="54" spans="1:47" x14ac:dyDescent="0.25">
      <c r="A54" s="264" t="s">
        <v>19</v>
      </c>
      <c r="B54" s="264"/>
      <c r="C54" s="265"/>
      <c r="D54" s="4"/>
      <c r="E54" s="79"/>
      <c r="F54" s="79"/>
      <c r="G54" s="79"/>
      <c r="H54" s="79"/>
      <c r="I54" s="79"/>
      <c r="J54" s="79"/>
    </row>
    <row r="55" spans="1:47" x14ac:dyDescent="0.25">
      <c r="A55" s="243"/>
      <c r="B55" s="244"/>
      <c r="C55" s="245"/>
      <c r="D55" s="244"/>
      <c r="E55" s="244"/>
      <c r="F55" s="244"/>
      <c r="G55" s="244"/>
      <c r="H55" s="244"/>
      <c r="I55" s="246"/>
      <c r="J55" s="79"/>
      <c r="T55" t="s">
        <v>20</v>
      </c>
    </row>
    <row r="56" spans="1:47" x14ac:dyDescent="0.25">
      <c r="A56" s="247"/>
      <c r="B56" s="248"/>
      <c r="C56" s="249"/>
      <c r="D56" s="248"/>
      <c r="E56" s="248"/>
      <c r="F56" s="248"/>
      <c r="G56" s="248"/>
      <c r="H56" s="248"/>
      <c r="I56" s="250"/>
      <c r="J56" s="79"/>
    </row>
    <row r="57" spans="1:47" x14ac:dyDescent="0.25">
      <c r="A57" s="247"/>
      <c r="B57" s="248"/>
      <c r="C57" s="249"/>
      <c r="D57" s="248"/>
      <c r="E57" s="248"/>
      <c r="F57" s="248"/>
      <c r="G57" s="248"/>
      <c r="H57" s="248"/>
      <c r="I57" s="250"/>
      <c r="J57" s="79"/>
    </row>
    <row r="58" spans="1:47" x14ac:dyDescent="0.25">
      <c r="A58" s="247"/>
      <c r="B58" s="248"/>
      <c r="C58" s="249"/>
      <c r="D58" s="248"/>
      <c r="E58" s="248"/>
      <c r="F58" s="248"/>
      <c r="G58" s="248"/>
      <c r="H58" s="248"/>
      <c r="I58" s="250"/>
      <c r="J58" s="79"/>
    </row>
    <row r="59" spans="1:47" x14ac:dyDescent="0.25">
      <c r="A59" s="251"/>
      <c r="B59" s="252"/>
      <c r="C59" s="253"/>
      <c r="D59" s="252"/>
      <c r="E59" s="252"/>
      <c r="F59" s="252"/>
      <c r="G59" s="252"/>
      <c r="H59" s="252"/>
      <c r="I59" s="254"/>
      <c r="J59" s="79"/>
    </row>
    <row r="60" spans="1:47" x14ac:dyDescent="0.25">
      <c r="A60" s="79"/>
      <c r="B60" s="2"/>
      <c r="C60" s="33"/>
      <c r="D60" s="4"/>
      <c r="E60" s="79"/>
      <c r="F60" s="79"/>
      <c r="G60" s="79"/>
      <c r="H60" s="79"/>
      <c r="I60" s="79"/>
      <c r="J60" s="79"/>
    </row>
    <row r="61" spans="1:47" x14ac:dyDescent="0.25">
      <c r="C61" s="35"/>
      <c r="D61" s="9"/>
      <c r="T61" t="s">
        <v>21</v>
      </c>
    </row>
    <row r="62" spans="1:47" x14ac:dyDescent="0.25">
      <c r="D62" s="9"/>
    </row>
    <row r="63" spans="1:47" x14ac:dyDescent="0.25">
      <c r="D63" s="9"/>
    </row>
    <row r="64" spans="1:47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</sheetData>
  <mergeCells count="6">
    <mergeCell ref="A55:I59"/>
    <mergeCell ref="A1:I1"/>
    <mergeCell ref="C2:I2"/>
    <mergeCell ref="C3:I3"/>
    <mergeCell ref="C4:I4"/>
    <mergeCell ref="A54:C5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5040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44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44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45" t="s">
        <v>747</v>
      </c>
      <c r="C4" s="261" t="s">
        <v>472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773</v>
      </c>
      <c r="C7" s="49" t="s">
        <v>61</v>
      </c>
      <c r="D7" s="25"/>
      <c r="E7" s="26"/>
      <c r="F7" s="26"/>
      <c r="G7" s="26"/>
      <c r="H7" s="27"/>
      <c r="I7" s="28">
        <f>SUMIF(T8:T16,"&lt;&gt;NOR",I8:I16)</f>
        <v>0</v>
      </c>
      <c r="J7" s="43"/>
      <c r="T7" t="s">
        <v>16</v>
      </c>
    </row>
    <row r="8" spans="1:47" x14ac:dyDescent="0.25">
      <c r="A8" s="29">
        <v>1</v>
      </c>
      <c r="B8" s="47" t="s">
        <v>774</v>
      </c>
      <c r="C8" s="48" t="s">
        <v>62</v>
      </c>
      <c r="D8" s="53" t="s">
        <v>71</v>
      </c>
      <c r="E8" s="50">
        <v>20</v>
      </c>
      <c r="F8" s="30"/>
      <c r="G8" s="30"/>
      <c r="H8" s="50">
        <f t="shared" ref="H8:H16" si="0">G8+F8</f>
        <v>0</v>
      </c>
      <c r="I8" s="31">
        <f t="shared" ref="I8:I16" si="1"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x14ac:dyDescent="0.25">
      <c r="A9" s="29">
        <v>2</v>
      </c>
      <c r="B9" s="47" t="s">
        <v>775</v>
      </c>
      <c r="C9" s="48" t="s">
        <v>63</v>
      </c>
      <c r="D9" s="53" t="s">
        <v>71</v>
      </c>
      <c r="E9" s="50">
        <v>80</v>
      </c>
      <c r="F9" s="30"/>
      <c r="G9" s="30"/>
      <c r="H9" s="50">
        <f t="shared" si="0"/>
        <v>0</v>
      </c>
      <c r="I9" s="31">
        <f t="shared" si="1"/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s="29">
        <v>3</v>
      </c>
      <c r="B10" s="47" t="s">
        <v>776</v>
      </c>
      <c r="C10" s="48" t="s">
        <v>64</v>
      </c>
      <c r="D10" s="53" t="s">
        <v>71</v>
      </c>
      <c r="E10" s="50">
        <v>510</v>
      </c>
      <c r="F10" s="30"/>
      <c r="G10" s="30"/>
      <c r="H10" s="50">
        <f t="shared" si="0"/>
        <v>0</v>
      </c>
      <c r="I10" s="31">
        <f t="shared" si="1"/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x14ac:dyDescent="0.25">
      <c r="A11" s="29">
        <v>4</v>
      </c>
      <c r="B11" s="47" t="s">
        <v>777</v>
      </c>
      <c r="C11" s="48" t="s">
        <v>65</v>
      </c>
      <c r="D11" s="53" t="s">
        <v>71</v>
      </c>
      <c r="E11" s="50">
        <v>450</v>
      </c>
      <c r="F11" s="30"/>
      <c r="G11" s="30"/>
      <c r="H11" s="50">
        <f t="shared" si="0"/>
        <v>0</v>
      </c>
      <c r="I11" s="31">
        <f t="shared" si="1"/>
        <v>0</v>
      </c>
      <c r="J11" s="22">
        <v>21</v>
      </c>
      <c r="K11" s="17"/>
      <c r="L11" s="17"/>
      <c r="M11" s="17"/>
      <c r="N11" s="17"/>
      <c r="O11" s="17"/>
      <c r="P11" s="17"/>
      <c r="Q11" s="17"/>
      <c r="R11" s="17"/>
      <c r="S11" s="17"/>
      <c r="T11" s="17" t="s">
        <v>17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x14ac:dyDescent="0.25">
      <c r="A12" s="29">
        <v>5</v>
      </c>
      <c r="B12" s="47" t="s">
        <v>778</v>
      </c>
      <c r="C12" s="48" t="s">
        <v>66</v>
      </c>
      <c r="D12" s="53" t="s">
        <v>71</v>
      </c>
      <c r="E12" s="50">
        <v>280</v>
      </c>
      <c r="F12" s="30"/>
      <c r="G12" s="30"/>
      <c r="H12" s="50">
        <f t="shared" si="0"/>
        <v>0</v>
      </c>
      <c r="I12" s="31">
        <f t="shared" si="1"/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x14ac:dyDescent="0.25">
      <c r="A13" s="29">
        <v>6</v>
      </c>
      <c r="B13" s="47" t="s">
        <v>779</v>
      </c>
      <c r="C13" s="48" t="s">
        <v>67</v>
      </c>
      <c r="D13" s="53" t="s">
        <v>71</v>
      </c>
      <c r="E13" s="50">
        <v>190</v>
      </c>
      <c r="F13" s="30"/>
      <c r="G13" s="30"/>
      <c r="H13" s="50">
        <f t="shared" si="0"/>
        <v>0</v>
      </c>
      <c r="I13" s="31">
        <f t="shared" si="1"/>
        <v>0</v>
      </c>
      <c r="J13" s="22">
        <v>21</v>
      </c>
      <c r="K13" s="17"/>
      <c r="L13" s="17"/>
      <c r="M13" s="17"/>
      <c r="N13" s="17"/>
      <c r="O13" s="17"/>
      <c r="P13" s="17"/>
      <c r="Q13" s="17"/>
      <c r="R13" s="17"/>
      <c r="S13" s="17"/>
      <c r="T13" s="17" t="s">
        <v>17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x14ac:dyDescent="0.25">
      <c r="A14" s="29">
        <v>7</v>
      </c>
      <c r="B14" s="47" t="s">
        <v>780</v>
      </c>
      <c r="C14" s="48" t="s">
        <v>68</v>
      </c>
      <c r="D14" s="53" t="s">
        <v>71</v>
      </c>
      <c r="E14" s="50">
        <v>40</v>
      </c>
      <c r="F14" s="30"/>
      <c r="G14" s="30"/>
      <c r="H14" s="50">
        <f t="shared" si="0"/>
        <v>0</v>
      </c>
      <c r="I14" s="31">
        <f t="shared" si="1"/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x14ac:dyDescent="0.25">
      <c r="A15" s="29">
        <v>8</v>
      </c>
      <c r="B15" s="47" t="s">
        <v>781</v>
      </c>
      <c r="C15" s="48" t="s">
        <v>69</v>
      </c>
      <c r="D15" s="53" t="s">
        <v>71</v>
      </c>
      <c r="E15" s="50">
        <v>50</v>
      </c>
      <c r="F15" s="30"/>
      <c r="G15" s="30"/>
      <c r="H15" s="50">
        <f t="shared" si="0"/>
        <v>0</v>
      </c>
      <c r="I15" s="31">
        <f t="shared" si="1"/>
        <v>0</v>
      </c>
      <c r="J15" s="22">
        <v>21</v>
      </c>
      <c r="K15" s="17"/>
      <c r="L15" s="17"/>
      <c r="M15" s="17"/>
      <c r="N15" s="17"/>
      <c r="O15" s="17"/>
      <c r="P15" s="17"/>
      <c r="Q15" s="17"/>
      <c r="R15" s="17"/>
      <c r="S15" s="17"/>
      <c r="T15" s="17" t="s">
        <v>17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x14ac:dyDescent="0.25">
      <c r="A16" s="29">
        <v>9</v>
      </c>
      <c r="B16" s="47" t="s">
        <v>782</v>
      </c>
      <c r="C16" s="48" t="s">
        <v>70</v>
      </c>
      <c r="D16" s="53" t="s">
        <v>72</v>
      </c>
      <c r="E16" s="50">
        <v>1</v>
      </c>
      <c r="F16" s="30"/>
      <c r="G16" s="30"/>
      <c r="H16" s="50">
        <f t="shared" si="0"/>
        <v>0</v>
      </c>
      <c r="I16" s="31">
        <f t="shared" si="1"/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x14ac:dyDescent="0.25">
      <c r="A17" s="23" t="s">
        <v>15</v>
      </c>
      <c r="B17" s="24" t="s">
        <v>783</v>
      </c>
      <c r="C17" s="49" t="s">
        <v>73</v>
      </c>
      <c r="D17" s="25"/>
      <c r="E17" s="26"/>
      <c r="F17" s="26"/>
      <c r="G17" s="26"/>
      <c r="H17" s="27"/>
      <c r="I17" s="28">
        <f>SUMIF(T18:T32,"&lt;&gt;NOR",I18:I32)</f>
        <v>0</v>
      </c>
      <c r="J17" s="43"/>
      <c r="T17" t="s">
        <v>16</v>
      </c>
    </row>
    <row r="18" spans="1:47" ht="21" x14ac:dyDescent="0.25">
      <c r="A18" s="29">
        <v>1</v>
      </c>
      <c r="B18" s="47" t="s">
        <v>784</v>
      </c>
      <c r="C18" s="48" t="s">
        <v>74</v>
      </c>
      <c r="D18" s="53" t="s">
        <v>72</v>
      </c>
      <c r="E18" s="50">
        <v>1</v>
      </c>
      <c r="F18" s="30"/>
      <c r="G18" s="30"/>
      <c r="H18" s="50">
        <f t="shared" ref="H18:H32" si="2">G18+F18</f>
        <v>0</v>
      </c>
      <c r="I18" s="31">
        <f t="shared" ref="I18:I32" si="3"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29">
        <v>2</v>
      </c>
      <c r="B19" s="47" t="s">
        <v>785</v>
      </c>
      <c r="C19" s="48" t="s">
        <v>75</v>
      </c>
      <c r="D19" s="53" t="s">
        <v>72</v>
      </c>
      <c r="E19" s="50">
        <v>1</v>
      </c>
      <c r="F19" s="30"/>
      <c r="G19" s="30"/>
      <c r="H19" s="50">
        <f t="shared" si="2"/>
        <v>0</v>
      </c>
      <c r="I19" s="31">
        <f t="shared" si="3"/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x14ac:dyDescent="0.25">
      <c r="A20" s="29">
        <v>3</v>
      </c>
      <c r="B20" s="47" t="s">
        <v>786</v>
      </c>
      <c r="C20" s="48" t="s">
        <v>76</v>
      </c>
      <c r="D20" s="53" t="s">
        <v>72</v>
      </c>
      <c r="E20" s="50">
        <v>1</v>
      </c>
      <c r="F20" s="30"/>
      <c r="G20" s="30"/>
      <c r="H20" s="50">
        <f t="shared" si="2"/>
        <v>0</v>
      </c>
      <c r="I20" s="31">
        <f t="shared" si="3"/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29">
        <v>4</v>
      </c>
      <c r="B21" s="47" t="s">
        <v>787</v>
      </c>
      <c r="C21" s="48" t="s">
        <v>77</v>
      </c>
      <c r="D21" s="53" t="s">
        <v>72</v>
      </c>
      <c r="E21" s="50">
        <v>1</v>
      </c>
      <c r="F21" s="30"/>
      <c r="G21" s="30"/>
      <c r="H21" s="50">
        <f t="shared" si="2"/>
        <v>0</v>
      </c>
      <c r="I21" s="31">
        <f t="shared" si="3"/>
        <v>0</v>
      </c>
      <c r="J21" s="22">
        <v>21</v>
      </c>
      <c r="K21" s="17"/>
      <c r="L21" s="17"/>
      <c r="M21" s="17"/>
      <c r="N21" s="17"/>
      <c r="O21" s="17"/>
      <c r="P21" s="17"/>
      <c r="Q21" s="17"/>
      <c r="R21" s="17"/>
      <c r="S21" s="17"/>
      <c r="T21" s="17" t="s">
        <v>17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x14ac:dyDescent="0.25">
      <c r="A22" s="29">
        <v>5</v>
      </c>
      <c r="B22" s="47" t="s">
        <v>788</v>
      </c>
      <c r="C22" s="48" t="s">
        <v>78</v>
      </c>
      <c r="D22" s="53" t="s">
        <v>72</v>
      </c>
      <c r="E22" s="50">
        <v>1</v>
      </c>
      <c r="F22" s="30"/>
      <c r="G22" s="30"/>
      <c r="H22" s="50">
        <f t="shared" si="2"/>
        <v>0</v>
      </c>
      <c r="I22" s="31">
        <f t="shared" si="3"/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x14ac:dyDescent="0.25">
      <c r="A23" s="29">
        <v>6</v>
      </c>
      <c r="B23" s="47" t="s">
        <v>789</v>
      </c>
      <c r="C23" s="48" t="s">
        <v>79</v>
      </c>
      <c r="D23" s="53" t="s">
        <v>72</v>
      </c>
      <c r="E23" s="50">
        <v>1</v>
      </c>
      <c r="F23" s="30"/>
      <c r="G23" s="30"/>
      <c r="H23" s="50">
        <f t="shared" si="2"/>
        <v>0</v>
      </c>
      <c r="I23" s="31">
        <f t="shared" si="3"/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7</v>
      </c>
      <c r="B24" s="47" t="s">
        <v>790</v>
      </c>
      <c r="C24" s="48" t="s">
        <v>80</v>
      </c>
      <c r="D24" s="53" t="s">
        <v>72</v>
      </c>
      <c r="E24" s="50">
        <v>15</v>
      </c>
      <c r="F24" s="30"/>
      <c r="G24" s="30"/>
      <c r="H24" s="50">
        <f t="shared" si="2"/>
        <v>0</v>
      </c>
      <c r="I24" s="31">
        <f t="shared" si="3"/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8</v>
      </c>
      <c r="B25" s="47" t="s">
        <v>791</v>
      </c>
      <c r="C25" s="48" t="s">
        <v>81</v>
      </c>
      <c r="D25" s="53" t="s">
        <v>72</v>
      </c>
      <c r="E25" s="50">
        <v>6</v>
      </c>
      <c r="F25" s="30"/>
      <c r="G25" s="30"/>
      <c r="H25" s="50">
        <f t="shared" si="2"/>
        <v>0</v>
      </c>
      <c r="I25" s="31">
        <f t="shared" si="3"/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9">
        <v>9</v>
      </c>
      <c r="B26" s="47" t="s">
        <v>792</v>
      </c>
      <c r="C26" s="48" t="s">
        <v>82</v>
      </c>
      <c r="D26" s="53" t="s">
        <v>72</v>
      </c>
      <c r="E26" s="50">
        <v>5</v>
      </c>
      <c r="F26" s="30"/>
      <c r="G26" s="30"/>
      <c r="H26" s="50">
        <f t="shared" si="2"/>
        <v>0</v>
      </c>
      <c r="I26" s="31">
        <f t="shared" si="3"/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10</v>
      </c>
      <c r="B27" s="47" t="s">
        <v>793</v>
      </c>
      <c r="C27" s="48" t="s">
        <v>83</v>
      </c>
      <c r="D27" s="53" t="s">
        <v>72</v>
      </c>
      <c r="E27" s="50">
        <v>3</v>
      </c>
      <c r="F27" s="30"/>
      <c r="G27" s="30"/>
      <c r="H27" s="50">
        <f t="shared" si="2"/>
        <v>0</v>
      </c>
      <c r="I27" s="31">
        <f t="shared" si="3"/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9">
        <v>11</v>
      </c>
      <c r="B28" s="47" t="s">
        <v>794</v>
      </c>
      <c r="C28" s="48" t="s">
        <v>84</v>
      </c>
      <c r="D28" s="53" t="s">
        <v>72</v>
      </c>
      <c r="E28" s="50">
        <v>1</v>
      </c>
      <c r="F28" s="30"/>
      <c r="G28" s="30"/>
      <c r="H28" s="50">
        <f t="shared" si="2"/>
        <v>0</v>
      </c>
      <c r="I28" s="31">
        <f t="shared" si="3"/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29">
        <v>12</v>
      </c>
      <c r="B29" s="47" t="s">
        <v>795</v>
      </c>
      <c r="C29" s="48" t="s">
        <v>85</v>
      </c>
      <c r="D29" s="53" t="s">
        <v>72</v>
      </c>
      <c r="E29" s="50">
        <v>1</v>
      </c>
      <c r="F29" s="30"/>
      <c r="G29" s="30"/>
      <c r="H29" s="50">
        <f t="shared" si="2"/>
        <v>0</v>
      </c>
      <c r="I29" s="31">
        <f t="shared" si="3"/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29">
        <v>13</v>
      </c>
      <c r="B30" s="47" t="s">
        <v>796</v>
      </c>
      <c r="C30" s="48" t="s">
        <v>86</v>
      </c>
      <c r="D30" s="53" t="s">
        <v>72</v>
      </c>
      <c r="E30" s="50">
        <v>1</v>
      </c>
      <c r="F30" s="30"/>
      <c r="G30" s="30"/>
      <c r="H30" s="50">
        <f t="shared" si="2"/>
        <v>0</v>
      </c>
      <c r="I30" s="31">
        <f t="shared" si="3"/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29">
        <v>14</v>
      </c>
      <c r="B31" s="47" t="s">
        <v>797</v>
      </c>
      <c r="C31" s="48" t="s">
        <v>87</v>
      </c>
      <c r="D31" s="53" t="s">
        <v>72</v>
      </c>
      <c r="E31" s="50">
        <v>1</v>
      </c>
      <c r="F31" s="30"/>
      <c r="G31" s="30"/>
      <c r="H31" s="50">
        <f t="shared" si="2"/>
        <v>0</v>
      </c>
      <c r="I31" s="31">
        <f t="shared" si="3"/>
        <v>0</v>
      </c>
      <c r="J31" s="22">
        <v>21</v>
      </c>
      <c r="K31" s="17"/>
      <c r="L31" s="17"/>
      <c r="M31" s="17"/>
      <c r="N31" s="17"/>
      <c r="O31" s="17"/>
      <c r="P31" s="17"/>
      <c r="Q31" s="17"/>
      <c r="R31" s="17"/>
      <c r="S31" s="17"/>
      <c r="T31" s="17" t="s">
        <v>17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x14ac:dyDescent="0.25">
      <c r="A32" s="60">
        <v>15</v>
      </c>
      <c r="B32" s="47" t="s">
        <v>798</v>
      </c>
      <c r="C32" s="48" t="s">
        <v>88</v>
      </c>
      <c r="D32" s="62" t="s">
        <v>31</v>
      </c>
      <c r="E32" s="63">
        <v>1</v>
      </c>
      <c r="F32" s="64"/>
      <c r="G32" s="64"/>
      <c r="H32" s="63">
        <f t="shared" si="2"/>
        <v>0</v>
      </c>
      <c r="I32" s="65">
        <f t="shared" si="3"/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ht="26.4" x14ac:dyDescent="0.25">
      <c r="A33" s="23" t="s">
        <v>15</v>
      </c>
      <c r="B33" s="24" t="s">
        <v>799</v>
      </c>
      <c r="C33" s="49" t="s">
        <v>89</v>
      </c>
      <c r="D33" s="25"/>
      <c r="E33" s="26"/>
      <c r="F33" s="26"/>
      <c r="G33" s="26"/>
      <c r="H33" s="27"/>
      <c r="I33" s="28">
        <f>SUMIF(T34:T59,"&lt;&gt;NOR",I34:I59)</f>
        <v>0</v>
      </c>
      <c r="J33" s="43"/>
      <c r="T33" t="s">
        <v>16</v>
      </c>
    </row>
    <row r="34" spans="1:47" x14ac:dyDescent="0.25">
      <c r="A34" s="29">
        <v>1</v>
      </c>
      <c r="B34" s="47" t="s">
        <v>800</v>
      </c>
      <c r="C34" s="48" t="s">
        <v>90</v>
      </c>
      <c r="D34" s="53" t="s">
        <v>72</v>
      </c>
      <c r="E34" s="50">
        <v>9</v>
      </c>
      <c r="F34" s="30"/>
      <c r="G34" s="30"/>
      <c r="H34" s="50">
        <f>G34+F34</f>
        <v>0</v>
      </c>
      <c r="I34" s="31">
        <f>ROUND(E34*H34,2)</f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42" customFormat="1" x14ac:dyDescent="0.25">
      <c r="A35" s="36"/>
      <c r="B35" s="37"/>
      <c r="C35" s="55" t="s">
        <v>190</v>
      </c>
      <c r="D35" s="51"/>
      <c r="E35" s="52"/>
      <c r="F35" s="52"/>
      <c r="G35" s="52"/>
      <c r="H35" s="38"/>
      <c r="I35" s="39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x14ac:dyDescent="0.25">
      <c r="A36" s="29">
        <v>2</v>
      </c>
      <c r="B36" s="47" t="s">
        <v>801</v>
      </c>
      <c r="C36" s="48" t="s">
        <v>91</v>
      </c>
      <c r="D36" s="53" t="s">
        <v>72</v>
      </c>
      <c r="E36" s="50">
        <v>1</v>
      </c>
      <c r="F36" s="30"/>
      <c r="G36" s="30"/>
      <c r="H36" s="50">
        <f>G36+F36</f>
        <v>0</v>
      </c>
      <c r="I36" s="31">
        <f>ROUND(E36*H36,2)</f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42" customFormat="1" x14ac:dyDescent="0.25">
      <c r="A37" s="36"/>
      <c r="B37" s="37"/>
      <c r="C37" s="55" t="s">
        <v>190</v>
      </c>
      <c r="D37" s="51"/>
      <c r="E37" s="52"/>
      <c r="F37" s="52"/>
      <c r="G37" s="52"/>
      <c r="H37" s="38"/>
      <c r="I37" s="39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x14ac:dyDescent="0.25">
      <c r="A38" s="29">
        <v>3</v>
      </c>
      <c r="B38" s="47" t="s">
        <v>802</v>
      </c>
      <c r="C38" s="48" t="s">
        <v>92</v>
      </c>
      <c r="D38" s="53" t="s">
        <v>72</v>
      </c>
      <c r="E38" s="50">
        <v>9</v>
      </c>
      <c r="F38" s="30"/>
      <c r="G38" s="30"/>
      <c r="H38" s="50">
        <f>G38+F38</f>
        <v>0</v>
      </c>
      <c r="I38" s="31">
        <f>ROUND(E38*H38,2)</f>
        <v>0</v>
      </c>
      <c r="J38" s="22">
        <v>21</v>
      </c>
      <c r="K38" s="17"/>
      <c r="L38" s="17"/>
      <c r="M38" s="17"/>
      <c r="N38" s="17"/>
      <c r="O38" s="17"/>
      <c r="P38" s="17"/>
      <c r="Q38" s="17"/>
      <c r="R38" s="17"/>
      <c r="S38" s="17"/>
      <c r="T38" s="17" t="s">
        <v>17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42" customFormat="1" x14ac:dyDescent="0.25">
      <c r="A39" s="36"/>
      <c r="B39" s="37"/>
      <c r="C39" s="55" t="s">
        <v>190</v>
      </c>
      <c r="D39" s="51"/>
      <c r="E39" s="52"/>
      <c r="F39" s="52"/>
      <c r="G39" s="52"/>
      <c r="H39" s="38"/>
      <c r="I39" s="39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</row>
    <row r="40" spans="1:47" ht="21" x14ac:dyDescent="0.25">
      <c r="A40" s="29">
        <v>4</v>
      </c>
      <c r="B40" s="47" t="s">
        <v>803</v>
      </c>
      <c r="C40" s="48" t="s">
        <v>93</v>
      </c>
      <c r="D40" s="53" t="s">
        <v>72</v>
      </c>
      <c r="E40" s="50">
        <v>1</v>
      </c>
      <c r="F40" s="30"/>
      <c r="G40" s="30"/>
      <c r="H40" s="50">
        <f>G40+F40</f>
        <v>0</v>
      </c>
      <c r="I40" s="31">
        <f>ROUND(E40*H40,2)</f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42" customFormat="1" ht="20.399999999999999" x14ac:dyDescent="0.25">
      <c r="A41" s="36"/>
      <c r="B41" s="37"/>
      <c r="C41" s="55" t="s">
        <v>192</v>
      </c>
      <c r="D41" s="51"/>
      <c r="E41" s="52"/>
      <c r="F41" s="52"/>
      <c r="G41" s="52"/>
      <c r="H41" s="38"/>
      <c r="I41" s="39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ht="12.6" customHeight="1" x14ac:dyDescent="0.25">
      <c r="A42" s="29">
        <v>5</v>
      </c>
      <c r="B42" s="47" t="s">
        <v>804</v>
      </c>
      <c r="C42" s="48" t="s">
        <v>94</v>
      </c>
      <c r="D42" s="53" t="s">
        <v>72</v>
      </c>
      <c r="E42" s="50">
        <v>25</v>
      </c>
      <c r="F42" s="30"/>
      <c r="G42" s="30"/>
      <c r="H42" s="50">
        <f>G42+F42</f>
        <v>0</v>
      </c>
      <c r="I42" s="31">
        <f>ROUND(E42*H42,2)</f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42" customFormat="1" ht="20.399999999999999" x14ac:dyDescent="0.25">
      <c r="A43" s="36"/>
      <c r="B43" s="37"/>
      <c r="C43" s="55" t="s">
        <v>192</v>
      </c>
      <c r="D43" s="51"/>
      <c r="E43" s="52"/>
      <c r="F43" s="52"/>
      <c r="G43" s="52"/>
      <c r="H43" s="38"/>
      <c r="I43" s="39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47" x14ac:dyDescent="0.25">
      <c r="A44" s="29">
        <v>6</v>
      </c>
      <c r="B44" s="47" t="s">
        <v>805</v>
      </c>
      <c r="C44" s="48" t="s">
        <v>95</v>
      </c>
      <c r="D44" s="53" t="s">
        <v>72</v>
      </c>
      <c r="E44" s="50">
        <v>1</v>
      </c>
      <c r="F44" s="30"/>
      <c r="G44" s="30"/>
      <c r="H44" s="50">
        <f>G44+F44</f>
        <v>0</v>
      </c>
      <c r="I44" s="31">
        <f>ROUND(E44*H44,2)</f>
        <v>0</v>
      </c>
      <c r="J44" s="22">
        <v>21</v>
      </c>
      <c r="K44" s="17"/>
      <c r="L44" s="17"/>
      <c r="M44" s="17"/>
      <c r="N44" s="17"/>
      <c r="O44" s="17"/>
      <c r="P44" s="17"/>
      <c r="Q44" s="17"/>
      <c r="R44" s="17"/>
      <c r="S44" s="17"/>
      <c r="T44" s="17" t="s">
        <v>17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42" customFormat="1" ht="20.399999999999999" x14ac:dyDescent="0.25">
      <c r="A45" s="36"/>
      <c r="B45" s="37"/>
      <c r="C45" s="55" t="s">
        <v>192</v>
      </c>
      <c r="D45" s="51"/>
      <c r="E45" s="52"/>
      <c r="F45" s="52"/>
      <c r="G45" s="52"/>
      <c r="H45" s="38"/>
      <c r="I45" s="39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x14ac:dyDescent="0.25">
      <c r="A46" s="29">
        <v>7</v>
      </c>
      <c r="B46" s="47" t="s">
        <v>806</v>
      </c>
      <c r="C46" s="48" t="s">
        <v>96</v>
      </c>
      <c r="D46" s="53" t="s">
        <v>72</v>
      </c>
      <c r="E46" s="50">
        <v>2</v>
      </c>
      <c r="F46" s="30"/>
      <c r="G46" s="30"/>
      <c r="H46" s="50">
        <f>G46+F46</f>
        <v>0</v>
      </c>
      <c r="I46" s="31">
        <f>ROUND(E46*H46,2)</f>
        <v>0</v>
      </c>
      <c r="J46" s="22">
        <v>21</v>
      </c>
      <c r="K46" s="17"/>
      <c r="L46" s="17"/>
      <c r="M46" s="17"/>
      <c r="N46" s="17"/>
      <c r="O46" s="17"/>
      <c r="P46" s="17"/>
      <c r="Q46" s="17"/>
      <c r="R46" s="17"/>
      <c r="S46" s="17"/>
      <c r="T46" s="17" t="s">
        <v>17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42" customFormat="1" ht="20.399999999999999" x14ac:dyDescent="0.25">
      <c r="A47" s="36"/>
      <c r="B47" s="37"/>
      <c r="C47" s="55" t="s">
        <v>192</v>
      </c>
      <c r="D47" s="51"/>
      <c r="E47" s="52"/>
      <c r="F47" s="52"/>
      <c r="G47" s="52"/>
      <c r="H47" s="38"/>
      <c r="I47" s="39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1:47" x14ac:dyDescent="0.25">
      <c r="A48" s="29">
        <v>8</v>
      </c>
      <c r="B48" s="47" t="s">
        <v>807</v>
      </c>
      <c r="C48" s="48" t="s">
        <v>97</v>
      </c>
      <c r="D48" s="53" t="s">
        <v>72</v>
      </c>
      <c r="E48" s="50">
        <v>8</v>
      </c>
      <c r="F48" s="30"/>
      <c r="G48" s="30"/>
      <c r="H48" s="50">
        <f>G48+F48</f>
        <v>0</v>
      </c>
      <c r="I48" s="31">
        <f>ROUND(E48*H48,2)</f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42" customFormat="1" ht="20.399999999999999" x14ac:dyDescent="0.25">
      <c r="A49" s="36"/>
      <c r="B49" s="37"/>
      <c r="C49" s="55" t="s">
        <v>192</v>
      </c>
      <c r="D49" s="51"/>
      <c r="E49" s="52"/>
      <c r="F49" s="52"/>
      <c r="G49" s="52"/>
      <c r="H49" s="38"/>
      <c r="I49" s="39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x14ac:dyDescent="0.25">
      <c r="A50" s="29">
        <v>9</v>
      </c>
      <c r="B50" s="47" t="s">
        <v>808</v>
      </c>
      <c r="C50" s="48" t="s">
        <v>98</v>
      </c>
      <c r="D50" s="53" t="s">
        <v>72</v>
      </c>
      <c r="E50" s="50">
        <v>1</v>
      </c>
      <c r="F50" s="30"/>
      <c r="G50" s="30"/>
      <c r="H50" s="50">
        <f>G50+F50</f>
        <v>0</v>
      </c>
      <c r="I50" s="31">
        <f>ROUND(E50*H50,2)</f>
        <v>0</v>
      </c>
      <c r="J50" s="22">
        <v>21</v>
      </c>
      <c r="K50" s="17"/>
      <c r="L50" s="17"/>
      <c r="M50" s="17"/>
      <c r="N50" s="17"/>
      <c r="O50" s="17"/>
      <c r="P50" s="17"/>
      <c r="Q50" s="17"/>
      <c r="R50" s="17"/>
      <c r="S50" s="17"/>
      <c r="T50" s="17" t="s">
        <v>17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42" customFormat="1" ht="20.399999999999999" x14ac:dyDescent="0.25">
      <c r="A51" s="36"/>
      <c r="B51" s="37"/>
      <c r="C51" s="55" t="s">
        <v>192</v>
      </c>
      <c r="D51" s="51"/>
      <c r="E51" s="52"/>
      <c r="F51" s="52"/>
      <c r="G51" s="52"/>
      <c r="H51" s="38"/>
      <c r="I51" s="39"/>
      <c r="J51" s="4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ht="21" x14ac:dyDescent="0.25">
      <c r="A52" s="29">
        <v>10</v>
      </c>
      <c r="B52" s="47" t="s">
        <v>809</v>
      </c>
      <c r="C52" s="48" t="s">
        <v>99</v>
      </c>
      <c r="D52" s="53" t="s">
        <v>72</v>
      </c>
      <c r="E52" s="50">
        <v>1</v>
      </c>
      <c r="F52" s="30"/>
      <c r="G52" s="30"/>
      <c r="H52" s="50">
        <f>G52+F52</f>
        <v>0</v>
      </c>
      <c r="I52" s="31">
        <f>ROUND(E52*H52,2)</f>
        <v>0</v>
      </c>
      <c r="J52" s="22">
        <v>21</v>
      </c>
      <c r="K52" s="17"/>
      <c r="L52" s="17"/>
      <c r="M52" s="17"/>
      <c r="N52" s="17"/>
      <c r="O52" s="17"/>
      <c r="P52" s="17"/>
      <c r="Q52" s="17"/>
      <c r="R52" s="17"/>
      <c r="S52" s="17"/>
      <c r="T52" s="17" t="s">
        <v>17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42" customFormat="1" ht="20.399999999999999" x14ac:dyDescent="0.25">
      <c r="A53" s="36"/>
      <c r="B53" s="37"/>
      <c r="C53" s="55" t="s">
        <v>192</v>
      </c>
      <c r="D53" s="51"/>
      <c r="E53" s="52"/>
      <c r="F53" s="52"/>
      <c r="G53" s="52"/>
      <c r="H53" s="38"/>
      <c r="I53" s="39"/>
      <c r="J53" s="40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x14ac:dyDescent="0.25">
      <c r="A54" s="29">
        <v>11</v>
      </c>
      <c r="B54" s="47" t="s">
        <v>810</v>
      </c>
      <c r="C54" s="48" t="s">
        <v>100</v>
      </c>
      <c r="D54" s="53" t="s">
        <v>72</v>
      </c>
      <c r="E54" s="50">
        <v>1</v>
      </c>
      <c r="F54" s="30"/>
      <c r="G54" s="30"/>
      <c r="H54" s="50">
        <f>G54+F54</f>
        <v>0</v>
      </c>
      <c r="I54" s="31">
        <f>ROUND(E54*H54,2)</f>
        <v>0</v>
      </c>
      <c r="J54" s="22">
        <v>21</v>
      </c>
      <c r="K54" s="17"/>
      <c r="L54" s="17"/>
      <c r="M54" s="17"/>
      <c r="N54" s="17"/>
      <c r="O54" s="17"/>
      <c r="P54" s="17"/>
      <c r="Q54" s="17"/>
      <c r="R54" s="17"/>
      <c r="S54" s="17"/>
      <c r="T54" s="17" t="s">
        <v>17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42" customFormat="1" ht="20.399999999999999" x14ac:dyDescent="0.25">
      <c r="A55" s="36"/>
      <c r="B55" s="37"/>
      <c r="C55" s="55" t="s">
        <v>192</v>
      </c>
      <c r="D55" s="51"/>
      <c r="E55" s="52"/>
      <c r="F55" s="52"/>
      <c r="G55" s="52"/>
      <c r="H55" s="38"/>
      <c r="I55" s="39"/>
      <c r="J55" s="40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</row>
    <row r="56" spans="1:47" x14ac:dyDescent="0.25">
      <c r="A56" s="29">
        <v>12</v>
      </c>
      <c r="B56" s="47" t="s">
        <v>811</v>
      </c>
      <c r="C56" s="48" t="s">
        <v>101</v>
      </c>
      <c r="D56" s="53" t="s">
        <v>72</v>
      </c>
      <c r="E56" s="50">
        <v>54</v>
      </c>
      <c r="F56" s="30"/>
      <c r="G56" s="30"/>
      <c r="H56" s="50">
        <f>G56+F56</f>
        <v>0</v>
      </c>
      <c r="I56" s="31">
        <f>ROUND(E56*H56,2)</f>
        <v>0</v>
      </c>
      <c r="J56" s="22">
        <v>21</v>
      </c>
      <c r="K56" s="17"/>
      <c r="L56" s="17"/>
      <c r="M56" s="17"/>
      <c r="N56" s="17"/>
      <c r="O56" s="17"/>
      <c r="P56" s="17"/>
      <c r="Q56" s="17"/>
      <c r="R56" s="17"/>
      <c r="S56" s="17"/>
      <c r="T56" s="17" t="s">
        <v>17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x14ac:dyDescent="0.25">
      <c r="A57" s="29">
        <v>13</v>
      </c>
      <c r="B57" s="47" t="s">
        <v>812</v>
      </c>
      <c r="C57" s="48" t="s">
        <v>102</v>
      </c>
      <c r="D57" s="53" t="s">
        <v>72</v>
      </c>
      <c r="E57" s="50">
        <v>20</v>
      </c>
      <c r="F57" s="30"/>
      <c r="G57" s="30"/>
      <c r="H57" s="50">
        <f>G57+F57</f>
        <v>0</v>
      </c>
      <c r="I57" s="31">
        <f>ROUND(E57*H57,2)</f>
        <v>0</v>
      </c>
      <c r="J57" s="22">
        <v>21</v>
      </c>
      <c r="K57" s="17"/>
      <c r="L57" s="17"/>
      <c r="M57" s="17"/>
      <c r="N57" s="17"/>
      <c r="O57" s="17"/>
      <c r="P57" s="17"/>
      <c r="Q57" s="17"/>
      <c r="R57" s="17"/>
      <c r="S57" s="17"/>
      <c r="T57" s="17" t="s">
        <v>17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x14ac:dyDescent="0.25">
      <c r="A58" s="60">
        <v>14</v>
      </c>
      <c r="B58" s="47" t="s">
        <v>813</v>
      </c>
      <c r="C58" s="48" t="s">
        <v>636</v>
      </c>
      <c r="D58" s="62" t="s">
        <v>31</v>
      </c>
      <c r="E58" s="63">
        <v>1</v>
      </c>
      <c r="F58" s="64"/>
      <c r="G58" s="64"/>
      <c r="H58" s="63">
        <f>G58+F58</f>
        <v>0</v>
      </c>
      <c r="I58" s="65">
        <f>ROUND(E58*H58,2)</f>
        <v>0</v>
      </c>
      <c r="J58" s="22">
        <v>21</v>
      </c>
      <c r="K58" s="17"/>
      <c r="L58" s="17"/>
      <c r="M58" s="17"/>
      <c r="N58" s="17"/>
      <c r="O58" s="17"/>
      <c r="P58" s="17"/>
      <c r="Q58" s="17"/>
      <c r="R58" s="17"/>
      <c r="S58" s="17"/>
      <c r="T58" s="17" t="s">
        <v>17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x14ac:dyDescent="0.25">
      <c r="A59" s="60">
        <v>15</v>
      </c>
      <c r="B59" s="47" t="s">
        <v>814</v>
      </c>
      <c r="C59" s="48" t="s">
        <v>103</v>
      </c>
      <c r="D59" s="62" t="s">
        <v>31</v>
      </c>
      <c r="E59" s="63">
        <v>1</v>
      </c>
      <c r="F59" s="64"/>
      <c r="G59" s="64"/>
      <c r="H59" s="63">
        <f>G59+F59</f>
        <v>0</v>
      </c>
      <c r="I59" s="65">
        <f>ROUND(E59*H59,2)</f>
        <v>0</v>
      </c>
      <c r="J59" s="22">
        <v>21</v>
      </c>
      <c r="K59" s="17"/>
      <c r="L59" s="17"/>
      <c r="M59" s="17"/>
      <c r="N59" s="17"/>
      <c r="O59" s="17"/>
      <c r="P59" s="17"/>
      <c r="Q59" s="17"/>
      <c r="R59" s="17"/>
      <c r="S59" s="17"/>
      <c r="T59" s="17" t="s">
        <v>17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x14ac:dyDescent="0.25">
      <c r="A60" s="23" t="s">
        <v>15</v>
      </c>
      <c r="B60" s="24" t="s">
        <v>815</v>
      </c>
      <c r="C60" s="49" t="s">
        <v>104</v>
      </c>
      <c r="D60" s="25"/>
      <c r="E60" s="26"/>
      <c r="F60" s="26"/>
      <c r="G60" s="26"/>
      <c r="H60" s="27"/>
      <c r="I60" s="28">
        <f>SUMIF(T61:T73,"&lt;&gt;NOR",I61:I73)</f>
        <v>0</v>
      </c>
      <c r="J60" s="43"/>
      <c r="T60" t="s">
        <v>16</v>
      </c>
    </row>
    <row r="61" spans="1:47" x14ac:dyDescent="0.25">
      <c r="A61" s="29">
        <v>1</v>
      </c>
      <c r="B61" s="47" t="s">
        <v>816</v>
      </c>
      <c r="C61" s="48" t="s">
        <v>105</v>
      </c>
      <c r="D61" s="53" t="s">
        <v>72</v>
      </c>
      <c r="E61" s="50">
        <v>49</v>
      </c>
      <c r="F61" s="30"/>
      <c r="G61" s="30"/>
      <c r="H61" s="50">
        <f>G61+F61</f>
        <v>0</v>
      </c>
      <c r="I61" s="31">
        <f>ROUND(E61*H61,2)</f>
        <v>0</v>
      </c>
      <c r="J61" s="22">
        <v>21</v>
      </c>
      <c r="K61" s="17"/>
      <c r="L61" s="17"/>
      <c r="M61" s="17"/>
      <c r="N61" s="17"/>
      <c r="O61" s="17"/>
      <c r="P61" s="17"/>
      <c r="Q61" s="17"/>
      <c r="R61" s="17"/>
      <c r="S61" s="17"/>
      <c r="T61" s="17" t="s">
        <v>17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42" customFormat="1" ht="20.399999999999999" x14ac:dyDescent="0.25">
      <c r="A62" s="36"/>
      <c r="B62" s="37"/>
      <c r="C62" s="55" t="s">
        <v>192</v>
      </c>
      <c r="D62" s="51"/>
      <c r="E62" s="52"/>
      <c r="F62" s="52"/>
      <c r="G62" s="52"/>
      <c r="H62" s="38"/>
      <c r="I62" s="39"/>
      <c r="J62" s="40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1:47" ht="21" x14ac:dyDescent="0.25">
      <c r="A63" s="29">
        <v>2</v>
      </c>
      <c r="B63" s="47" t="s">
        <v>817</v>
      </c>
      <c r="C63" s="48" t="s">
        <v>106</v>
      </c>
      <c r="D63" s="53" t="s">
        <v>72</v>
      </c>
      <c r="E63" s="50">
        <v>3</v>
      </c>
      <c r="F63" s="30"/>
      <c r="G63" s="30"/>
      <c r="H63" s="50">
        <f>G63+F63</f>
        <v>0</v>
      </c>
      <c r="I63" s="31">
        <f>ROUND(E63*H63,2)</f>
        <v>0</v>
      </c>
      <c r="J63" s="22">
        <v>21</v>
      </c>
      <c r="K63" s="17"/>
      <c r="L63" s="17"/>
      <c r="M63" s="17"/>
      <c r="N63" s="17"/>
      <c r="O63" s="17"/>
      <c r="P63" s="17"/>
      <c r="Q63" s="17"/>
      <c r="R63" s="17"/>
      <c r="S63" s="17"/>
      <c r="T63" s="17" t="s">
        <v>17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42" customFormat="1" ht="20.399999999999999" x14ac:dyDescent="0.25">
      <c r="A64" s="36"/>
      <c r="B64" s="37"/>
      <c r="C64" s="55" t="s">
        <v>192</v>
      </c>
      <c r="D64" s="51"/>
      <c r="E64" s="52"/>
      <c r="F64" s="52"/>
      <c r="G64" s="52"/>
      <c r="H64" s="38"/>
      <c r="I64" s="39"/>
      <c r="J64" s="4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</row>
    <row r="65" spans="1:47" ht="21" x14ac:dyDescent="0.25">
      <c r="A65" s="29">
        <v>3</v>
      </c>
      <c r="B65" s="47" t="s">
        <v>818</v>
      </c>
      <c r="C65" s="48" t="s">
        <v>107</v>
      </c>
      <c r="D65" s="53" t="s">
        <v>72</v>
      </c>
      <c r="E65" s="50">
        <v>11</v>
      </c>
      <c r="F65" s="30"/>
      <c r="G65" s="30"/>
      <c r="H65" s="50">
        <f>G65+F65</f>
        <v>0</v>
      </c>
      <c r="I65" s="31">
        <f>ROUND(E65*H65,2)</f>
        <v>0</v>
      </c>
      <c r="J65" s="22">
        <v>21</v>
      </c>
      <c r="K65" s="17"/>
      <c r="L65" s="17"/>
      <c r="M65" s="17"/>
      <c r="N65" s="17"/>
      <c r="O65" s="17"/>
      <c r="P65" s="17"/>
      <c r="Q65" s="17"/>
      <c r="R65" s="17"/>
      <c r="S65" s="17"/>
      <c r="T65" s="17" t="s">
        <v>17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42" customFormat="1" ht="20.399999999999999" x14ac:dyDescent="0.25">
      <c r="A66" s="36"/>
      <c r="B66" s="37"/>
      <c r="C66" s="55" t="s">
        <v>192</v>
      </c>
      <c r="D66" s="51"/>
      <c r="E66" s="52"/>
      <c r="F66" s="52"/>
      <c r="G66" s="52"/>
      <c r="H66" s="38"/>
      <c r="I66" s="39"/>
      <c r="J66" s="40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</row>
    <row r="67" spans="1:47" x14ac:dyDescent="0.25">
      <c r="A67" s="29">
        <v>4</v>
      </c>
      <c r="B67" s="47" t="s">
        <v>819</v>
      </c>
      <c r="C67" s="48" t="s">
        <v>108</v>
      </c>
      <c r="D67" s="53" t="s">
        <v>72</v>
      </c>
      <c r="E67" s="50">
        <v>2</v>
      </c>
      <c r="F67" s="30"/>
      <c r="G67" s="30"/>
      <c r="H67" s="50">
        <f>G67+F67</f>
        <v>0</v>
      </c>
      <c r="I67" s="31">
        <f>ROUND(E67*H67,2)</f>
        <v>0</v>
      </c>
      <c r="J67" s="22">
        <v>21</v>
      </c>
      <c r="K67" s="17"/>
      <c r="L67" s="17"/>
      <c r="M67" s="17"/>
      <c r="N67" s="17"/>
      <c r="O67" s="17"/>
      <c r="P67" s="17"/>
      <c r="Q67" s="17"/>
      <c r="R67" s="17"/>
      <c r="S67" s="17"/>
      <c r="T67" s="17" t="s">
        <v>17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42" customFormat="1" ht="20.399999999999999" x14ac:dyDescent="0.25">
      <c r="A68" s="36"/>
      <c r="B68" s="37"/>
      <c r="C68" s="55" t="s">
        <v>192</v>
      </c>
      <c r="D68" s="51"/>
      <c r="E68" s="52"/>
      <c r="F68" s="52"/>
      <c r="G68" s="52"/>
      <c r="H68" s="38"/>
      <c r="I68" s="39"/>
      <c r="J68" s="40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ht="12.6" customHeight="1" x14ac:dyDescent="0.25">
      <c r="A69" s="29">
        <v>5</v>
      </c>
      <c r="B69" s="47" t="s">
        <v>820</v>
      </c>
      <c r="C69" s="48" t="s">
        <v>109</v>
      </c>
      <c r="D69" s="53" t="s">
        <v>72</v>
      </c>
      <c r="E69" s="50">
        <v>4</v>
      </c>
      <c r="F69" s="30"/>
      <c r="G69" s="30"/>
      <c r="H69" s="50">
        <f>G69+F69</f>
        <v>0</v>
      </c>
      <c r="I69" s="31">
        <f>ROUND(E69*H69,2)</f>
        <v>0</v>
      </c>
      <c r="J69" s="22">
        <v>21</v>
      </c>
      <c r="K69" s="17"/>
      <c r="L69" s="17"/>
      <c r="M69" s="17"/>
      <c r="N69" s="17"/>
      <c r="O69" s="17"/>
      <c r="P69" s="17"/>
      <c r="Q69" s="17"/>
      <c r="R69" s="17"/>
      <c r="S69" s="17"/>
      <c r="T69" s="17" t="s">
        <v>17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42" customFormat="1" ht="20.399999999999999" x14ac:dyDescent="0.25">
      <c r="A70" s="36"/>
      <c r="B70" s="37"/>
      <c r="C70" s="55" t="s">
        <v>192</v>
      </c>
      <c r="D70" s="51"/>
      <c r="E70" s="52"/>
      <c r="F70" s="52"/>
      <c r="G70" s="52"/>
      <c r="H70" s="38"/>
      <c r="I70" s="39"/>
      <c r="J70" s="40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</row>
    <row r="71" spans="1:47" x14ac:dyDescent="0.25">
      <c r="A71" s="29">
        <v>6</v>
      </c>
      <c r="B71" s="47" t="s">
        <v>821</v>
      </c>
      <c r="C71" s="48" t="s">
        <v>110</v>
      </c>
      <c r="D71" s="53" t="s">
        <v>72</v>
      </c>
      <c r="E71" s="50">
        <v>8</v>
      </c>
      <c r="F71" s="30"/>
      <c r="G71" s="30"/>
      <c r="H71" s="50">
        <f>G71+F71</f>
        <v>0</v>
      </c>
      <c r="I71" s="31">
        <f>ROUND(E71*H71,2)</f>
        <v>0</v>
      </c>
      <c r="J71" s="22">
        <v>21</v>
      </c>
      <c r="K71" s="17"/>
      <c r="L71" s="17"/>
      <c r="M71" s="17"/>
      <c r="N71" s="17"/>
      <c r="O71" s="17"/>
      <c r="P71" s="17"/>
      <c r="Q71" s="17"/>
      <c r="R71" s="17"/>
      <c r="S71" s="17"/>
      <c r="T71" s="17" t="s">
        <v>17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42" customFormat="1" ht="20.399999999999999" x14ac:dyDescent="0.25">
      <c r="A72" s="36"/>
      <c r="B72" s="37"/>
      <c r="C72" s="55" t="s">
        <v>192</v>
      </c>
      <c r="D72" s="51"/>
      <c r="E72" s="52"/>
      <c r="F72" s="52"/>
      <c r="G72" s="52"/>
      <c r="H72" s="38"/>
      <c r="I72" s="39"/>
      <c r="J72" s="40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</row>
    <row r="73" spans="1:47" x14ac:dyDescent="0.25">
      <c r="A73" s="60">
        <v>7</v>
      </c>
      <c r="B73" s="47" t="s">
        <v>822</v>
      </c>
      <c r="C73" s="48" t="s">
        <v>103</v>
      </c>
      <c r="D73" s="62" t="s">
        <v>72</v>
      </c>
      <c r="E73" s="63">
        <v>1</v>
      </c>
      <c r="F73" s="64"/>
      <c r="G73" s="64"/>
      <c r="H73" s="63">
        <f>G73+F73</f>
        <v>0</v>
      </c>
      <c r="I73" s="65">
        <f>ROUND(E73*H73,2)</f>
        <v>0</v>
      </c>
      <c r="J73" s="22">
        <v>21</v>
      </c>
      <c r="K73" s="17"/>
      <c r="L73" s="17"/>
      <c r="M73" s="17"/>
      <c r="N73" s="17"/>
      <c r="O73" s="17"/>
      <c r="P73" s="17"/>
      <c r="Q73" s="17"/>
      <c r="R73" s="17"/>
      <c r="S73" s="17"/>
      <c r="T73" s="17" t="s">
        <v>17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x14ac:dyDescent="0.25">
      <c r="A74" s="23" t="s">
        <v>15</v>
      </c>
      <c r="B74" s="24" t="s">
        <v>823</v>
      </c>
      <c r="C74" s="49" t="s">
        <v>111</v>
      </c>
      <c r="D74" s="25"/>
      <c r="E74" s="26"/>
      <c r="F74" s="26"/>
      <c r="G74" s="26"/>
      <c r="H74" s="27"/>
      <c r="I74" s="28">
        <f>SUMIF(T75:T87,"&lt;&gt;NOR",I75:I87)</f>
        <v>0</v>
      </c>
      <c r="J74" s="43"/>
      <c r="T74" t="s">
        <v>16</v>
      </c>
    </row>
    <row r="75" spans="1:47" x14ac:dyDescent="0.25">
      <c r="A75" s="29">
        <v>1</v>
      </c>
      <c r="B75" s="47" t="s">
        <v>824</v>
      </c>
      <c r="C75" s="48" t="s">
        <v>112</v>
      </c>
      <c r="D75" s="53" t="s">
        <v>72</v>
      </c>
      <c r="E75" s="50">
        <v>2</v>
      </c>
      <c r="F75" s="30"/>
      <c r="G75" s="30"/>
      <c r="H75" s="50">
        <f t="shared" ref="H75:H87" si="4">G75+F75</f>
        <v>0</v>
      </c>
      <c r="I75" s="31">
        <f t="shared" ref="I75:I87" si="5">ROUND(E75*H75,2)</f>
        <v>0</v>
      </c>
      <c r="J75" s="22">
        <v>21</v>
      </c>
      <c r="K75" s="17"/>
      <c r="L75" s="17"/>
      <c r="M75" s="17"/>
      <c r="N75" s="17"/>
      <c r="O75" s="17"/>
      <c r="P75" s="17"/>
      <c r="Q75" s="17"/>
      <c r="R75" s="17"/>
      <c r="S75" s="17"/>
      <c r="T75" s="17" t="s">
        <v>17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x14ac:dyDescent="0.25">
      <c r="A76" s="29">
        <v>2</v>
      </c>
      <c r="B76" s="47" t="s">
        <v>825</v>
      </c>
      <c r="C76" s="48" t="s">
        <v>113</v>
      </c>
      <c r="D76" s="53" t="s">
        <v>72</v>
      </c>
      <c r="E76" s="50">
        <v>1</v>
      </c>
      <c r="F76" s="30"/>
      <c r="G76" s="30"/>
      <c r="H76" s="50">
        <f t="shared" si="4"/>
        <v>0</v>
      </c>
      <c r="I76" s="31">
        <f t="shared" si="5"/>
        <v>0</v>
      </c>
      <c r="J76" s="22">
        <v>21</v>
      </c>
      <c r="K76" s="17"/>
      <c r="L76" s="17"/>
      <c r="M76" s="17"/>
      <c r="N76" s="17"/>
      <c r="O76" s="17"/>
      <c r="P76" s="17"/>
      <c r="Q76" s="17"/>
      <c r="R76" s="17"/>
      <c r="S76" s="17"/>
      <c r="T76" s="17" t="s">
        <v>17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x14ac:dyDescent="0.25">
      <c r="A77" s="29">
        <v>3</v>
      </c>
      <c r="B77" s="47" t="s">
        <v>826</v>
      </c>
      <c r="C77" s="48" t="s">
        <v>114</v>
      </c>
      <c r="D77" s="53" t="s">
        <v>72</v>
      </c>
      <c r="E77" s="50">
        <v>4</v>
      </c>
      <c r="F77" s="30"/>
      <c r="G77" s="30"/>
      <c r="H77" s="50">
        <f t="shared" si="4"/>
        <v>0</v>
      </c>
      <c r="I77" s="31">
        <f t="shared" si="5"/>
        <v>0</v>
      </c>
      <c r="J77" s="22">
        <v>21</v>
      </c>
      <c r="K77" s="17"/>
      <c r="L77" s="17"/>
      <c r="M77" s="17"/>
      <c r="N77" s="17"/>
      <c r="O77" s="17"/>
      <c r="P77" s="17"/>
      <c r="Q77" s="17"/>
      <c r="R77" s="17"/>
      <c r="S77" s="17"/>
      <c r="T77" s="17" t="s">
        <v>17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x14ac:dyDescent="0.25">
      <c r="A78" s="29">
        <v>4</v>
      </c>
      <c r="B78" s="47" t="s">
        <v>827</v>
      </c>
      <c r="C78" s="48" t="s">
        <v>115</v>
      </c>
      <c r="D78" s="53" t="s">
        <v>72</v>
      </c>
      <c r="E78" s="50">
        <v>3</v>
      </c>
      <c r="F78" s="30"/>
      <c r="G78" s="30"/>
      <c r="H78" s="50">
        <f t="shared" si="4"/>
        <v>0</v>
      </c>
      <c r="I78" s="31">
        <f t="shared" si="5"/>
        <v>0</v>
      </c>
      <c r="J78" s="22">
        <v>21</v>
      </c>
      <c r="K78" s="17"/>
      <c r="L78" s="17"/>
      <c r="M78" s="17"/>
      <c r="N78" s="17"/>
      <c r="O78" s="17"/>
      <c r="P78" s="17"/>
      <c r="Q78" s="17"/>
      <c r="R78" s="17"/>
      <c r="S78" s="17"/>
      <c r="T78" s="17" t="s">
        <v>17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ht="12.6" customHeight="1" x14ac:dyDescent="0.25">
      <c r="A79" s="29">
        <v>5</v>
      </c>
      <c r="B79" s="47" t="s">
        <v>828</v>
      </c>
      <c r="C79" s="48" t="s">
        <v>116</v>
      </c>
      <c r="D79" s="53" t="s">
        <v>72</v>
      </c>
      <c r="E79" s="50">
        <v>6</v>
      </c>
      <c r="F79" s="30"/>
      <c r="G79" s="30"/>
      <c r="H79" s="50">
        <f t="shared" si="4"/>
        <v>0</v>
      </c>
      <c r="I79" s="31">
        <f t="shared" si="5"/>
        <v>0</v>
      </c>
      <c r="J79" s="22">
        <v>21</v>
      </c>
      <c r="K79" s="17"/>
      <c r="L79" s="17"/>
      <c r="M79" s="17"/>
      <c r="N79" s="17"/>
      <c r="O79" s="17"/>
      <c r="P79" s="17"/>
      <c r="Q79" s="17"/>
      <c r="R79" s="17"/>
      <c r="S79" s="17"/>
      <c r="T79" s="17" t="s">
        <v>17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x14ac:dyDescent="0.25">
      <c r="A80" s="29">
        <v>6</v>
      </c>
      <c r="B80" s="47" t="s">
        <v>829</v>
      </c>
      <c r="C80" s="48" t="s">
        <v>117</v>
      </c>
      <c r="D80" s="53" t="s">
        <v>71</v>
      </c>
      <c r="E80" s="50">
        <v>120</v>
      </c>
      <c r="F80" s="30"/>
      <c r="G80" s="30"/>
      <c r="H80" s="50">
        <f t="shared" si="4"/>
        <v>0</v>
      </c>
      <c r="I80" s="31">
        <f t="shared" si="5"/>
        <v>0</v>
      </c>
      <c r="J80" s="22">
        <v>21</v>
      </c>
      <c r="K80" s="17"/>
      <c r="L80" s="17"/>
      <c r="M80" s="17"/>
      <c r="N80" s="17"/>
      <c r="O80" s="17"/>
      <c r="P80" s="17"/>
      <c r="Q80" s="17"/>
      <c r="R80" s="17"/>
      <c r="S80" s="17"/>
      <c r="T80" s="17" t="s">
        <v>17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x14ac:dyDescent="0.25">
      <c r="A81" s="29">
        <v>7</v>
      </c>
      <c r="B81" s="47" t="s">
        <v>830</v>
      </c>
      <c r="C81" s="48" t="s">
        <v>118</v>
      </c>
      <c r="D81" s="53" t="s">
        <v>72</v>
      </c>
      <c r="E81" s="50">
        <v>5</v>
      </c>
      <c r="F81" s="30"/>
      <c r="G81" s="30"/>
      <c r="H81" s="50">
        <f t="shared" si="4"/>
        <v>0</v>
      </c>
      <c r="I81" s="31">
        <f t="shared" si="5"/>
        <v>0</v>
      </c>
      <c r="J81" s="22">
        <v>21</v>
      </c>
      <c r="K81" s="17"/>
      <c r="L81" s="17"/>
      <c r="M81" s="17"/>
      <c r="N81" s="17"/>
      <c r="O81" s="17"/>
      <c r="P81" s="17"/>
      <c r="Q81" s="17"/>
      <c r="R81" s="17"/>
      <c r="S81" s="17"/>
      <c r="T81" s="17" t="s">
        <v>17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x14ac:dyDescent="0.25">
      <c r="A82" s="29">
        <v>8</v>
      </c>
      <c r="B82" s="47" t="s">
        <v>831</v>
      </c>
      <c r="C82" s="48" t="s">
        <v>119</v>
      </c>
      <c r="D82" s="53" t="s">
        <v>72</v>
      </c>
      <c r="E82" s="50">
        <v>6</v>
      </c>
      <c r="F82" s="30"/>
      <c r="G82" s="30"/>
      <c r="H82" s="50">
        <f t="shared" si="4"/>
        <v>0</v>
      </c>
      <c r="I82" s="31">
        <f t="shared" si="5"/>
        <v>0</v>
      </c>
      <c r="J82" s="22">
        <v>21</v>
      </c>
      <c r="K82" s="17"/>
      <c r="L82" s="17"/>
      <c r="M82" s="17"/>
      <c r="N82" s="17"/>
      <c r="O82" s="17"/>
      <c r="P82" s="17"/>
      <c r="Q82" s="17"/>
      <c r="R82" s="17"/>
      <c r="S82" s="17"/>
      <c r="T82" s="17" t="s">
        <v>17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x14ac:dyDescent="0.25">
      <c r="A83" s="29">
        <v>9</v>
      </c>
      <c r="B83" s="47" t="s">
        <v>832</v>
      </c>
      <c r="C83" s="48" t="s">
        <v>120</v>
      </c>
      <c r="D83" s="53" t="s">
        <v>72</v>
      </c>
      <c r="E83" s="50">
        <v>80</v>
      </c>
      <c r="F83" s="30"/>
      <c r="G83" s="30"/>
      <c r="H83" s="50">
        <f t="shared" si="4"/>
        <v>0</v>
      </c>
      <c r="I83" s="31">
        <f t="shared" si="5"/>
        <v>0</v>
      </c>
      <c r="J83" s="22">
        <v>21</v>
      </c>
      <c r="K83" s="17"/>
      <c r="L83" s="17"/>
      <c r="M83" s="17"/>
      <c r="N83" s="17"/>
      <c r="O83" s="17"/>
      <c r="P83" s="17"/>
      <c r="Q83" s="17"/>
      <c r="R83" s="17"/>
      <c r="S83" s="17"/>
      <c r="T83" s="17" t="s">
        <v>17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x14ac:dyDescent="0.25">
      <c r="A84" s="29">
        <v>10</v>
      </c>
      <c r="B84" s="47" t="s">
        <v>833</v>
      </c>
      <c r="C84" s="48" t="s">
        <v>121</v>
      </c>
      <c r="D84" s="53" t="s">
        <v>72</v>
      </c>
      <c r="E84" s="50">
        <v>6</v>
      </c>
      <c r="F84" s="30"/>
      <c r="G84" s="30"/>
      <c r="H84" s="50">
        <f t="shared" si="4"/>
        <v>0</v>
      </c>
      <c r="I84" s="31">
        <f t="shared" si="5"/>
        <v>0</v>
      </c>
      <c r="J84" s="22">
        <v>21</v>
      </c>
      <c r="K84" s="17"/>
      <c r="L84" s="17"/>
      <c r="M84" s="17"/>
      <c r="N84" s="17"/>
      <c r="O84" s="17"/>
      <c r="P84" s="17"/>
      <c r="Q84" s="17"/>
      <c r="R84" s="17"/>
      <c r="S84" s="17"/>
      <c r="T84" s="17" t="s">
        <v>17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x14ac:dyDescent="0.25">
      <c r="A85" s="29">
        <v>11</v>
      </c>
      <c r="B85" s="47" t="s">
        <v>834</v>
      </c>
      <c r="C85" s="48" t="s">
        <v>122</v>
      </c>
      <c r="D85" s="53" t="s">
        <v>72</v>
      </c>
      <c r="E85" s="50">
        <v>6</v>
      </c>
      <c r="F85" s="30"/>
      <c r="G85" s="30"/>
      <c r="H85" s="50">
        <f t="shared" si="4"/>
        <v>0</v>
      </c>
      <c r="I85" s="31">
        <f t="shared" si="5"/>
        <v>0</v>
      </c>
      <c r="J85" s="22">
        <v>21</v>
      </c>
      <c r="K85" s="17"/>
      <c r="L85" s="17"/>
      <c r="M85" s="17"/>
      <c r="N85" s="17"/>
      <c r="O85" s="17"/>
      <c r="P85" s="17"/>
      <c r="Q85" s="17"/>
      <c r="R85" s="17"/>
      <c r="S85" s="17"/>
      <c r="T85" s="17" t="s">
        <v>17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ht="21" x14ac:dyDescent="0.25">
      <c r="A86" s="29">
        <v>12</v>
      </c>
      <c r="B86" s="47" t="s">
        <v>835</v>
      </c>
      <c r="C86" s="48" t="s">
        <v>123</v>
      </c>
      <c r="D86" s="53" t="s">
        <v>31</v>
      </c>
      <c r="E86" s="50">
        <v>1</v>
      </c>
      <c r="F86" s="30"/>
      <c r="G86" s="30"/>
      <c r="H86" s="50">
        <f t="shared" si="4"/>
        <v>0</v>
      </c>
      <c r="I86" s="31">
        <f t="shared" si="5"/>
        <v>0</v>
      </c>
      <c r="J86" s="22">
        <v>21</v>
      </c>
      <c r="K86" s="17"/>
      <c r="L86" s="17"/>
      <c r="M86" s="17"/>
      <c r="N86" s="17"/>
      <c r="O86" s="17"/>
      <c r="P86" s="17"/>
      <c r="Q86" s="17"/>
      <c r="R86" s="17"/>
      <c r="S86" s="17"/>
      <c r="T86" s="17" t="s">
        <v>17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x14ac:dyDescent="0.25">
      <c r="A87" s="60">
        <v>13</v>
      </c>
      <c r="B87" s="47" t="s">
        <v>836</v>
      </c>
      <c r="C87" s="48" t="s">
        <v>124</v>
      </c>
      <c r="D87" s="62" t="s">
        <v>31</v>
      </c>
      <c r="E87" s="63">
        <v>1</v>
      </c>
      <c r="F87" s="64"/>
      <c r="G87" s="64"/>
      <c r="H87" s="63">
        <f t="shared" si="4"/>
        <v>0</v>
      </c>
      <c r="I87" s="65">
        <f t="shared" si="5"/>
        <v>0</v>
      </c>
      <c r="J87" s="22">
        <v>21</v>
      </c>
      <c r="K87" s="17"/>
      <c r="L87" s="17"/>
      <c r="M87" s="17"/>
      <c r="N87" s="17"/>
      <c r="O87" s="17"/>
      <c r="P87" s="17"/>
      <c r="Q87" s="17"/>
      <c r="R87" s="17"/>
      <c r="S87" s="17"/>
      <c r="T87" s="17" t="s">
        <v>17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x14ac:dyDescent="0.25">
      <c r="A88" s="23" t="s">
        <v>15</v>
      </c>
      <c r="B88" s="24" t="s">
        <v>837</v>
      </c>
      <c r="C88" s="49" t="s">
        <v>125</v>
      </c>
      <c r="D88" s="25"/>
      <c r="E88" s="26"/>
      <c r="F88" s="26"/>
      <c r="G88" s="26"/>
      <c r="H88" s="27"/>
      <c r="I88" s="28">
        <f>SUMIF(T89:T93,"&lt;&gt;NOR",I89:I93)</f>
        <v>0</v>
      </c>
      <c r="J88" s="43"/>
      <c r="T88" t="s">
        <v>16</v>
      </c>
    </row>
    <row r="89" spans="1:47" x14ac:dyDescent="0.25">
      <c r="A89" s="29">
        <v>1</v>
      </c>
      <c r="B89" s="47" t="s">
        <v>838</v>
      </c>
      <c r="C89" s="48" t="s">
        <v>126</v>
      </c>
      <c r="D89" s="53" t="s">
        <v>31</v>
      </c>
      <c r="E89" s="50">
        <v>1</v>
      </c>
      <c r="F89" s="30"/>
      <c r="G89" s="30"/>
      <c r="H89" s="50">
        <f>G89+F89</f>
        <v>0</v>
      </c>
      <c r="I89" s="31">
        <f>ROUND(E89*H89,2)</f>
        <v>0</v>
      </c>
      <c r="J89" s="22">
        <v>21</v>
      </c>
      <c r="K89" s="17"/>
      <c r="L89" s="17"/>
      <c r="M89" s="17"/>
      <c r="N89" s="17"/>
      <c r="O89" s="17"/>
      <c r="P89" s="17"/>
      <c r="Q89" s="17"/>
      <c r="R89" s="17"/>
      <c r="S89" s="17"/>
      <c r="T89" s="17" t="s">
        <v>17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x14ac:dyDescent="0.25">
      <c r="A90" s="29">
        <v>2</v>
      </c>
      <c r="B90" s="47" t="s">
        <v>839</v>
      </c>
      <c r="C90" s="48" t="s">
        <v>127</v>
      </c>
      <c r="D90" s="53" t="s">
        <v>31</v>
      </c>
      <c r="E90" s="50">
        <v>1</v>
      </c>
      <c r="F90" s="30"/>
      <c r="G90" s="30"/>
      <c r="H90" s="50">
        <f>G90+F90</f>
        <v>0</v>
      </c>
      <c r="I90" s="31">
        <f>ROUND(E90*H90,2)</f>
        <v>0</v>
      </c>
      <c r="J90" s="22">
        <v>21</v>
      </c>
      <c r="K90" s="17"/>
      <c r="L90" s="17"/>
      <c r="M90" s="17"/>
      <c r="N90" s="17"/>
      <c r="O90" s="17"/>
      <c r="P90" s="17"/>
      <c r="Q90" s="17"/>
      <c r="R90" s="17"/>
      <c r="S90" s="17"/>
      <c r="T90" s="17" t="s">
        <v>17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x14ac:dyDescent="0.25">
      <c r="A91" s="29">
        <v>3</v>
      </c>
      <c r="B91" s="47" t="s">
        <v>840</v>
      </c>
      <c r="C91" s="48" t="s">
        <v>128</v>
      </c>
      <c r="D91" s="53" t="s">
        <v>31</v>
      </c>
      <c r="E91" s="50">
        <v>1</v>
      </c>
      <c r="F91" s="30"/>
      <c r="G91" s="30"/>
      <c r="H91" s="50">
        <f>G91+F91</f>
        <v>0</v>
      </c>
      <c r="I91" s="31">
        <f>ROUND(E91*H91,2)</f>
        <v>0</v>
      </c>
      <c r="J91" s="22">
        <v>21</v>
      </c>
      <c r="K91" s="17"/>
      <c r="L91" s="17"/>
      <c r="M91" s="17"/>
      <c r="N91" s="17"/>
      <c r="O91" s="17"/>
      <c r="P91" s="17"/>
      <c r="Q91" s="17"/>
      <c r="R91" s="17"/>
      <c r="S91" s="17"/>
      <c r="T91" s="17" t="s">
        <v>17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x14ac:dyDescent="0.25">
      <c r="A92" s="29">
        <v>4</v>
      </c>
      <c r="B92" s="47" t="s">
        <v>841</v>
      </c>
      <c r="C92" s="48" t="s">
        <v>129</v>
      </c>
      <c r="D92" s="53" t="s">
        <v>31</v>
      </c>
      <c r="E92" s="50">
        <v>1</v>
      </c>
      <c r="F92" s="30"/>
      <c r="G92" s="30"/>
      <c r="H92" s="50">
        <f>G92+F92</f>
        <v>0</v>
      </c>
      <c r="I92" s="31">
        <f>ROUND(E92*H92,2)</f>
        <v>0</v>
      </c>
      <c r="J92" s="22">
        <v>21</v>
      </c>
      <c r="K92" s="17"/>
      <c r="L92" s="17"/>
      <c r="M92" s="17"/>
      <c r="N92" s="17"/>
      <c r="O92" s="17"/>
      <c r="P92" s="17"/>
      <c r="Q92" s="17"/>
      <c r="R92" s="17"/>
      <c r="S92" s="17"/>
      <c r="T92" s="17" t="s">
        <v>17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ht="12.6" customHeight="1" x14ac:dyDescent="0.25">
      <c r="A93" s="60">
        <v>5</v>
      </c>
      <c r="B93" s="61" t="s">
        <v>842</v>
      </c>
      <c r="C93" s="48" t="s">
        <v>130</v>
      </c>
      <c r="D93" s="62" t="s">
        <v>31</v>
      </c>
      <c r="E93" s="63">
        <v>1</v>
      </c>
      <c r="F93" s="64"/>
      <c r="G93" s="64"/>
      <c r="H93" s="63">
        <f>G93+F93</f>
        <v>0</v>
      </c>
      <c r="I93" s="65">
        <f>ROUND(E93*H93,2)</f>
        <v>0</v>
      </c>
      <c r="J93" s="22">
        <v>21</v>
      </c>
      <c r="K93" s="17"/>
      <c r="L93" s="17"/>
      <c r="M93" s="17"/>
      <c r="N93" s="17"/>
      <c r="O93" s="17"/>
      <c r="P93" s="17"/>
      <c r="Q93" s="17"/>
      <c r="R93" s="17"/>
      <c r="S93" s="17"/>
      <c r="T93" s="17" t="s">
        <v>17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x14ac:dyDescent="0.25">
      <c r="A94" s="46"/>
      <c r="B94" s="2"/>
      <c r="C94" s="33"/>
      <c r="D94" s="4"/>
      <c r="E94" s="46"/>
      <c r="F94" s="46"/>
      <c r="G94" s="46"/>
      <c r="H94" s="46"/>
      <c r="I94" s="46"/>
      <c r="J94" s="46"/>
      <c r="R94">
        <v>15</v>
      </c>
      <c r="S94">
        <v>21</v>
      </c>
    </row>
    <row r="95" spans="1:47" x14ac:dyDescent="0.25">
      <c r="A95" s="18"/>
      <c r="B95" s="19" t="s">
        <v>4</v>
      </c>
      <c r="C95" s="34"/>
      <c r="D95" s="20"/>
      <c r="E95" s="21"/>
      <c r="F95" s="21"/>
      <c r="G95" s="21"/>
      <c r="H95" s="21"/>
      <c r="I95" s="32">
        <f>I7+I17+I33+I60+I74+I88</f>
        <v>0</v>
      </c>
      <c r="J95" s="46"/>
      <c r="R95">
        <f>SUMIF(J7:J16,R94,I7:I16)</f>
        <v>0</v>
      </c>
      <c r="S95">
        <f>SUMIF(J7:J16,S94,I7:I16)</f>
        <v>0</v>
      </c>
      <c r="T95" t="s">
        <v>18</v>
      </c>
    </row>
    <row r="96" spans="1:47" x14ac:dyDescent="0.25">
      <c r="A96" s="46"/>
      <c r="B96" s="2"/>
      <c r="C96" s="33"/>
      <c r="D96" s="4"/>
      <c r="E96" s="46"/>
      <c r="F96" s="46"/>
      <c r="G96" s="46"/>
      <c r="H96" s="46"/>
      <c r="I96" s="46"/>
      <c r="J96" s="46"/>
    </row>
    <row r="97" spans="1:20" x14ac:dyDescent="0.25">
      <c r="A97" s="46"/>
      <c r="B97" s="2"/>
      <c r="C97" s="33"/>
      <c r="D97" s="4"/>
      <c r="E97" s="46"/>
      <c r="F97" s="46"/>
      <c r="G97" s="46"/>
      <c r="H97" s="46"/>
      <c r="I97" s="46"/>
      <c r="J97" s="46"/>
    </row>
    <row r="98" spans="1:20" x14ac:dyDescent="0.25">
      <c r="A98" s="264" t="s">
        <v>19</v>
      </c>
      <c r="B98" s="264"/>
      <c r="C98" s="265"/>
      <c r="D98" s="4"/>
      <c r="E98" s="46"/>
      <c r="F98" s="46"/>
      <c r="G98" s="46"/>
      <c r="H98" s="46"/>
      <c r="I98" s="46"/>
      <c r="J98" s="46"/>
    </row>
    <row r="99" spans="1:20" x14ac:dyDescent="0.25">
      <c r="A99" s="243"/>
      <c r="B99" s="244"/>
      <c r="C99" s="245"/>
      <c r="D99" s="244"/>
      <c r="E99" s="244"/>
      <c r="F99" s="244"/>
      <c r="G99" s="244"/>
      <c r="H99" s="244"/>
      <c r="I99" s="246"/>
      <c r="J99" s="46"/>
      <c r="T99" t="s">
        <v>20</v>
      </c>
    </row>
    <row r="100" spans="1:20" x14ac:dyDescent="0.25">
      <c r="A100" s="247"/>
      <c r="B100" s="248"/>
      <c r="C100" s="249"/>
      <c r="D100" s="248"/>
      <c r="E100" s="248"/>
      <c r="F100" s="248"/>
      <c r="G100" s="248"/>
      <c r="H100" s="248"/>
      <c r="I100" s="250"/>
      <c r="J100" s="46"/>
    </row>
    <row r="101" spans="1:20" x14ac:dyDescent="0.25">
      <c r="A101" s="247"/>
      <c r="B101" s="248"/>
      <c r="C101" s="249"/>
      <c r="D101" s="248"/>
      <c r="E101" s="248"/>
      <c r="F101" s="248"/>
      <c r="G101" s="248"/>
      <c r="H101" s="248"/>
      <c r="I101" s="250"/>
      <c r="J101" s="46"/>
    </row>
    <row r="102" spans="1:20" x14ac:dyDescent="0.25">
      <c r="A102" s="247"/>
      <c r="B102" s="248"/>
      <c r="C102" s="249"/>
      <c r="D102" s="248"/>
      <c r="E102" s="248"/>
      <c r="F102" s="248"/>
      <c r="G102" s="248"/>
      <c r="H102" s="248"/>
      <c r="I102" s="250"/>
      <c r="J102" s="46"/>
    </row>
    <row r="103" spans="1:20" x14ac:dyDescent="0.25">
      <c r="A103" s="251"/>
      <c r="B103" s="252"/>
      <c r="C103" s="253"/>
      <c r="D103" s="252"/>
      <c r="E103" s="252"/>
      <c r="F103" s="252"/>
      <c r="G103" s="252"/>
      <c r="H103" s="252"/>
      <c r="I103" s="254"/>
      <c r="J103" s="46"/>
    </row>
    <row r="104" spans="1:20" x14ac:dyDescent="0.25">
      <c r="A104" s="46"/>
      <c r="B104" s="2"/>
      <c r="C104" s="33"/>
      <c r="D104" s="4"/>
      <c r="E104" s="46"/>
      <c r="F104" s="46"/>
      <c r="G104" s="46"/>
      <c r="H104" s="46"/>
      <c r="I104" s="46"/>
      <c r="J104" s="46"/>
    </row>
    <row r="105" spans="1:20" x14ac:dyDescent="0.25">
      <c r="C105" s="35"/>
      <c r="D105" s="9"/>
      <c r="T105" t="s">
        <v>21</v>
      </c>
    </row>
    <row r="106" spans="1:20" x14ac:dyDescent="0.25">
      <c r="D106" s="9"/>
    </row>
    <row r="107" spans="1:20" x14ac:dyDescent="0.25">
      <c r="D107" s="9"/>
    </row>
    <row r="108" spans="1:20" x14ac:dyDescent="0.25">
      <c r="D108" s="9"/>
    </row>
    <row r="109" spans="1:20" x14ac:dyDescent="0.25">
      <c r="D109" s="9"/>
    </row>
    <row r="110" spans="1:20" x14ac:dyDescent="0.25">
      <c r="D110" s="9"/>
    </row>
    <row r="111" spans="1:20" x14ac:dyDescent="0.25">
      <c r="D111" s="9"/>
    </row>
    <row r="112" spans="1:20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  <row r="4998" spans="4:4" x14ac:dyDescent="0.25">
      <c r="D4998" s="9"/>
    </row>
    <row r="4999" spans="4:4" x14ac:dyDescent="0.25">
      <c r="D4999" s="9"/>
    </row>
    <row r="5000" spans="4:4" x14ac:dyDescent="0.25">
      <c r="D5000" s="9"/>
    </row>
    <row r="5001" spans="4:4" x14ac:dyDescent="0.25">
      <c r="D5001" s="9"/>
    </row>
    <row r="5002" spans="4:4" x14ac:dyDescent="0.25">
      <c r="D5002" s="9"/>
    </row>
    <row r="5003" spans="4:4" x14ac:dyDescent="0.25">
      <c r="D5003" s="9"/>
    </row>
    <row r="5004" spans="4:4" x14ac:dyDescent="0.25">
      <c r="D5004" s="9"/>
    </row>
    <row r="5005" spans="4:4" x14ac:dyDescent="0.25">
      <c r="D5005" s="9"/>
    </row>
    <row r="5006" spans="4:4" x14ac:dyDescent="0.25">
      <c r="D5006" s="9"/>
    </row>
    <row r="5007" spans="4:4" x14ac:dyDescent="0.25">
      <c r="D5007" s="9"/>
    </row>
    <row r="5008" spans="4:4" x14ac:dyDescent="0.25">
      <c r="D5008" s="9"/>
    </row>
    <row r="5009" spans="4:4" x14ac:dyDescent="0.25">
      <c r="D5009" s="9"/>
    </row>
    <row r="5010" spans="4:4" x14ac:dyDescent="0.25">
      <c r="D5010" s="9"/>
    </row>
    <row r="5011" spans="4:4" x14ac:dyDescent="0.25">
      <c r="D5011" s="9"/>
    </row>
    <row r="5012" spans="4:4" x14ac:dyDescent="0.25">
      <c r="D5012" s="9"/>
    </row>
    <row r="5013" spans="4:4" x14ac:dyDescent="0.25">
      <c r="D5013" s="9"/>
    </row>
    <row r="5014" spans="4:4" x14ac:dyDescent="0.25">
      <c r="D5014" s="9"/>
    </row>
    <row r="5015" spans="4:4" x14ac:dyDescent="0.25">
      <c r="D5015" s="9"/>
    </row>
    <row r="5016" spans="4:4" x14ac:dyDescent="0.25">
      <c r="D5016" s="9"/>
    </row>
    <row r="5017" spans="4:4" x14ac:dyDescent="0.25">
      <c r="D5017" s="9"/>
    </row>
    <row r="5018" spans="4:4" x14ac:dyDescent="0.25">
      <c r="D5018" s="9"/>
    </row>
    <row r="5019" spans="4:4" x14ac:dyDescent="0.25">
      <c r="D5019" s="9"/>
    </row>
    <row r="5020" spans="4:4" x14ac:dyDescent="0.25">
      <c r="D5020" s="9"/>
    </row>
    <row r="5021" spans="4:4" x14ac:dyDescent="0.25">
      <c r="D5021" s="9"/>
    </row>
    <row r="5022" spans="4:4" x14ac:dyDescent="0.25">
      <c r="D5022" s="9"/>
    </row>
    <row r="5023" spans="4:4" x14ac:dyDescent="0.25">
      <c r="D5023" s="9"/>
    </row>
    <row r="5024" spans="4:4" x14ac:dyDescent="0.25">
      <c r="D5024" s="9"/>
    </row>
    <row r="5025" spans="4:4" x14ac:dyDescent="0.25">
      <c r="D5025" s="9"/>
    </row>
    <row r="5026" spans="4:4" x14ac:dyDescent="0.25">
      <c r="D5026" s="9"/>
    </row>
    <row r="5027" spans="4:4" x14ac:dyDescent="0.25">
      <c r="D5027" s="9"/>
    </row>
    <row r="5028" spans="4:4" x14ac:dyDescent="0.25">
      <c r="D5028" s="9"/>
    </row>
    <row r="5029" spans="4:4" x14ac:dyDescent="0.25">
      <c r="D5029" s="9"/>
    </row>
    <row r="5030" spans="4:4" x14ac:dyDescent="0.25">
      <c r="D5030" s="9"/>
    </row>
    <row r="5031" spans="4:4" x14ac:dyDescent="0.25">
      <c r="D5031" s="9"/>
    </row>
    <row r="5032" spans="4:4" x14ac:dyDescent="0.25">
      <c r="D5032" s="9"/>
    </row>
    <row r="5033" spans="4:4" x14ac:dyDescent="0.25">
      <c r="D5033" s="9"/>
    </row>
    <row r="5034" spans="4:4" x14ac:dyDescent="0.25">
      <c r="D5034" s="9"/>
    </row>
    <row r="5035" spans="4:4" x14ac:dyDescent="0.25">
      <c r="D5035" s="9"/>
    </row>
    <row r="5036" spans="4:4" x14ac:dyDescent="0.25">
      <c r="D5036" s="9"/>
    </row>
    <row r="5037" spans="4:4" x14ac:dyDescent="0.25">
      <c r="D5037" s="9"/>
    </row>
    <row r="5038" spans="4:4" x14ac:dyDescent="0.25">
      <c r="D5038" s="9"/>
    </row>
    <row r="5039" spans="4:4" x14ac:dyDescent="0.25">
      <c r="D5039" s="9"/>
    </row>
    <row r="5040" spans="4:4" x14ac:dyDescent="0.25">
      <c r="D5040" s="9"/>
    </row>
  </sheetData>
  <mergeCells count="6">
    <mergeCell ref="A99:I103"/>
    <mergeCell ref="A1:I1"/>
    <mergeCell ref="C2:I2"/>
    <mergeCell ref="C3:I3"/>
    <mergeCell ref="C4:I4"/>
    <mergeCell ref="A98:C9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4996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44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44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45" t="s">
        <v>292</v>
      </c>
      <c r="C4" s="261" t="s">
        <v>473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226</v>
      </c>
      <c r="C7" s="49" t="s">
        <v>133</v>
      </c>
      <c r="D7" s="25"/>
      <c r="E7" s="26"/>
      <c r="F7" s="26"/>
      <c r="G7" s="26"/>
      <c r="H7" s="27"/>
      <c r="I7" s="28">
        <f>SUMIF(T8:T15,"&lt;&gt;NOR",I8:I15)</f>
        <v>0</v>
      </c>
      <c r="J7" s="43"/>
      <c r="T7" t="s">
        <v>16</v>
      </c>
    </row>
    <row r="8" spans="1:47" ht="21" x14ac:dyDescent="0.25">
      <c r="A8" s="29">
        <v>1</v>
      </c>
      <c r="B8" s="47" t="s">
        <v>227</v>
      </c>
      <c r="C8" s="48" t="s">
        <v>134</v>
      </c>
      <c r="D8" s="53" t="s">
        <v>72</v>
      </c>
      <c r="E8" s="50">
        <v>1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21" x14ac:dyDescent="0.25">
      <c r="A9" s="29">
        <v>2</v>
      </c>
      <c r="B9" s="47" t="s">
        <v>228</v>
      </c>
      <c r="C9" s="48" t="s">
        <v>135</v>
      </c>
      <c r="D9" s="53" t="s">
        <v>72</v>
      </c>
      <c r="E9" s="50">
        <v>3</v>
      </c>
      <c r="F9" s="30"/>
      <c r="G9" s="30"/>
      <c r="H9" s="50">
        <f>G9+F9</f>
        <v>0</v>
      </c>
      <c r="I9" s="31">
        <f>ROUND(E9*H9,2)</f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42" customFormat="1" ht="20.399999999999999" x14ac:dyDescent="0.25">
      <c r="A10" s="36"/>
      <c r="B10" s="37"/>
      <c r="C10" s="55" t="s">
        <v>192</v>
      </c>
      <c r="D10" s="51"/>
      <c r="E10" s="52"/>
      <c r="F10" s="52"/>
      <c r="G10" s="52"/>
      <c r="H10" s="38"/>
      <c r="I10" s="39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 x14ac:dyDescent="0.25">
      <c r="A11" s="29">
        <v>3</v>
      </c>
      <c r="B11" s="47" t="s">
        <v>229</v>
      </c>
      <c r="C11" s="48" t="s">
        <v>136</v>
      </c>
      <c r="D11" s="53" t="s">
        <v>72</v>
      </c>
      <c r="E11" s="50">
        <v>2</v>
      </c>
      <c r="F11" s="30"/>
      <c r="G11" s="30"/>
      <c r="H11" s="50">
        <f>G11+F11</f>
        <v>0</v>
      </c>
      <c r="I11" s="31">
        <f>ROUND(E11*H11,2)</f>
        <v>0</v>
      </c>
      <c r="J11" s="22">
        <v>21</v>
      </c>
      <c r="K11" s="17"/>
      <c r="L11" s="17"/>
      <c r="M11" s="17"/>
      <c r="N11" s="17"/>
      <c r="O11" s="17"/>
      <c r="P11" s="17"/>
      <c r="Q11" s="17"/>
      <c r="R11" s="17"/>
      <c r="S11" s="17"/>
      <c r="T11" s="17" t="s">
        <v>17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x14ac:dyDescent="0.25">
      <c r="A12" s="29">
        <v>4</v>
      </c>
      <c r="B12" s="47" t="s">
        <v>230</v>
      </c>
      <c r="C12" s="48" t="s">
        <v>137</v>
      </c>
      <c r="D12" s="53" t="s">
        <v>71</v>
      </c>
      <c r="E12" s="50">
        <v>60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x14ac:dyDescent="0.25">
      <c r="A13" s="29">
        <v>5</v>
      </c>
      <c r="B13" s="47" t="s">
        <v>231</v>
      </c>
      <c r="C13" s="48" t="s">
        <v>163</v>
      </c>
      <c r="D13" s="53" t="s">
        <v>31</v>
      </c>
      <c r="E13" s="50">
        <v>1</v>
      </c>
      <c r="F13" s="30"/>
      <c r="G13" s="30"/>
      <c r="H13" s="50">
        <f>G13+F13</f>
        <v>0</v>
      </c>
      <c r="I13" s="31">
        <f>ROUND(E13*H13,2)</f>
        <v>0</v>
      </c>
      <c r="J13" s="22">
        <v>21</v>
      </c>
      <c r="K13" s="17"/>
      <c r="L13" s="17"/>
      <c r="M13" s="17"/>
      <c r="N13" s="17"/>
      <c r="O13" s="17"/>
      <c r="P13" s="17"/>
      <c r="Q13" s="17"/>
      <c r="R13" s="17"/>
      <c r="S13" s="17"/>
      <c r="T13" s="17" t="s">
        <v>17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x14ac:dyDescent="0.25">
      <c r="A14" s="29">
        <v>6</v>
      </c>
      <c r="B14" s="47" t="s">
        <v>232</v>
      </c>
      <c r="C14" s="48" t="s">
        <v>138</v>
      </c>
      <c r="D14" s="53" t="s">
        <v>71</v>
      </c>
      <c r="E14" s="50">
        <v>60</v>
      </c>
      <c r="F14" s="30"/>
      <c r="G14" s="30"/>
      <c r="H14" s="50">
        <f>G14+F14</f>
        <v>0</v>
      </c>
      <c r="I14" s="31">
        <f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x14ac:dyDescent="0.25">
      <c r="A15" s="29">
        <v>7</v>
      </c>
      <c r="B15" s="47" t="s">
        <v>233</v>
      </c>
      <c r="C15" s="48" t="s">
        <v>103</v>
      </c>
      <c r="D15" s="53" t="s">
        <v>31</v>
      </c>
      <c r="E15" s="50">
        <v>1</v>
      </c>
      <c r="F15" s="30"/>
      <c r="G15" s="30"/>
      <c r="H15" s="50">
        <f>G15+F15</f>
        <v>0</v>
      </c>
      <c r="I15" s="31">
        <f>ROUND(E15*H15,2)</f>
        <v>0</v>
      </c>
      <c r="J15" s="22">
        <v>21</v>
      </c>
      <c r="K15" s="17"/>
      <c r="L15" s="17"/>
      <c r="M15" s="17"/>
      <c r="N15" s="17"/>
      <c r="O15" s="17"/>
      <c r="P15" s="17"/>
      <c r="Q15" s="17"/>
      <c r="R15" s="17"/>
      <c r="S15" s="17"/>
      <c r="T15" s="17" t="s">
        <v>17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x14ac:dyDescent="0.25">
      <c r="A16" s="23" t="s">
        <v>15</v>
      </c>
      <c r="B16" s="24" t="s">
        <v>234</v>
      </c>
      <c r="C16" s="49" t="s">
        <v>156</v>
      </c>
      <c r="D16" s="25"/>
      <c r="E16" s="26"/>
      <c r="F16" s="26"/>
      <c r="G16" s="26"/>
      <c r="H16" s="27"/>
      <c r="I16" s="28">
        <f>SUMIF(T17:T24,"&lt;&gt;NOR",I17:I24)</f>
        <v>0</v>
      </c>
      <c r="J16" s="43"/>
      <c r="T16" t="s">
        <v>16</v>
      </c>
    </row>
    <row r="17" spans="1:47" x14ac:dyDescent="0.25">
      <c r="A17" s="29">
        <v>1</v>
      </c>
      <c r="B17" s="47" t="s">
        <v>235</v>
      </c>
      <c r="C17" s="48" t="s">
        <v>139</v>
      </c>
      <c r="D17" s="53" t="s">
        <v>71</v>
      </c>
      <c r="E17" s="50">
        <v>60</v>
      </c>
      <c r="F17" s="30"/>
      <c r="G17" s="30"/>
      <c r="H17" s="50">
        <f>G17+F17</f>
        <v>0</v>
      </c>
      <c r="I17" s="31">
        <f>ROUND(E17*H17,2)</f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x14ac:dyDescent="0.25">
      <c r="A18" s="29">
        <v>2</v>
      </c>
      <c r="B18" s="47" t="s">
        <v>236</v>
      </c>
      <c r="C18" s="48" t="s">
        <v>140</v>
      </c>
      <c r="D18" s="53" t="s">
        <v>71</v>
      </c>
      <c r="E18" s="50">
        <v>30</v>
      </c>
      <c r="F18" s="30"/>
      <c r="G18" s="30"/>
      <c r="H18" s="50">
        <f>G18+F18</f>
        <v>0</v>
      </c>
      <c r="I18" s="31">
        <f>ROUND(E18*H18,2)</f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29">
        <v>3</v>
      </c>
      <c r="B19" s="47" t="s">
        <v>237</v>
      </c>
      <c r="C19" s="48" t="s">
        <v>141</v>
      </c>
      <c r="D19" s="53" t="s">
        <v>31</v>
      </c>
      <c r="E19" s="50">
        <v>1</v>
      </c>
      <c r="F19" s="30"/>
      <c r="G19" s="30"/>
      <c r="H19" s="50">
        <f>G19+F19</f>
        <v>0</v>
      </c>
      <c r="I19" s="31">
        <f>ROUND(E19*H19,2)</f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21" x14ac:dyDescent="0.25">
      <c r="A20" s="29">
        <v>4</v>
      </c>
      <c r="B20" s="47" t="s">
        <v>238</v>
      </c>
      <c r="C20" s="48" t="s">
        <v>142</v>
      </c>
      <c r="D20" s="53" t="s">
        <v>72</v>
      </c>
      <c r="E20" s="50">
        <v>2</v>
      </c>
      <c r="F20" s="30"/>
      <c r="G20" s="30"/>
      <c r="H20" s="50">
        <f>G20+F20</f>
        <v>0</v>
      </c>
      <c r="I20" s="31">
        <f>ROUND(E20*H20,2)</f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42" customFormat="1" ht="20.399999999999999" x14ac:dyDescent="0.25">
      <c r="A21" s="36"/>
      <c r="B21" s="37"/>
      <c r="C21" s="55" t="s">
        <v>192</v>
      </c>
      <c r="D21" s="51"/>
      <c r="E21" s="52"/>
      <c r="F21" s="52"/>
      <c r="G21" s="52"/>
      <c r="H21" s="38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x14ac:dyDescent="0.25">
      <c r="A22" s="29">
        <v>5</v>
      </c>
      <c r="B22" s="47" t="s">
        <v>239</v>
      </c>
      <c r="C22" s="48" t="s">
        <v>136</v>
      </c>
      <c r="D22" s="53" t="s">
        <v>72</v>
      </c>
      <c r="E22" s="50">
        <v>2</v>
      </c>
      <c r="F22" s="30"/>
      <c r="G22" s="30"/>
      <c r="H22" s="50">
        <f>G22+F22</f>
        <v>0</v>
      </c>
      <c r="I22" s="31">
        <f>ROUND(E22*H22,2)</f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x14ac:dyDescent="0.25">
      <c r="A23" s="29">
        <v>6</v>
      </c>
      <c r="B23" s="47" t="s">
        <v>240</v>
      </c>
      <c r="C23" s="48" t="s">
        <v>138</v>
      </c>
      <c r="D23" s="53" t="s">
        <v>71</v>
      </c>
      <c r="E23" s="50">
        <v>60</v>
      </c>
      <c r="F23" s="30"/>
      <c r="G23" s="30"/>
      <c r="H23" s="50">
        <f>G23+F23</f>
        <v>0</v>
      </c>
      <c r="I23" s="31">
        <f>ROUND(E23*H23,2)</f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7</v>
      </c>
      <c r="B24" s="47" t="s">
        <v>241</v>
      </c>
      <c r="C24" s="48" t="s">
        <v>103</v>
      </c>
      <c r="D24" s="53" t="s">
        <v>31</v>
      </c>
      <c r="E24" s="50">
        <v>1</v>
      </c>
      <c r="F24" s="30"/>
      <c r="G24" s="30"/>
      <c r="H24" s="50">
        <f>G24+F24</f>
        <v>0</v>
      </c>
      <c r="I24" s="31">
        <f>ROUND(E24*H24,2)</f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3" t="s">
        <v>15</v>
      </c>
      <c r="B25" s="24" t="s">
        <v>242</v>
      </c>
      <c r="C25" s="49" t="s">
        <v>155</v>
      </c>
      <c r="D25" s="25"/>
      <c r="E25" s="26"/>
      <c r="F25" s="26"/>
      <c r="G25" s="26"/>
      <c r="H25" s="27"/>
      <c r="I25" s="28">
        <f>SUMIF(T26:T31,"&lt;&gt;NOR",I26:I31)</f>
        <v>0</v>
      </c>
      <c r="J25" s="43"/>
      <c r="T25" t="s">
        <v>16</v>
      </c>
    </row>
    <row r="26" spans="1:47" x14ac:dyDescent="0.25">
      <c r="A26" s="29">
        <v>1</v>
      </c>
      <c r="B26" s="47" t="s">
        <v>243</v>
      </c>
      <c r="C26" s="48" t="s">
        <v>137</v>
      </c>
      <c r="D26" s="53" t="s">
        <v>71</v>
      </c>
      <c r="E26" s="50">
        <v>20</v>
      </c>
      <c r="F26" s="30"/>
      <c r="G26" s="30"/>
      <c r="H26" s="50">
        <f t="shared" ref="H26:H31" si="0">G26+F26</f>
        <v>0</v>
      </c>
      <c r="I26" s="31">
        <f t="shared" ref="I26:I31" si="1">ROUND(E26*H26,2)</f>
        <v>0</v>
      </c>
      <c r="J26" s="22">
        <v>21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17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29">
        <v>2</v>
      </c>
      <c r="B27" s="47" t="s">
        <v>244</v>
      </c>
      <c r="C27" s="48" t="s">
        <v>143</v>
      </c>
      <c r="D27" s="53" t="s">
        <v>71</v>
      </c>
      <c r="E27" s="50">
        <v>20</v>
      </c>
      <c r="F27" s="30"/>
      <c r="G27" s="30"/>
      <c r="H27" s="50">
        <f t="shared" si="0"/>
        <v>0</v>
      </c>
      <c r="I27" s="31">
        <f t="shared" si="1"/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9">
        <v>3</v>
      </c>
      <c r="B28" s="47" t="s">
        <v>245</v>
      </c>
      <c r="C28" s="48" t="s">
        <v>144</v>
      </c>
      <c r="D28" s="53" t="s">
        <v>71</v>
      </c>
      <c r="E28" s="50">
        <v>5</v>
      </c>
      <c r="F28" s="30"/>
      <c r="G28" s="30"/>
      <c r="H28" s="50">
        <f t="shared" si="0"/>
        <v>0</v>
      </c>
      <c r="I28" s="31">
        <f t="shared" si="1"/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29">
        <v>4</v>
      </c>
      <c r="B29" s="47" t="s">
        <v>246</v>
      </c>
      <c r="C29" s="48" t="s">
        <v>191</v>
      </c>
      <c r="D29" s="53" t="s">
        <v>31</v>
      </c>
      <c r="E29" s="50">
        <v>1</v>
      </c>
      <c r="F29" s="30"/>
      <c r="G29" s="30"/>
      <c r="H29" s="50">
        <f t="shared" si="0"/>
        <v>0</v>
      </c>
      <c r="I29" s="31">
        <f t="shared" si="1"/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ht="12.6" customHeight="1" x14ac:dyDescent="0.25">
      <c r="A30" s="29">
        <v>5</v>
      </c>
      <c r="B30" s="47" t="s">
        <v>247</v>
      </c>
      <c r="C30" s="48" t="s">
        <v>145</v>
      </c>
      <c r="D30" s="53" t="s">
        <v>71</v>
      </c>
      <c r="E30" s="50">
        <v>20</v>
      </c>
      <c r="F30" s="30"/>
      <c r="G30" s="30"/>
      <c r="H30" s="50">
        <f t="shared" si="0"/>
        <v>0</v>
      </c>
      <c r="I30" s="31">
        <f t="shared" si="1"/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29">
        <v>6</v>
      </c>
      <c r="B31" s="47" t="s">
        <v>248</v>
      </c>
      <c r="C31" s="48" t="s">
        <v>103</v>
      </c>
      <c r="D31" s="53" t="s">
        <v>31</v>
      </c>
      <c r="E31" s="50">
        <v>1</v>
      </c>
      <c r="F31" s="30"/>
      <c r="G31" s="30"/>
      <c r="H31" s="50">
        <f t="shared" si="0"/>
        <v>0</v>
      </c>
      <c r="I31" s="31">
        <f t="shared" si="1"/>
        <v>0</v>
      </c>
      <c r="J31" s="22">
        <v>21</v>
      </c>
      <c r="K31" s="17"/>
      <c r="L31" s="17"/>
      <c r="M31" s="17"/>
      <c r="N31" s="17"/>
      <c r="O31" s="17"/>
      <c r="P31" s="17"/>
      <c r="Q31" s="17"/>
      <c r="R31" s="17"/>
      <c r="S31" s="17"/>
      <c r="T31" s="17" t="s">
        <v>17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x14ac:dyDescent="0.25">
      <c r="A32" s="23" t="s">
        <v>15</v>
      </c>
      <c r="B32" s="24" t="s">
        <v>131</v>
      </c>
      <c r="C32" s="49" t="s">
        <v>154</v>
      </c>
      <c r="D32" s="25"/>
      <c r="E32" s="26"/>
      <c r="F32" s="26"/>
      <c r="G32" s="26"/>
      <c r="H32" s="27"/>
      <c r="I32" s="28">
        <f>SUMIF(T33:T42,"&lt;&gt;NOR",I33:I42)</f>
        <v>0</v>
      </c>
      <c r="J32" s="43"/>
      <c r="T32" t="s">
        <v>16</v>
      </c>
    </row>
    <row r="33" spans="1:47" x14ac:dyDescent="0.25">
      <c r="A33" s="29">
        <v>1</v>
      </c>
      <c r="B33" s="47" t="s">
        <v>249</v>
      </c>
      <c r="C33" s="48" t="s">
        <v>146</v>
      </c>
      <c r="D33" s="53" t="s">
        <v>72</v>
      </c>
      <c r="E33" s="50">
        <v>1</v>
      </c>
      <c r="F33" s="30"/>
      <c r="G33" s="30"/>
      <c r="H33" s="50">
        <f t="shared" ref="H33:H42" si="2">G33+F33</f>
        <v>0</v>
      </c>
      <c r="I33" s="31">
        <f t="shared" ref="I33:I42" si="3">ROUND(E33*H33,2)</f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29">
        <v>2</v>
      </c>
      <c r="B34" s="47" t="s">
        <v>250</v>
      </c>
      <c r="C34" s="48" t="s">
        <v>147</v>
      </c>
      <c r="D34" s="53" t="s">
        <v>72</v>
      </c>
      <c r="E34" s="50">
        <v>1</v>
      </c>
      <c r="F34" s="30"/>
      <c r="G34" s="30"/>
      <c r="H34" s="50">
        <f t="shared" si="2"/>
        <v>0</v>
      </c>
      <c r="I34" s="31">
        <f t="shared" si="3"/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29">
        <v>3</v>
      </c>
      <c r="B35" s="47" t="s">
        <v>251</v>
      </c>
      <c r="C35" s="48" t="s">
        <v>148</v>
      </c>
      <c r="D35" s="53" t="s">
        <v>72</v>
      </c>
      <c r="E35" s="50">
        <v>1</v>
      </c>
      <c r="F35" s="30"/>
      <c r="G35" s="30"/>
      <c r="H35" s="50">
        <f t="shared" si="2"/>
        <v>0</v>
      </c>
      <c r="I35" s="31">
        <f t="shared" si="3"/>
        <v>0</v>
      </c>
      <c r="J35" s="22">
        <v>21</v>
      </c>
      <c r="K35" s="17"/>
      <c r="L35" s="17"/>
      <c r="M35" s="17"/>
      <c r="N35" s="17"/>
      <c r="O35" s="17"/>
      <c r="P35" s="17"/>
      <c r="Q35" s="17"/>
      <c r="R35" s="17"/>
      <c r="S35" s="17"/>
      <c r="T35" s="17" t="s">
        <v>17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x14ac:dyDescent="0.25">
      <c r="A36" s="29">
        <v>4</v>
      </c>
      <c r="B36" s="47" t="s">
        <v>252</v>
      </c>
      <c r="C36" s="48" t="s">
        <v>149</v>
      </c>
      <c r="D36" s="53" t="s">
        <v>72</v>
      </c>
      <c r="E36" s="50">
        <v>1</v>
      </c>
      <c r="F36" s="30"/>
      <c r="G36" s="30"/>
      <c r="H36" s="50">
        <f t="shared" si="2"/>
        <v>0</v>
      </c>
      <c r="I36" s="31">
        <f t="shared" si="3"/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ht="12.6" customHeight="1" x14ac:dyDescent="0.25">
      <c r="A37" s="29">
        <v>5</v>
      </c>
      <c r="B37" s="47" t="s">
        <v>253</v>
      </c>
      <c r="C37" s="48" t="s">
        <v>150</v>
      </c>
      <c r="D37" s="53" t="s">
        <v>72</v>
      </c>
      <c r="E37" s="50">
        <v>11</v>
      </c>
      <c r="F37" s="30"/>
      <c r="G37" s="30"/>
      <c r="H37" s="50">
        <f t="shared" si="2"/>
        <v>0</v>
      </c>
      <c r="I37" s="31">
        <f t="shared" si="3"/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29">
        <v>6</v>
      </c>
      <c r="B38" s="47" t="s">
        <v>254</v>
      </c>
      <c r="C38" s="48" t="s">
        <v>151</v>
      </c>
      <c r="D38" s="53" t="s">
        <v>72</v>
      </c>
      <c r="E38" s="50">
        <v>4</v>
      </c>
      <c r="F38" s="30"/>
      <c r="G38" s="30"/>
      <c r="H38" s="50">
        <f t="shared" si="2"/>
        <v>0</v>
      </c>
      <c r="I38" s="31">
        <f t="shared" si="3"/>
        <v>0</v>
      </c>
      <c r="J38" s="22">
        <v>21</v>
      </c>
      <c r="K38" s="17"/>
      <c r="L38" s="17"/>
      <c r="M38" s="17"/>
      <c r="N38" s="17"/>
      <c r="O38" s="17"/>
      <c r="P38" s="17"/>
      <c r="Q38" s="17"/>
      <c r="R38" s="17"/>
      <c r="S38" s="17"/>
      <c r="T38" s="17" t="s">
        <v>17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x14ac:dyDescent="0.25">
      <c r="A39" s="29">
        <v>7</v>
      </c>
      <c r="B39" s="47" t="s">
        <v>255</v>
      </c>
      <c r="C39" s="48" t="s">
        <v>152</v>
      </c>
      <c r="D39" s="53" t="s">
        <v>72</v>
      </c>
      <c r="E39" s="50">
        <v>3</v>
      </c>
      <c r="F39" s="30"/>
      <c r="G39" s="30"/>
      <c r="H39" s="50">
        <f t="shared" si="2"/>
        <v>0</v>
      </c>
      <c r="I39" s="31">
        <f t="shared" si="3"/>
        <v>0</v>
      </c>
      <c r="J39" s="22">
        <v>21</v>
      </c>
      <c r="K39" s="17"/>
      <c r="L39" s="17"/>
      <c r="M39" s="17"/>
      <c r="N39" s="17"/>
      <c r="O39" s="17"/>
      <c r="P39" s="17"/>
      <c r="Q39" s="17"/>
      <c r="R39" s="17"/>
      <c r="S39" s="17"/>
      <c r="T39" s="17" t="s">
        <v>17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ht="12.6" customHeight="1" x14ac:dyDescent="0.25">
      <c r="A40" s="29">
        <v>8</v>
      </c>
      <c r="B40" s="47" t="s">
        <v>843</v>
      </c>
      <c r="C40" s="48" t="s">
        <v>153</v>
      </c>
      <c r="D40" s="53" t="s">
        <v>71</v>
      </c>
      <c r="E40" s="50">
        <v>230</v>
      </c>
      <c r="F40" s="30"/>
      <c r="G40" s="30"/>
      <c r="H40" s="50">
        <f t="shared" si="2"/>
        <v>0</v>
      </c>
      <c r="I40" s="31">
        <f t="shared" si="3"/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x14ac:dyDescent="0.25">
      <c r="A41" s="29">
        <v>9</v>
      </c>
      <c r="B41" s="47" t="s">
        <v>844</v>
      </c>
      <c r="C41" s="48" t="s">
        <v>138</v>
      </c>
      <c r="D41" s="53" t="s">
        <v>71</v>
      </c>
      <c r="E41" s="50">
        <v>230</v>
      </c>
      <c r="F41" s="30"/>
      <c r="G41" s="30"/>
      <c r="H41" s="50">
        <f t="shared" si="2"/>
        <v>0</v>
      </c>
      <c r="I41" s="31">
        <f t="shared" si="3"/>
        <v>0</v>
      </c>
      <c r="J41" s="22">
        <v>21</v>
      </c>
      <c r="K41" s="17"/>
      <c r="L41" s="17"/>
      <c r="M41" s="17"/>
      <c r="N41" s="17"/>
      <c r="O41" s="17"/>
      <c r="P41" s="17"/>
      <c r="Q41" s="17"/>
      <c r="R41" s="17"/>
      <c r="S41" s="17"/>
      <c r="T41" s="17" t="s">
        <v>17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x14ac:dyDescent="0.25">
      <c r="A42" s="60">
        <v>10</v>
      </c>
      <c r="B42" s="47" t="s">
        <v>845</v>
      </c>
      <c r="C42" s="48" t="s">
        <v>103</v>
      </c>
      <c r="D42" s="62" t="s">
        <v>31</v>
      </c>
      <c r="E42" s="63">
        <v>1</v>
      </c>
      <c r="F42" s="64"/>
      <c r="G42" s="64"/>
      <c r="H42" s="63">
        <f t="shared" si="2"/>
        <v>0</v>
      </c>
      <c r="I42" s="65">
        <f t="shared" si="3"/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x14ac:dyDescent="0.25">
      <c r="A43" s="23" t="s">
        <v>15</v>
      </c>
      <c r="B43" s="24" t="s">
        <v>256</v>
      </c>
      <c r="C43" s="49" t="s">
        <v>125</v>
      </c>
      <c r="D43" s="25"/>
      <c r="E43" s="26"/>
      <c r="F43" s="26"/>
      <c r="G43" s="26"/>
      <c r="H43" s="27"/>
      <c r="I43" s="28">
        <f>SUMIF(T44:T49,"&lt;&gt;NOR",I44:I49)</f>
        <v>0</v>
      </c>
      <c r="J43" s="43"/>
      <c r="T43" t="s">
        <v>16</v>
      </c>
    </row>
    <row r="44" spans="1:47" x14ac:dyDescent="0.25">
      <c r="A44" s="29">
        <v>1</v>
      </c>
      <c r="B44" s="47" t="s">
        <v>257</v>
      </c>
      <c r="C44" s="48" t="s">
        <v>157</v>
      </c>
      <c r="D44" s="53" t="s">
        <v>31</v>
      </c>
      <c r="E44" s="50">
        <v>1</v>
      </c>
      <c r="F44" s="30"/>
      <c r="G44" s="30"/>
      <c r="H44" s="50">
        <f t="shared" ref="H44:H49" si="4">G44+F44</f>
        <v>0</v>
      </c>
      <c r="I44" s="31">
        <f t="shared" ref="I44:I49" si="5">ROUND(E44*H44,2)</f>
        <v>0</v>
      </c>
      <c r="J44" s="22">
        <v>21</v>
      </c>
      <c r="K44" s="17"/>
      <c r="L44" s="17"/>
      <c r="M44" s="17"/>
      <c r="N44" s="17"/>
      <c r="O44" s="17"/>
      <c r="P44" s="17"/>
      <c r="Q44" s="17"/>
      <c r="R44" s="17"/>
      <c r="S44" s="17"/>
      <c r="T44" s="17" t="s">
        <v>17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x14ac:dyDescent="0.25">
      <c r="A45" s="29">
        <v>2</v>
      </c>
      <c r="B45" s="47" t="s">
        <v>258</v>
      </c>
      <c r="C45" s="48" t="s">
        <v>158</v>
      </c>
      <c r="D45" s="53" t="s">
        <v>31</v>
      </c>
      <c r="E45" s="50">
        <v>1</v>
      </c>
      <c r="F45" s="30"/>
      <c r="G45" s="30"/>
      <c r="H45" s="50">
        <f t="shared" si="4"/>
        <v>0</v>
      </c>
      <c r="I45" s="31">
        <f t="shared" si="5"/>
        <v>0</v>
      </c>
      <c r="J45" s="22">
        <v>21</v>
      </c>
      <c r="K45" s="17"/>
      <c r="L45" s="17"/>
      <c r="M45" s="17"/>
      <c r="N45" s="17"/>
      <c r="O45" s="17"/>
      <c r="P45" s="17"/>
      <c r="Q45" s="17"/>
      <c r="R45" s="17"/>
      <c r="S45" s="17"/>
      <c r="T45" s="17" t="s">
        <v>17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x14ac:dyDescent="0.25">
      <c r="A46" s="29">
        <v>3</v>
      </c>
      <c r="B46" s="47" t="s">
        <v>259</v>
      </c>
      <c r="C46" s="48" t="s">
        <v>159</v>
      </c>
      <c r="D46" s="53" t="s">
        <v>31</v>
      </c>
      <c r="E46" s="50">
        <v>1</v>
      </c>
      <c r="F46" s="30"/>
      <c r="G46" s="30"/>
      <c r="H46" s="50">
        <f t="shared" si="4"/>
        <v>0</v>
      </c>
      <c r="I46" s="31">
        <f t="shared" si="5"/>
        <v>0</v>
      </c>
      <c r="J46" s="22">
        <v>21</v>
      </c>
      <c r="K46" s="17"/>
      <c r="L46" s="17"/>
      <c r="M46" s="17"/>
      <c r="N46" s="17"/>
      <c r="O46" s="17"/>
      <c r="P46" s="17"/>
      <c r="Q46" s="17"/>
      <c r="R46" s="17"/>
      <c r="S46" s="17"/>
      <c r="T46" s="17" t="s">
        <v>17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x14ac:dyDescent="0.25">
      <c r="A47" s="29">
        <v>4</v>
      </c>
      <c r="B47" s="47" t="s">
        <v>260</v>
      </c>
      <c r="C47" s="48" t="s">
        <v>160</v>
      </c>
      <c r="D47" s="53" t="s">
        <v>31</v>
      </c>
      <c r="E47" s="50">
        <v>1</v>
      </c>
      <c r="F47" s="30"/>
      <c r="G47" s="30"/>
      <c r="H47" s="50">
        <f t="shared" si="4"/>
        <v>0</v>
      </c>
      <c r="I47" s="31">
        <f t="shared" si="5"/>
        <v>0</v>
      </c>
      <c r="J47" s="22">
        <v>21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17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ht="12.6" customHeight="1" x14ac:dyDescent="0.25">
      <c r="A48" s="29">
        <v>5</v>
      </c>
      <c r="B48" s="47" t="s">
        <v>261</v>
      </c>
      <c r="C48" s="48" t="s">
        <v>161</v>
      </c>
      <c r="D48" s="53" t="s">
        <v>31</v>
      </c>
      <c r="E48" s="50">
        <v>1</v>
      </c>
      <c r="F48" s="30"/>
      <c r="G48" s="30"/>
      <c r="H48" s="50">
        <f t="shared" si="4"/>
        <v>0</v>
      </c>
      <c r="I48" s="31">
        <f t="shared" si="5"/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x14ac:dyDescent="0.25">
      <c r="A49" s="60">
        <v>6</v>
      </c>
      <c r="B49" s="61" t="s">
        <v>262</v>
      </c>
      <c r="C49" s="48" t="s">
        <v>162</v>
      </c>
      <c r="D49" s="62" t="s">
        <v>31</v>
      </c>
      <c r="E49" s="63">
        <v>1</v>
      </c>
      <c r="F49" s="64"/>
      <c r="G49" s="64"/>
      <c r="H49" s="63">
        <f t="shared" si="4"/>
        <v>0</v>
      </c>
      <c r="I49" s="65">
        <f t="shared" si="5"/>
        <v>0</v>
      </c>
      <c r="J49" s="22">
        <v>21</v>
      </c>
      <c r="K49" s="17"/>
      <c r="L49" s="17"/>
      <c r="M49" s="17"/>
      <c r="N49" s="17"/>
      <c r="O49" s="17"/>
      <c r="P49" s="17"/>
      <c r="Q49" s="17"/>
      <c r="R49" s="17"/>
      <c r="S49" s="17"/>
      <c r="T49" s="17" t="s">
        <v>17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x14ac:dyDescent="0.25">
      <c r="A50" s="46"/>
      <c r="B50" s="2"/>
      <c r="C50" s="33"/>
      <c r="D50" s="4"/>
      <c r="E50" s="46"/>
      <c r="F50" s="46"/>
      <c r="G50" s="46"/>
      <c r="H50" s="46"/>
      <c r="I50" s="46"/>
      <c r="J50" s="46"/>
      <c r="R50">
        <v>15</v>
      </c>
      <c r="S50">
        <v>21</v>
      </c>
    </row>
    <row r="51" spans="1:47" x14ac:dyDescent="0.25">
      <c r="A51" s="18"/>
      <c r="B51" s="19" t="s">
        <v>4</v>
      </c>
      <c r="C51" s="34"/>
      <c r="D51" s="20"/>
      <c r="E51" s="21"/>
      <c r="F51" s="21"/>
      <c r="G51" s="21"/>
      <c r="H51" s="21"/>
      <c r="I51" s="32">
        <f>I7+I16+I25+I32+I43</f>
        <v>0</v>
      </c>
      <c r="J51" s="46"/>
      <c r="R51">
        <f>SUMIF(J7:J15,R50,I7:I15)</f>
        <v>0</v>
      </c>
      <c r="S51">
        <f>SUMIF(J7:J15,S50,I7:I15)</f>
        <v>0</v>
      </c>
      <c r="T51" t="s">
        <v>18</v>
      </c>
    </row>
    <row r="52" spans="1:47" x14ac:dyDescent="0.25">
      <c r="A52" s="46"/>
      <c r="B52" s="2"/>
      <c r="C52" s="33"/>
      <c r="D52" s="4"/>
      <c r="E52" s="46"/>
      <c r="F52" s="46"/>
      <c r="G52" s="46"/>
      <c r="H52" s="46"/>
      <c r="I52" s="46"/>
      <c r="J52" s="46"/>
    </row>
    <row r="53" spans="1:47" x14ac:dyDescent="0.25">
      <c r="A53" s="46"/>
      <c r="B53" s="2"/>
      <c r="C53" s="33"/>
      <c r="D53" s="4"/>
      <c r="E53" s="46"/>
      <c r="F53" s="46"/>
      <c r="G53" s="46"/>
      <c r="H53" s="46"/>
      <c r="I53" s="46"/>
      <c r="J53" s="46"/>
    </row>
    <row r="54" spans="1:47" x14ac:dyDescent="0.25">
      <c r="A54" s="264" t="s">
        <v>19</v>
      </c>
      <c r="B54" s="264"/>
      <c r="C54" s="265"/>
      <c r="D54" s="4"/>
      <c r="E54" s="46"/>
      <c r="F54" s="46"/>
      <c r="G54" s="46"/>
      <c r="H54" s="46"/>
      <c r="I54" s="46"/>
      <c r="J54" s="46"/>
    </row>
    <row r="55" spans="1:47" x14ac:dyDescent="0.25">
      <c r="A55" s="243"/>
      <c r="B55" s="244"/>
      <c r="C55" s="245"/>
      <c r="D55" s="244"/>
      <c r="E55" s="244"/>
      <c r="F55" s="244"/>
      <c r="G55" s="244"/>
      <c r="H55" s="244"/>
      <c r="I55" s="246"/>
      <c r="J55" s="46"/>
      <c r="T55" t="s">
        <v>20</v>
      </c>
    </row>
    <row r="56" spans="1:47" x14ac:dyDescent="0.25">
      <c r="A56" s="247"/>
      <c r="B56" s="248"/>
      <c r="C56" s="249"/>
      <c r="D56" s="248"/>
      <c r="E56" s="248"/>
      <c r="F56" s="248"/>
      <c r="G56" s="248"/>
      <c r="H56" s="248"/>
      <c r="I56" s="250"/>
      <c r="J56" s="46"/>
    </row>
    <row r="57" spans="1:47" x14ac:dyDescent="0.25">
      <c r="A57" s="247"/>
      <c r="B57" s="248"/>
      <c r="C57" s="249"/>
      <c r="D57" s="248"/>
      <c r="E57" s="248"/>
      <c r="F57" s="248"/>
      <c r="G57" s="248"/>
      <c r="H57" s="248"/>
      <c r="I57" s="250"/>
      <c r="J57" s="46"/>
    </row>
    <row r="58" spans="1:47" x14ac:dyDescent="0.25">
      <c r="A58" s="247"/>
      <c r="B58" s="248"/>
      <c r="C58" s="249"/>
      <c r="D58" s="248"/>
      <c r="E58" s="248"/>
      <c r="F58" s="248"/>
      <c r="G58" s="248"/>
      <c r="H58" s="248"/>
      <c r="I58" s="250"/>
      <c r="J58" s="46"/>
    </row>
    <row r="59" spans="1:47" x14ac:dyDescent="0.25">
      <c r="A59" s="251"/>
      <c r="B59" s="252"/>
      <c r="C59" s="253"/>
      <c r="D59" s="252"/>
      <c r="E59" s="252"/>
      <c r="F59" s="252"/>
      <c r="G59" s="252"/>
      <c r="H59" s="252"/>
      <c r="I59" s="254"/>
      <c r="J59" s="46"/>
    </row>
    <row r="60" spans="1:47" x14ac:dyDescent="0.25">
      <c r="A60" s="46"/>
      <c r="B60" s="2"/>
      <c r="C60" s="33"/>
      <c r="D60" s="4"/>
      <c r="E60" s="46"/>
      <c r="F60" s="46"/>
      <c r="G60" s="46"/>
      <c r="H60" s="46"/>
      <c r="I60" s="46"/>
      <c r="J60" s="46"/>
    </row>
    <row r="61" spans="1:47" x14ac:dyDescent="0.25">
      <c r="C61" s="35"/>
      <c r="D61" s="9"/>
      <c r="T61" t="s">
        <v>21</v>
      </c>
    </row>
    <row r="62" spans="1:47" x14ac:dyDescent="0.25">
      <c r="D62" s="9"/>
    </row>
    <row r="63" spans="1:47" x14ac:dyDescent="0.25">
      <c r="D63" s="9"/>
    </row>
    <row r="64" spans="1:47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</sheetData>
  <mergeCells count="6">
    <mergeCell ref="A55:I59"/>
    <mergeCell ref="A1:I1"/>
    <mergeCell ref="C2:I2"/>
    <mergeCell ref="C3:I3"/>
    <mergeCell ref="C4:I4"/>
    <mergeCell ref="A54:C5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/>
  </sheetPr>
  <dimension ref="A1:AU4997"/>
  <sheetViews>
    <sheetView view="pageBreakPreview" zoomScaleNormal="100" zoomScaleSheetLayoutView="100" workbookViewId="0">
      <pane ySplit="6" topLeftCell="A7" activePane="bottomLeft" state="frozen"/>
      <selection activeCell="N11" sqref="N11"/>
      <selection pane="bottomLeft" activeCell="N11" sqref="N11"/>
    </sheetView>
  </sheetViews>
  <sheetFormatPr defaultRowHeight="13.2" x14ac:dyDescent="0.25"/>
  <cols>
    <col min="1" max="1" width="3.44140625" customWidth="1"/>
    <col min="2" max="2" width="12.5546875" style="8" customWidth="1"/>
    <col min="3" max="3" width="38.33203125" style="8" customWidth="1"/>
    <col min="4" max="4" width="4.88671875" customWidth="1"/>
    <col min="5" max="7" width="10.5546875" customWidth="1"/>
    <col min="8" max="8" width="9.88671875" customWidth="1"/>
    <col min="9" max="9" width="12.6640625" customWidth="1"/>
    <col min="10" max="10" width="8.88671875" hidden="1" customWidth="1"/>
    <col min="16" max="16" width="0" hidden="1" customWidth="1"/>
    <col min="18" max="28" width="0" hidden="1" customWidth="1"/>
  </cols>
  <sheetData>
    <row r="1" spans="1:47" ht="15.75" customHeight="1" x14ac:dyDescent="0.3">
      <c r="A1" s="255" t="s">
        <v>959</v>
      </c>
      <c r="B1" s="255"/>
      <c r="C1" s="255"/>
      <c r="D1" s="255"/>
      <c r="E1" s="255"/>
      <c r="F1" s="255"/>
      <c r="G1" s="255"/>
      <c r="H1" s="255"/>
      <c r="I1" s="255"/>
      <c r="T1" t="s">
        <v>5</v>
      </c>
    </row>
    <row r="2" spans="1:47" ht="24.9" customHeight="1" x14ac:dyDescent="0.25">
      <c r="A2" s="10" t="s">
        <v>1</v>
      </c>
      <c r="B2" s="56"/>
      <c r="C2" s="256" t="s">
        <v>22</v>
      </c>
      <c r="D2" s="257"/>
      <c r="E2" s="257"/>
      <c r="F2" s="257"/>
      <c r="G2" s="257"/>
      <c r="H2" s="257"/>
      <c r="I2" s="258"/>
      <c r="T2" t="s">
        <v>6</v>
      </c>
    </row>
    <row r="3" spans="1:47" ht="24.9" customHeight="1" x14ac:dyDescent="0.25">
      <c r="A3" s="10" t="s">
        <v>2</v>
      </c>
      <c r="B3" s="56" t="s">
        <v>37</v>
      </c>
      <c r="C3" s="259" t="s">
        <v>24</v>
      </c>
      <c r="D3" s="266"/>
      <c r="E3" s="266"/>
      <c r="F3" s="266"/>
      <c r="G3" s="266"/>
      <c r="H3" s="266"/>
      <c r="I3" s="267"/>
      <c r="P3" s="8" t="s">
        <v>6</v>
      </c>
      <c r="T3" t="s">
        <v>7</v>
      </c>
    </row>
    <row r="4" spans="1:47" ht="24.9" customHeight="1" x14ac:dyDescent="0.25">
      <c r="A4" s="11" t="s">
        <v>3</v>
      </c>
      <c r="B4" s="57" t="s">
        <v>291</v>
      </c>
      <c r="C4" s="261" t="s">
        <v>293</v>
      </c>
      <c r="D4" s="262"/>
      <c r="E4" s="262"/>
      <c r="F4" s="262"/>
      <c r="G4" s="262"/>
      <c r="H4" s="262"/>
      <c r="I4" s="263"/>
      <c r="T4" t="s">
        <v>8</v>
      </c>
    </row>
    <row r="5" spans="1:47" x14ac:dyDescent="0.25">
      <c r="D5" s="9"/>
    </row>
    <row r="6" spans="1:47" ht="39.6" x14ac:dyDescent="0.25">
      <c r="A6" s="13" t="s">
        <v>9</v>
      </c>
      <c r="B6" s="15" t="s">
        <v>10</v>
      </c>
      <c r="C6" s="15" t="s">
        <v>11</v>
      </c>
      <c r="D6" s="14" t="s">
        <v>12</v>
      </c>
      <c r="E6" s="13" t="s">
        <v>13</v>
      </c>
      <c r="F6" s="59" t="s">
        <v>58</v>
      </c>
      <c r="G6" s="59" t="s">
        <v>60</v>
      </c>
      <c r="H6" s="59" t="s">
        <v>59</v>
      </c>
      <c r="I6" s="13" t="s">
        <v>4</v>
      </c>
      <c r="J6" s="16" t="s">
        <v>14</v>
      </c>
    </row>
    <row r="7" spans="1:47" x14ac:dyDescent="0.25">
      <c r="A7" s="23" t="s">
        <v>15</v>
      </c>
      <c r="B7" s="24" t="s">
        <v>263</v>
      </c>
      <c r="C7" s="49" t="s">
        <v>318</v>
      </c>
      <c r="D7" s="25"/>
      <c r="E7" s="26"/>
      <c r="F7" s="26"/>
      <c r="G7" s="26"/>
      <c r="H7" s="27"/>
      <c r="I7" s="28">
        <f>SUMIF(T8:T12,"&lt;&gt;NOR",I8:I12)</f>
        <v>0</v>
      </c>
      <c r="J7" s="43"/>
      <c r="T7" t="s">
        <v>16</v>
      </c>
    </row>
    <row r="8" spans="1:47" ht="31.2" x14ac:dyDescent="0.25">
      <c r="A8" s="29">
        <v>1</v>
      </c>
      <c r="B8" s="47" t="s">
        <v>264</v>
      </c>
      <c r="C8" s="48" t="s">
        <v>313</v>
      </c>
      <c r="D8" s="53" t="s">
        <v>72</v>
      </c>
      <c r="E8" s="50">
        <v>1</v>
      </c>
      <c r="F8" s="30"/>
      <c r="G8" s="30"/>
      <c r="H8" s="50">
        <f>G8+F8</f>
        <v>0</v>
      </c>
      <c r="I8" s="31">
        <f>ROUND(E8*H8,2)</f>
        <v>0</v>
      </c>
      <c r="J8" s="22">
        <v>21</v>
      </c>
      <c r="K8" s="17"/>
      <c r="L8" s="17"/>
      <c r="M8" s="17"/>
      <c r="N8" s="17"/>
      <c r="O8" s="17"/>
      <c r="P8" s="17"/>
      <c r="Q8" s="17"/>
      <c r="R8" s="17"/>
      <c r="S8" s="17"/>
      <c r="T8" s="17" t="s">
        <v>17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21" x14ac:dyDescent="0.25">
      <c r="A9" s="29">
        <v>2</v>
      </c>
      <c r="B9" s="47" t="s">
        <v>265</v>
      </c>
      <c r="C9" s="48" t="s">
        <v>314</v>
      </c>
      <c r="D9" s="53" t="s">
        <v>72</v>
      </c>
      <c r="E9" s="50">
        <v>1</v>
      </c>
      <c r="F9" s="30"/>
      <c r="G9" s="30"/>
      <c r="H9" s="50">
        <f>G9+F9</f>
        <v>0</v>
      </c>
      <c r="I9" s="31">
        <f>ROUND(E9*H9,2)</f>
        <v>0</v>
      </c>
      <c r="J9" s="22">
        <v>21</v>
      </c>
      <c r="K9" s="17"/>
      <c r="L9" s="17"/>
      <c r="M9" s="17"/>
      <c r="N9" s="17"/>
      <c r="O9" s="17"/>
      <c r="P9" s="17"/>
      <c r="Q9" s="17"/>
      <c r="R9" s="17"/>
      <c r="S9" s="17"/>
      <c r="T9" s="17" t="s">
        <v>17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s="29">
        <v>3</v>
      </c>
      <c r="B10" s="47" t="s">
        <v>266</v>
      </c>
      <c r="C10" s="48" t="s">
        <v>315</v>
      </c>
      <c r="D10" s="53" t="s">
        <v>72</v>
      </c>
      <c r="E10" s="50">
        <v>1</v>
      </c>
      <c r="F10" s="30"/>
      <c r="G10" s="30"/>
      <c r="H10" s="50">
        <f>G10+F10</f>
        <v>0</v>
      </c>
      <c r="I10" s="31">
        <f>ROUND(E10*H10,2)</f>
        <v>0</v>
      </c>
      <c r="J10" s="22">
        <v>21</v>
      </c>
      <c r="K10" s="17"/>
      <c r="L10" s="17"/>
      <c r="M10" s="17"/>
      <c r="N10" s="17"/>
      <c r="O10" s="17"/>
      <c r="P10" s="17"/>
      <c r="Q10" s="17"/>
      <c r="R10" s="17"/>
      <c r="S10" s="17"/>
      <c r="T10" s="17" t="s">
        <v>17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x14ac:dyDescent="0.25">
      <c r="A11" s="29">
        <v>4</v>
      </c>
      <c r="B11" s="47" t="s">
        <v>267</v>
      </c>
      <c r="C11" s="48" t="s">
        <v>316</v>
      </c>
      <c r="D11" s="53" t="s">
        <v>72</v>
      </c>
      <c r="E11" s="50">
        <v>1</v>
      </c>
      <c r="F11" s="30"/>
      <c r="G11" s="30"/>
      <c r="H11" s="50">
        <f>G11+F11</f>
        <v>0</v>
      </c>
      <c r="I11" s="31">
        <f>ROUND(E11*H11,2)</f>
        <v>0</v>
      </c>
      <c r="J11" s="22">
        <v>21</v>
      </c>
      <c r="K11" s="17"/>
      <c r="L11" s="17"/>
      <c r="M11" s="17"/>
      <c r="N11" s="17"/>
      <c r="O11" s="17"/>
      <c r="P11" s="17"/>
      <c r="Q11" s="17"/>
      <c r="R11" s="17"/>
      <c r="S11" s="17"/>
      <c r="T11" s="17" t="s">
        <v>17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x14ac:dyDescent="0.25">
      <c r="A12" s="29">
        <v>5</v>
      </c>
      <c r="B12" s="47" t="s">
        <v>268</v>
      </c>
      <c r="C12" s="48" t="s">
        <v>317</v>
      </c>
      <c r="D12" s="53" t="s">
        <v>31</v>
      </c>
      <c r="E12" s="50">
        <v>1</v>
      </c>
      <c r="F12" s="30"/>
      <c r="G12" s="30"/>
      <c r="H12" s="50">
        <f>G12+F12</f>
        <v>0</v>
      </c>
      <c r="I12" s="31">
        <f>ROUND(E12*H12,2)</f>
        <v>0</v>
      </c>
      <c r="J12" s="22">
        <v>21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17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x14ac:dyDescent="0.25">
      <c r="A13" s="23" t="s">
        <v>15</v>
      </c>
      <c r="B13" s="24" t="s">
        <v>269</v>
      </c>
      <c r="C13" s="49" t="s">
        <v>326</v>
      </c>
      <c r="D13" s="25"/>
      <c r="E13" s="26"/>
      <c r="F13" s="26"/>
      <c r="G13" s="26"/>
      <c r="H13" s="27"/>
      <c r="I13" s="28">
        <f>SUMIF(T14:T20,"&lt;&gt;NOR",I14:I20)</f>
        <v>0</v>
      </c>
      <c r="J13" s="43"/>
      <c r="T13" t="s">
        <v>16</v>
      </c>
    </row>
    <row r="14" spans="1:47" x14ac:dyDescent="0.25">
      <c r="A14" s="29">
        <v>1</v>
      </c>
      <c r="B14" s="47" t="s">
        <v>270</v>
      </c>
      <c r="C14" s="48" t="s">
        <v>319</v>
      </c>
      <c r="D14" s="53" t="s">
        <v>72</v>
      </c>
      <c r="E14" s="50">
        <v>14</v>
      </c>
      <c r="F14" s="30"/>
      <c r="G14" s="30"/>
      <c r="H14" s="50">
        <f t="shared" ref="H14:H20" si="0">G14+F14</f>
        <v>0</v>
      </c>
      <c r="I14" s="31">
        <f t="shared" ref="I14:I20" si="1">ROUND(E14*H14,2)</f>
        <v>0</v>
      </c>
      <c r="J14" s="22">
        <v>21</v>
      </c>
      <c r="K14" s="17"/>
      <c r="L14" s="17"/>
      <c r="M14" s="17"/>
      <c r="N14" s="17"/>
      <c r="O14" s="17"/>
      <c r="P14" s="17"/>
      <c r="Q14" s="17"/>
      <c r="R14" s="17"/>
      <c r="S14" s="17"/>
      <c r="T14" s="17" t="s">
        <v>17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x14ac:dyDescent="0.25">
      <c r="A15" s="29">
        <v>2</v>
      </c>
      <c r="B15" s="47" t="s">
        <v>271</v>
      </c>
      <c r="C15" s="48" t="s">
        <v>320</v>
      </c>
      <c r="D15" s="53" t="s">
        <v>72</v>
      </c>
      <c r="E15" s="50">
        <v>22</v>
      </c>
      <c r="F15" s="30"/>
      <c r="G15" s="30"/>
      <c r="H15" s="50">
        <f t="shared" si="0"/>
        <v>0</v>
      </c>
      <c r="I15" s="31">
        <f t="shared" si="1"/>
        <v>0</v>
      </c>
      <c r="J15" s="22">
        <v>21</v>
      </c>
      <c r="K15" s="17"/>
      <c r="L15" s="17"/>
      <c r="M15" s="17"/>
      <c r="N15" s="17"/>
      <c r="O15" s="17"/>
      <c r="P15" s="17"/>
      <c r="Q15" s="17"/>
      <c r="R15" s="17"/>
      <c r="S15" s="17"/>
      <c r="T15" s="17" t="s">
        <v>17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x14ac:dyDescent="0.25">
      <c r="A16" s="29">
        <v>3</v>
      </c>
      <c r="B16" s="47" t="s">
        <v>272</v>
      </c>
      <c r="C16" s="48" t="s">
        <v>321</v>
      </c>
      <c r="D16" s="53" t="s">
        <v>72</v>
      </c>
      <c r="E16" s="50">
        <v>3</v>
      </c>
      <c r="F16" s="30"/>
      <c r="G16" s="30"/>
      <c r="H16" s="50">
        <f t="shared" si="0"/>
        <v>0</v>
      </c>
      <c r="I16" s="31">
        <f t="shared" si="1"/>
        <v>0</v>
      </c>
      <c r="J16" s="22">
        <v>21</v>
      </c>
      <c r="K16" s="17"/>
      <c r="L16" s="17"/>
      <c r="M16" s="17"/>
      <c r="N16" s="17"/>
      <c r="O16" s="17"/>
      <c r="P16" s="17"/>
      <c r="Q16" s="17"/>
      <c r="R16" s="17"/>
      <c r="S16" s="17"/>
      <c r="T16" s="17" t="s">
        <v>17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x14ac:dyDescent="0.25">
      <c r="A17" s="29">
        <v>4</v>
      </c>
      <c r="B17" s="47" t="s">
        <v>273</v>
      </c>
      <c r="C17" s="48" t="s">
        <v>322</v>
      </c>
      <c r="D17" s="53" t="s">
        <v>72</v>
      </c>
      <c r="E17" s="50">
        <v>4</v>
      </c>
      <c r="F17" s="30"/>
      <c r="G17" s="30"/>
      <c r="H17" s="50">
        <f t="shared" si="0"/>
        <v>0</v>
      </c>
      <c r="I17" s="31">
        <f t="shared" si="1"/>
        <v>0</v>
      </c>
      <c r="J17" s="22">
        <v>21</v>
      </c>
      <c r="K17" s="17"/>
      <c r="L17" s="17"/>
      <c r="M17" s="17"/>
      <c r="N17" s="17"/>
      <c r="O17" s="17"/>
      <c r="P17" s="17"/>
      <c r="Q17" s="17"/>
      <c r="R17" s="17"/>
      <c r="S17" s="17"/>
      <c r="T17" s="17" t="s">
        <v>17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x14ac:dyDescent="0.25">
      <c r="A18" s="29">
        <v>5</v>
      </c>
      <c r="B18" s="47" t="s">
        <v>274</v>
      </c>
      <c r="C18" s="48" t="s">
        <v>323</v>
      </c>
      <c r="D18" s="53" t="s">
        <v>72</v>
      </c>
      <c r="E18" s="50">
        <v>1</v>
      </c>
      <c r="F18" s="30"/>
      <c r="G18" s="30"/>
      <c r="H18" s="50">
        <f t="shared" si="0"/>
        <v>0</v>
      </c>
      <c r="I18" s="31">
        <f t="shared" si="1"/>
        <v>0</v>
      </c>
      <c r="J18" s="22">
        <v>21</v>
      </c>
      <c r="K18" s="17"/>
      <c r="L18" s="17"/>
      <c r="M18" s="17"/>
      <c r="N18" s="17"/>
      <c r="O18" s="17"/>
      <c r="P18" s="17"/>
      <c r="Q18" s="17"/>
      <c r="R18" s="17"/>
      <c r="S18" s="17"/>
      <c r="T18" s="17" t="s">
        <v>17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29">
        <v>6</v>
      </c>
      <c r="B19" s="47" t="s">
        <v>275</v>
      </c>
      <c r="C19" s="48" t="s">
        <v>324</v>
      </c>
      <c r="D19" s="53" t="s">
        <v>72</v>
      </c>
      <c r="E19" s="50">
        <v>1</v>
      </c>
      <c r="F19" s="30"/>
      <c r="G19" s="30"/>
      <c r="H19" s="50">
        <f t="shared" si="0"/>
        <v>0</v>
      </c>
      <c r="I19" s="31">
        <f t="shared" si="1"/>
        <v>0</v>
      </c>
      <c r="J19" s="22">
        <v>21</v>
      </c>
      <c r="K19" s="17"/>
      <c r="L19" s="17"/>
      <c r="M19" s="17"/>
      <c r="N19" s="17"/>
      <c r="O19" s="17"/>
      <c r="P19" s="17"/>
      <c r="Q19" s="17"/>
      <c r="R19" s="17"/>
      <c r="S19" s="17"/>
      <c r="T19" s="17" t="s">
        <v>17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x14ac:dyDescent="0.25">
      <c r="A20" s="29">
        <v>7</v>
      </c>
      <c r="B20" s="47" t="s">
        <v>276</v>
      </c>
      <c r="C20" s="48" t="s">
        <v>325</v>
      </c>
      <c r="D20" s="53" t="s">
        <v>72</v>
      </c>
      <c r="E20" s="50">
        <v>1</v>
      </c>
      <c r="F20" s="30"/>
      <c r="G20" s="30"/>
      <c r="H20" s="50">
        <f t="shared" si="0"/>
        <v>0</v>
      </c>
      <c r="I20" s="31">
        <f t="shared" si="1"/>
        <v>0</v>
      </c>
      <c r="J20" s="22">
        <v>21</v>
      </c>
      <c r="K20" s="17"/>
      <c r="L20" s="17"/>
      <c r="M20" s="17"/>
      <c r="N20" s="17"/>
      <c r="O20" s="17"/>
      <c r="P20" s="17"/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23" t="s">
        <v>15</v>
      </c>
      <c r="B21" s="24" t="s">
        <v>277</v>
      </c>
      <c r="C21" s="49" t="s">
        <v>330</v>
      </c>
      <c r="D21" s="25"/>
      <c r="E21" s="26"/>
      <c r="F21" s="26"/>
      <c r="G21" s="26"/>
      <c r="H21" s="27"/>
      <c r="I21" s="28">
        <f>SUMIF(T22:T25,"&lt;&gt;NOR",I22:I25)</f>
        <v>0</v>
      </c>
      <c r="J21" s="43"/>
      <c r="T21" t="s">
        <v>16</v>
      </c>
    </row>
    <row r="22" spans="1:47" x14ac:dyDescent="0.25">
      <c r="A22" s="29">
        <v>1</v>
      </c>
      <c r="B22" s="47" t="s">
        <v>278</v>
      </c>
      <c r="C22" s="48" t="s">
        <v>327</v>
      </c>
      <c r="D22" s="53" t="s">
        <v>71</v>
      </c>
      <c r="E22" s="50">
        <v>80.300000000000011</v>
      </c>
      <c r="F22" s="30"/>
      <c r="G22" s="30"/>
      <c r="H22" s="50">
        <f t="shared" ref="H22:H25" si="2">G22+F22</f>
        <v>0</v>
      </c>
      <c r="I22" s="31">
        <f t="shared" ref="I22:I25" si="3">ROUND(E22*H22,2)</f>
        <v>0</v>
      </c>
      <c r="J22" s="22">
        <v>21</v>
      </c>
      <c r="K22" s="17"/>
      <c r="L22" s="17"/>
      <c r="M22" s="17"/>
      <c r="N22" s="17"/>
      <c r="O22" s="17"/>
      <c r="P22" s="17"/>
      <c r="Q22" s="17"/>
      <c r="R22" s="17"/>
      <c r="S22" s="17"/>
      <c r="T22" s="17" t="s">
        <v>17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x14ac:dyDescent="0.25">
      <c r="A23" s="29">
        <v>2</v>
      </c>
      <c r="B23" s="47" t="s">
        <v>279</v>
      </c>
      <c r="C23" s="48" t="s">
        <v>328</v>
      </c>
      <c r="D23" s="53" t="s">
        <v>71</v>
      </c>
      <c r="E23" s="50">
        <v>27.500000000000004</v>
      </c>
      <c r="F23" s="30"/>
      <c r="G23" s="30"/>
      <c r="H23" s="50">
        <f t="shared" si="2"/>
        <v>0</v>
      </c>
      <c r="I23" s="31">
        <f t="shared" si="3"/>
        <v>0</v>
      </c>
      <c r="J23" s="22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 t="s">
        <v>17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9">
        <v>3</v>
      </c>
      <c r="B24" s="47" t="s">
        <v>280</v>
      </c>
      <c r="C24" s="48" t="s">
        <v>328</v>
      </c>
      <c r="D24" s="53" t="s">
        <v>71</v>
      </c>
      <c r="E24" s="50">
        <v>16.5</v>
      </c>
      <c r="F24" s="30"/>
      <c r="G24" s="30"/>
      <c r="H24" s="50">
        <f t="shared" si="2"/>
        <v>0</v>
      </c>
      <c r="I24" s="31">
        <f t="shared" si="3"/>
        <v>0</v>
      </c>
      <c r="J24" s="22">
        <v>21</v>
      </c>
      <c r="K24" s="17"/>
      <c r="L24" s="17"/>
      <c r="M24" s="17"/>
      <c r="N24" s="17"/>
      <c r="O24" s="17"/>
      <c r="P24" s="17"/>
      <c r="Q24" s="17"/>
      <c r="R24" s="17"/>
      <c r="S24" s="17"/>
      <c r="T24" s="17" t="s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x14ac:dyDescent="0.25">
      <c r="A25" s="29">
        <v>4</v>
      </c>
      <c r="B25" s="47" t="s">
        <v>281</v>
      </c>
      <c r="C25" s="48" t="s">
        <v>329</v>
      </c>
      <c r="D25" s="53" t="s">
        <v>71</v>
      </c>
      <c r="E25" s="50">
        <v>11</v>
      </c>
      <c r="F25" s="30"/>
      <c r="G25" s="30"/>
      <c r="H25" s="50">
        <f t="shared" si="2"/>
        <v>0</v>
      </c>
      <c r="I25" s="31">
        <f t="shared" si="3"/>
        <v>0</v>
      </c>
      <c r="J25" s="22">
        <v>21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17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x14ac:dyDescent="0.25">
      <c r="A26" s="23" t="s">
        <v>15</v>
      </c>
      <c r="B26" s="24" t="s">
        <v>282</v>
      </c>
      <c r="C26" s="49" t="s">
        <v>335</v>
      </c>
      <c r="D26" s="25"/>
      <c r="E26" s="26"/>
      <c r="F26" s="26"/>
      <c r="G26" s="26"/>
      <c r="H26" s="27"/>
      <c r="I26" s="28">
        <f>SUMIF(T27:T30,"&lt;&gt;NOR",I27:I30)</f>
        <v>0</v>
      </c>
      <c r="J26" s="43"/>
      <c r="T26" t="s">
        <v>16</v>
      </c>
    </row>
    <row r="27" spans="1:47" x14ac:dyDescent="0.25">
      <c r="A27" s="29">
        <v>1</v>
      </c>
      <c r="B27" s="47" t="s">
        <v>283</v>
      </c>
      <c r="C27" s="48" t="s">
        <v>331</v>
      </c>
      <c r="D27" s="53" t="s">
        <v>71</v>
      </c>
      <c r="E27" s="50">
        <v>80.300000000000011</v>
      </c>
      <c r="F27" s="30"/>
      <c r="G27" s="30"/>
      <c r="H27" s="50">
        <f t="shared" ref="H27:H30" si="4">G27+F27</f>
        <v>0</v>
      </c>
      <c r="I27" s="31">
        <f>ROUND(E27*H27,2)</f>
        <v>0</v>
      </c>
      <c r="J27" s="22">
        <v>21</v>
      </c>
      <c r="K27" s="17"/>
      <c r="L27" s="17"/>
      <c r="M27" s="17"/>
      <c r="N27" s="17"/>
      <c r="O27" s="17"/>
      <c r="P27" s="17"/>
      <c r="Q27" s="17"/>
      <c r="R27" s="17"/>
      <c r="S27" s="17"/>
      <c r="T27" s="17" t="s">
        <v>17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x14ac:dyDescent="0.25">
      <c r="A28" s="29">
        <v>2</v>
      </c>
      <c r="B28" s="47" t="s">
        <v>284</v>
      </c>
      <c r="C28" s="48" t="s">
        <v>332</v>
      </c>
      <c r="D28" s="53" t="s">
        <v>71</v>
      </c>
      <c r="E28" s="50">
        <v>27.500000000000004</v>
      </c>
      <c r="F28" s="30"/>
      <c r="G28" s="30"/>
      <c r="H28" s="50">
        <f t="shared" si="4"/>
        <v>0</v>
      </c>
      <c r="I28" s="31">
        <f t="shared" ref="I28:I30" si="5">ROUND(E28*H28,2)</f>
        <v>0</v>
      </c>
      <c r="J28" s="22">
        <v>21</v>
      </c>
      <c r="K28" s="17"/>
      <c r="L28" s="17"/>
      <c r="M28" s="17"/>
      <c r="N28" s="17"/>
      <c r="O28" s="17"/>
      <c r="P28" s="17"/>
      <c r="Q28" s="17"/>
      <c r="R28" s="17"/>
      <c r="S28" s="17"/>
      <c r="T28" s="17" t="s">
        <v>17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x14ac:dyDescent="0.25">
      <c r="A29" s="29">
        <v>3</v>
      </c>
      <c r="B29" s="47" t="s">
        <v>285</v>
      </c>
      <c r="C29" s="48" t="s">
        <v>333</v>
      </c>
      <c r="D29" s="53" t="s">
        <v>71</v>
      </c>
      <c r="E29" s="50">
        <v>16.5</v>
      </c>
      <c r="F29" s="30"/>
      <c r="G29" s="30"/>
      <c r="H29" s="50">
        <f t="shared" si="4"/>
        <v>0</v>
      </c>
      <c r="I29" s="31">
        <f t="shared" si="5"/>
        <v>0</v>
      </c>
      <c r="J29" s="22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 t="s">
        <v>17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29">
        <v>4</v>
      </c>
      <c r="B30" s="47" t="s">
        <v>286</v>
      </c>
      <c r="C30" s="48" t="s">
        <v>334</v>
      </c>
      <c r="D30" s="53" t="s">
        <v>71</v>
      </c>
      <c r="E30" s="50">
        <v>11</v>
      </c>
      <c r="F30" s="30"/>
      <c r="G30" s="30"/>
      <c r="H30" s="50">
        <f t="shared" si="4"/>
        <v>0</v>
      </c>
      <c r="I30" s="31">
        <f t="shared" si="5"/>
        <v>0</v>
      </c>
      <c r="J30" s="22">
        <v>21</v>
      </c>
      <c r="K30" s="17"/>
      <c r="L30" s="17"/>
      <c r="M30" s="17"/>
      <c r="N30" s="17"/>
      <c r="O30" s="17"/>
      <c r="P30" s="17"/>
      <c r="Q30" s="17"/>
      <c r="R30" s="17"/>
      <c r="S30" s="17"/>
      <c r="T30" s="17" t="s">
        <v>17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23" t="s">
        <v>15</v>
      </c>
      <c r="B31" s="24" t="s">
        <v>132</v>
      </c>
      <c r="C31" s="49" t="s">
        <v>336</v>
      </c>
      <c r="D31" s="25"/>
      <c r="E31" s="26"/>
      <c r="F31" s="26"/>
      <c r="G31" s="26"/>
      <c r="H31" s="27"/>
      <c r="I31" s="28">
        <f>SUMIF(T32:T34,"&lt;&gt;NOR",I32:I34)</f>
        <v>0</v>
      </c>
      <c r="J31" s="43"/>
      <c r="T31" t="s">
        <v>16</v>
      </c>
    </row>
    <row r="32" spans="1:47" x14ac:dyDescent="0.25">
      <c r="A32" s="29">
        <v>1</v>
      </c>
      <c r="B32" s="47" t="s">
        <v>287</v>
      </c>
      <c r="C32" s="48" t="s">
        <v>337</v>
      </c>
      <c r="D32" s="53" t="s">
        <v>72</v>
      </c>
      <c r="E32" s="50">
        <v>1</v>
      </c>
      <c r="F32" s="30"/>
      <c r="G32" s="30"/>
      <c r="H32" s="50">
        <f t="shared" ref="H32:H34" si="6">G32+F32</f>
        <v>0</v>
      </c>
      <c r="I32" s="31">
        <f t="shared" ref="I32:I34" si="7">ROUND(E32*H32,2)</f>
        <v>0</v>
      </c>
      <c r="J32" s="22">
        <v>21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x14ac:dyDescent="0.25">
      <c r="A33" s="29">
        <v>2</v>
      </c>
      <c r="B33" s="47" t="s">
        <v>288</v>
      </c>
      <c r="C33" s="48" t="s">
        <v>338</v>
      </c>
      <c r="D33" s="53" t="s">
        <v>72</v>
      </c>
      <c r="E33" s="50">
        <v>1</v>
      </c>
      <c r="F33" s="30"/>
      <c r="G33" s="30"/>
      <c r="H33" s="50">
        <f t="shared" si="6"/>
        <v>0</v>
      </c>
      <c r="I33" s="31">
        <f t="shared" si="7"/>
        <v>0</v>
      </c>
      <c r="J33" s="22">
        <v>21</v>
      </c>
      <c r="K33" s="17"/>
      <c r="L33" s="17"/>
      <c r="M33" s="17"/>
      <c r="N33" s="17"/>
      <c r="O33" s="17"/>
      <c r="P33" s="17"/>
      <c r="Q33" s="17"/>
      <c r="R33" s="17"/>
      <c r="S33" s="17"/>
      <c r="T33" s="17" t="s">
        <v>17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29">
        <v>3</v>
      </c>
      <c r="B34" s="47" t="s">
        <v>289</v>
      </c>
      <c r="C34" s="48" t="s">
        <v>339</v>
      </c>
      <c r="D34" s="53" t="s">
        <v>72</v>
      </c>
      <c r="E34" s="50">
        <v>1</v>
      </c>
      <c r="F34" s="30"/>
      <c r="G34" s="30"/>
      <c r="H34" s="50">
        <f t="shared" si="6"/>
        <v>0</v>
      </c>
      <c r="I34" s="31">
        <f t="shared" si="7"/>
        <v>0</v>
      </c>
      <c r="J34" s="22">
        <v>21</v>
      </c>
      <c r="K34" s="17"/>
      <c r="L34" s="17"/>
      <c r="M34" s="17"/>
      <c r="N34" s="17"/>
      <c r="O34" s="17"/>
      <c r="P34" s="17"/>
      <c r="Q34" s="17"/>
      <c r="R34" s="17"/>
      <c r="S34" s="17"/>
      <c r="T34" s="17" t="s">
        <v>17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ht="26.4" x14ac:dyDescent="0.25">
      <c r="A35" s="23" t="s">
        <v>15</v>
      </c>
      <c r="B35" s="24" t="s">
        <v>846</v>
      </c>
      <c r="C35" s="49" t="s">
        <v>345</v>
      </c>
      <c r="D35" s="25"/>
      <c r="E35" s="26"/>
      <c r="F35" s="26"/>
      <c r="G35" s="26"/>
      <c r="H35" s="27"/>
      <c r="I35" s="28">
        <f>SUMIF(T36:T40,"&lt;&gt;NOR",I36:I40)</f>
        <v>0</v>
      </c>
      <c r="J35" s="43"/>
      <c r="T35" t="s">
        <v>16</v>
      </c>
    </row>
    <row r="36" spans="1:47" x14ac:dyDescent="0.25">
      <c r="A36" s="29">
        <v>1</v>
      </c>
      <c r="B36" s="47" t="s">
        <v>847</v>
      </c>
      <c r="C36" s="48" t="s">
        <v>340</v>
      </c>
      <c r="D36" s="53" t="s">
        <v>72</v>
      </c>
      <c r="E36" s="50">
        <v>1</v>
      </c>
      <c r="F36" s="30"/>
      <c r="G36" s="30"/>
      <c r="H36" s="50">
        <f t="shared" ref="H36:H40" si="8">G36+F36</f>
        <v>0</v>
      </c>
      <c r="I36" s="31">
        <f t="shared" ref="I36:I40" si="9">ROUND(E36*H36,2)</f>
        <v>0</v>
      </c>
      <c r="J36" s="22">
        <v>21</v>
      </c>
      <c r="K36" s="17"/>
      <c r="L36" s="17"/>
      <c r="M36" s="17"/>
      <c r="N36" s="17"/>
      <c r="O36" s="17"/>
      <c r="P36" s="17"/>
      <c r="Q36" s="17"/>
      <c r="R36" s="17"/>
      <c r="S36" s="17"/>
      <c r="T36" s="17" t="s">
        <v>17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x14ac:dyDescent="0.25">
      <c r="A37" s="29">
        <v>2</v>
      </c>
      <c r="B37" s="47" t="s">
        <v>848</v>
      </c>
      <c r="C37" s="48" t="s">
        <v>341</v>
      </c>
      <c r="D37" s="53" t="s">
        <v>72</v>
      </c>
      <c r="E37" s="50">
        <v>1</v>
      </c>
      <c r="F37" s="30"/>
      <c r="G37" s="30"/>
      <c r="H37" s="50">
        <f t="shared" si="8"/>
        <v>0</v>
      </c>
      <c r="I37" s="31">
        <f t="shared" si="9"/>
        <v>0</v>
      </c>
      <c r="J37" s="22">
        <v>21</v>
      </c>
      <c r="K37" s="17"/>
      <c r="L37" s="17"/>
      <c r="M37" s="17"/>
      <c r="N37" s="17"/>
      <c r="O37" s="17"/>
      <c r="P37" s="17"/>
      <c r="Q37" s="17"/>
      <c r="R37" s="17"/>
      <c r="S37" s="17"/>
      <c r="T37" s="17" t="s">
        <v>17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29">
        <v>3</v>
      </c>
      <c r="B38" s="47" t="s">
        <v>849</v>
      </c>
      <c r="C38" s="48" t="s">
        <v>342</v>
      </c>
      <c r="D38" s="53" t="s">
        <v>72</v>
      </c>
      <c r="E38" s="50">
        <v>3</v>
      </c>
      <c r="F38" s="30"/>
      <c r="G38" s="30"/>
      <c r="H38" s="50">
        <f t="shared" si="8"/>
        <v>0</v>
      </c>
      <c r="I38" s="31">
        <f t="shared" si="9"/>
        <v>0</v>
      </c>
      <c r="J38" s="22">
        <v>21</v>
      </c>
      <c r="K38" s="17"/>
      <c r="L38" s="17"/>
      <c r="M38" s="17"/>
      <c r="N38" s="17"/>
      <c r="O38" s="17"/>
      <c r="P38" s="17"/>
      <c r="Q38" s="17"/>
      <c r="R38" s="17"/>
      <c r="S38" s="17"/>
      <c r="T38" s="17" t="s">
        <v>17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x14ac:dyDescent="0.25">
      <c r="A39" s="29">
        <v>4</v>
      </c>
      <c r="B39" s="47" t="s">
        <v>850</v>
      </c>
      <c r="C39" s="48" t="s">
        <v>343</v>
      </c>
      <c r="D39" s="53" t="s">
        <v>72</v>
      </c>
      <c r="E39" s="50">
        <v>2</v>
      </c>
      <c r="F39" s="30"/>
      <c r="G39" s="30"/>
      <c r="H39" s="50">
        <f t="shared" si="8"/>
        <v>0</v>
      </c>
      <c r="I39" s="31">
        <f t="shared" si="9"/>
        <v>0</v>
      </c>
      <c r="J39" s="22">
        <v>21</v>
      </c>
      <c r="K39" s="17"/>
      <c r="L39" s="17"/>
      <c r="M39" s="17"/>
      <c r="N39" s="17"/>
      <c r="O39" s="17"/>
      <c r="P39" s="17"/>
      <c r="Q39" s="17"/>
      <c r="R39" s="17"/>
      <c r="S39" s="17"/>
      <c r="T39" s="17" t="s">
        <v>17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ht="12.6" customHeight="1" x14ac:dyDescent="0.25">
      <c r="A40" s="29">
        <v>5</v>
      </c>
      <c r="B40" s="47" t="s">
        <v>851</v>
      </c>
      <c r="C40" s="48" t="s">
        <v>344</v>
      </c>
      <c r="D40" s="53" t="s">
        <v>72</v>
      </c>
      <c r="E40" s="50">
        <v>1</v>
      </c>
      <c r="F40" s="30"/>
      <c r="G40" s="30"/>
      <c r="H40" s="50">
        <f t="shared" si="8"/>
        <v>0</v>
      </c>
      <c r="I40" s="31">
        <f t="shared" si="9"/>
        <v>0</v>
      </c>
      <c r="J40" s="22">
        <v>21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17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ht="26.4" x14ac:dyDescent="0.25">
      <c r="A41" s="23" t="s">
        <v>15</v>
      </c>
      <c r="B41" s="24" t="s">
        <v>852</v>
      </c>
      <c r="C41" s="49" t="s">
        <v>347</v>
      </c>
      <c r="D41" s="25"/>
      <c r="E41" s="26"/>
      <c r="F41" s="26"/>
      <c r="G41" s="26"/>
      <c r="H41" s="27"/>
      <c r="I41" s="28">
        <f>SUMIF(T42:T43,"&lt;&gt;NOR",I42:I43)</f>
        <v>0</v>
      </c>
      <c r="J41" s="43"/>
      <c r="T41" t="s">
        <v>16</v>
      </c>
    </row>
    <row r="42" spans="1:47" x14ac:dyDescent="0.25">
      <c r="A42" s="29">
        <v>1</v>
      </c>
      <c r="B42" s="47" t="s">
        <v>853</v>
      </c>
      <c r="C42" s="48" t="s">
        <v>346</v>
      </c>
      <c r="D42" s="53" t="s">
        <v>72</v>
      </c>
      <c r="E42" s="50">
        <v>2</v>
      </c>
      <c r="F42" s="30"/>
      <c r="G42" s="30"/>
      <c r="H42" s="50">
        <f t="shared" ref="H42:H43" si="10">G42+F42</f>
        <v>0</v>
      </c>
      <c r="I42" s="31">
        <f t="shared" ref="I42:I43" si="11">ROUND(E42*H42,2)</f>
        <v>0</v>
      </c>
      <c r="J42" s="22">
        <v>21</v>
      </c>
      <c r="K42" s="17"/>
      <c r="L42" s="17"/>
      <c r="M42" s="17"/>
      <c r="N42" s="17"/>
      <c r="O42" s="17"/>
      <c r="P42" s="17"/>
      <c r="Q42" s="17"/>
      <c r="R42" s="17"/>
      <c r="S42" s="17"/>
      <c r="T42" s="17" t="s">
        <v>17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x14ac:dyDescent="0.25">
      <c r="A43" s="29">
        <v>2</v>
      </c>
      <c r="B43" s="47" t="s">
        <v>854</v>
      </c>
      <c r="C43" s="48" t="s">
        <v>746</v>
      </c>
      <c r="D43" s="53" t="s">
        <v>72</v>
      </c>
      <c r="E43" s="50">
        <v>1</v>
      </c>
      <c r="F43" s="30"/>
      <c r="G43" s="30"/>
      <c r="H43" s="50">
        <f t="shared" si="10"/>
        <v>0</v>
      </c>
      <c r="I43" s="31">
        <f t="shared" si="11"/>
        <v>0</v>
      </c>
      <c r="J43" s="22">
        <v>21</v>
      </c>
      <c r="K43" s="17"/>
      <c r="L43" s="17"/>
      <c r="M43" s="17"/>
      <c r="N43" s="17"/>
      <c r="O43" s="17"/>
      <c r="P43" s="17"/>
      <c r="Q43" s="17"/>
      <c r="R43" s="17"/>
      <c r="S43" s="17"/>
      <c r="T43" s="17" t="s">
        <v>17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x14ac:dyDescent="0.25">
      <c r="A44" s="23" t="s">
        <v>15</v>
      </c>
      <c r="B44" s="24" t="s">
        <v>855</v>
      </c>
      <c r="C44" s="49" t="s">
        <v>125</v>
      </c>
      <c r="D44" s="25"/>
      <c r="E44" s="26"/>
      <c r="F44" s="26"/>
      <c r="G44" s="26"/>
      <c r="H44" s="27"/>
      <c r="I44" s="28">
        <f>SUMIF(T45:T50,"&lt;&gt;NOR",I45:I50)</f>
        <v>0</v>
      </c>
      <c r="J44" s="43"/>
      <c r="T44" t="s">
        <v>16</v>
      </c>
    </row>
    <row r="45" spans="1:47" x14ac:dyDescent="0.25">
      <c r="A45" s="29">
        <v>1</v>
      </c>
      <c r="B45" s="47" t="s">
        <v>856</v>
      </c>
      <c r="C45" s="48" t="s">
        <v>348</v>
      </c>
      <c r="D45" s="53" t="s">
        <v>31</v>
      </c>
      <c r="E45" s="50">
        <v>1</v>
      </c>
      <c r="F45" s="30"/>
      <c r="G45" s="30"/>
      <c r="H45" s="50">
        <f t="shared" ref="H45:H50" si="12">G45+F45</f>
        <v>0</v>
      </c>
      <c r="I45" s="31">
        <f t="shared" ref="I45:I50" si="13">ROUND(E45*H45,2)</f>
        <v>0</v>
      </c>
      <c r="J45" s="22">
        <v>21</v>
      </c>
      <c r="K45" s="17"/>
      <c r="L45" s="17"/>
      <c r="M45" s="17"/>
      <c r="N45" s="17"/>
      <c r="O45" s="17"/>
      <c r="P45" s="17"/>
      <c r="Q45" s="17"/>
      <c r="R45" s="17"/>
      <c r="S45" s="17"/>
      <c r="T45" s="17" t="s">
        <v>17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x14ac:dyDescent="0.25">
      <c r="A46" s="29">
        <v>2</v>
      </c>
      <c r="B46" s="47" t="s">
        <v>857</v>
      </c>
      <c r="C46" s="48" t="s">
        <v>349</v>
      </c>
      <c r="D46" s="53" t="s">
        <v>31</v>
      </c>
      <c r="E46" s="50">
        <v>1</v>
      </c>
      <c r="F46" s="30"/>
      <c r="G46" s="30"/>
      <c r="H46" s="50">
        <f t="shared" si="12"/>
        <v>0</v>
      </c>
      <c r="I46" s="31">
        <f t="shared" si="13"/>
        <v>0</v>
      </c>
      <c r="J46" s="22">
        <v>21</v>
      </c>
      <c r="K46" s="17"/>
      <c r="L46" s="17"/>
      <c r="M46" s="17"/>
      <c r="N46" s="17"/>
      <c r="O46" s="17"/>
      <c r="P46" s="17"/>
      <c r="Q46" s="17"/>
      <c r="R46" s="17"/>
      <c r="S46" s="17"/>
      <c r="T46" s="17" t="s">
        <v>17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x14ac:dyDescent="0.25">
      <c r="A47" s="29">
        <v>3</v>
      </c>
      <c r="B47" s="47" t="s">
        <v>858</v>
      </c>
      <c r="C47" s="48" t="s">
        <v>350</v>
      </c>
      <c r="D47" s="53" t="s">
        <v>31</v>
      </c>
      <c r="E47" s="50">
        <v>1</v>
      </c>
      <c r="F47" s="30"/>
      <c r="G47" s="30"/>
      <c r="H47" s="50">
        <f t="shared" si="12"/>
        <v>0</v>
      </c>
      <c r="I47" s="31">
        <f t="shared" si="13"/>
        <v>0</v>
      </c>
      <c r="J47" s="22">
        <v>21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17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x14ac:dyDescent="0.25">
      <c r="A48" s="29">
        <v>4</v>
      </c>
      <c r="B48" s="47" t="s">
        <v>859</v>
      </c>
      <c r="C48" s="48" t="s">
        <v>351</v>
      </c>
      <c r="D48" s="53" t="s">
        <v>31</v>
      </c>
      <c r="E48" s="50">
        <v>1</v>
      </c>
      <c r="F48" s="30"/>
      <c r="G48" s="30"/>
      <c r="H48" s="50">
        <f t="shared" si="12"/>
        <v>0</v>
      </c>
      <c r="I48" s="31">
        <f t="shared" si="13"/>
        <v>0</v>
      </c>
      <c r="J48" s="22">
        <v>21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17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ht="12.6" customHeight="1" x14ac:dyDescent="0.25">
      <c r="A49" s="29">
        <v>5</v>
      </c>
      <c r="B49" s="47" t="s">
        <v>860</v>
      </c>
      <c r="C49" s="48" t="s">
        <v>352</v>
      </c>
      <c r="D49" s="53" t="s">
        <v>31</v>
      </c>
      <c r="E49" s="50">
        <v>1</v>
      </c>
      <c r="F49" s="30"/>
      <c r="G49" s="30"/>
      <c r="H49" s="50">
        <f t="shared" si="12"/>
        <v>0</v>
      </c>
      <c r="I49" s="31">
        <f t="shared" si="13"/>
        <v>0</v>
      </c>
      <c r="J49" s="22">
        <v>21</v>
      </c>
      <c r="K49" s="17"/>
      <c r="L49" s="17"/>
      <c r="M49" s="17"/>
      <c r="N49" s="17"/>
      <c r="O49" s="17"/>
      <c r="P49" s="17"/>
      <c r="Q49" s="17"/>
      <c r="R49" s="17"/>
      <c r="S49" s="17"/>
      <c r="T49" s="17" t="s">
        <v>17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x14ac:dyDescent="0.25">
      <c r="A50" s="60">
        <v>6</v>
      </c>
      <c r="B50" s="61" t="s">
        <v>861</v>
      </c>
      <c r="C50" s="48" t="s">
        <v>353</v>
      </c>
      <c r="D50" s="62" t="s">
        <v>31</v>
      </c>
      <c r="E50" s="63">
        <v>1</v>
      </c>
      <c r="F50" s="64"/>
      <c r="G50" s="64"/>
      <c r="H50" s="63">
        <f t="shared" si="12"/>
        <v>0</v>
      </c>
      <c r="I50" s="65">
        <f t="shared" si="13"/>
        <v>0</v>
      </c>
      <c r="J50" s="22">
        <v>21</v>
      </c>
      <c r="K50" s="17"/>
      <c r="L50" s="17"/>
      <c r="M50" s="17"/>
      <c r="N50" s="17"/>
      <c r="O50" s="17"/>
      <c r="P50" s="17"/>
      <c r="Q50" s="17"/>
      <c r="R50" s="17"/>
      <c r="S50" s="17"/>
      <c r="T50" s="17" t="s">
        <v>17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x14ac:dyDescent="0.25">
      <c r="A51" s="58"/>
      <c r="B51" s="2"/>
      <c r="C51" s="33"/>
      <c r="D51" s="4"/>
      <c r="E51" s="58"/>
      <c r="F51" s="58"/>
      <c r="G51" s="58"/>
      <c r="H51" s="58"/>
      <c r="I51" s="58"/>
      <c r="J51" s="58"/>
      <c r="R51">
        <v>15</v>
      </c>
      <c r="S51">
        <v>21</v>
      </c>
    </row>
    <row r="52" spans="1:47" x14ac:dyDescent="0.25">
      <c r="A52" s="18"/>
      <c r="B52" s="19" t="s">
        <v>4</v>
      </c>
      <c r="C52" s="34"/>
      <c r="D52" s="20"/>
      <c r="E52" s="21"/>
      <c r="F52" s="21"/>
      <c r="G52" s="21"/>
      <c r="H52" s="21"/>
      <c r="I52" s="32">
        <f>I7+I13+I21+I26+I44+I41+I35+I31</f>
        <v>0</v>
      </c>
      <c r="J52" s="58"/>
      <c r="R52">
        <f>SUMIF(J7:J12,R51,I7:I12)</f>
        <v>0</v>
      </c>
      <c r="S52">
        <f>SUMIF(J7:J12,S51,I7:I12)</f>
        <v>0</v>
      </c>
      <c r="T52" t="s">
        <v>18</v>
      </c>
    </row>
    <row r="53" spans="1:47" x14ac:dyDescent="0.25">
      <c r="A53" s="58"/>
      <c r="B53" s="2"/>
      <c r="C53" s="33"/>
      <c r="D53" s="4"/>
      <c r="E53" s="58"/>
      <c r="F53" s="58"/>
      <c r="G53" s="58"/>
      <c r="H53" s="58"/>
      <c r="I53" s="58"/>
      <c r="J53" s="58"/>
    </row>
    <row r="54" spans="1:47" x14ac:dyDescent="0.25">
      <c r="A54" s="58"/>
      <c r="B54" s="2"/>
      <c r="C54" s="33"/>
      <c r="D54" s="4"/>
      <c r="E54" s="58"/>
      <c r="F54" s="58"/>
      <c r="G54" s="58"/>
      <c r="H54" s="58"/>
      <c r="I54" s="58"/>
      <c r="J54" s="58"/>
    </row>
    <row r="55" spans="1:47" x14ac:dyDescent="0.25">
      <c r="A55" s="264" t="s">
        <v>19</v>
      </c>
      <c r="B55" s="264"/>
      <c r="C55" s="265"/>
      <c r="D55" s="4"/>
      <c r="E55" s="58"/>
      <c r="F55" s="58"/>
      <c r="G55" s="58"/>
      <c r="H55" s="58"/>
      <c r="I55" s="58"/>
      <c r="J55" s="58"/>
    </row>
    <row r="56" spans="1:47" x14ac:dyDescent="0.25">
      <c r="A56" s="243"/>
      <c r="B56" s="244"/>
      <c r="C56" s="245"/>
      <c r="D56" s="244"/>
      <c r="E56" s="244"/>
      <c r="F56" s="244"/>
      <c r="G56" s="244"/>
      <c r="H56" s="244"/>
      <c r="I56" s="246"/>
      <c r="J56" s="58"/>
      <c r="T56" t="s">
        <v>20</v>
      </c>
    </row>
    <row r="57" spans="1:47" x14ac:dyDescent="0.25">
      <c r="A57" s="247"/>
      <c r="B57" s="248"/>
      <c r="C57" s="249"/>
      <c r="D57" s="248"/>
      <c r="E57" s="248"/>
      <c r="F57" s="248"/>
      <c r="G57" s="248"/>
      <c r="H57" s="248"/>
      <c r="I57" s="250"/>
      <c r="J57" s="58"/>
    </row>
    <row r="58" spans="1:47" x14ac:dyDescent="0.25">
      <c r="A58" s="247"/>
      <c r="B58" s="248"/>
      <c r="C58" s="249"/>
      <c r="D58" s="248"/>
      <c r="E58" s="248"/>
      <c r="F58" s="248"/>
      <c r="G58" s="248"/>
      <c r="H58" s="248"/>
      <c r="I58" s="250"/>
      <c r="J58" s="58"/>
    </row>
    <row r="59" spans="1:47" x14ac:dyDescent="0.25">
      <c r="A59" s="247"/>
      <c r="B59" s="248"/>
      <c r="C59" s="249"/>
      <c r="D59" s="248"/>
      <c r="E59" s="248"/>
      <c r="F59" s="248"/>
      <c r="G59" s="248"/>
      <c r="H59" s="248"/>
      <c r="I59" s="250"/>
      <c r="J59" s="58"/>
    </row>
    <row r="60" spans="1:47" x14ac:dyDescent="0.25">
      <c r="A60" s="251"/>
      <c r="B60" s="252"/>
      <c r="C60" s="253"/>
      <c r="D60" s="252"/>
      <c r="E60" s="252"/>
      <c r="F60" s="252"/>
      <c r="G60" s="252"/>
      <c r="H60" s="252"/>
      <c r="I60" s="254"/>
      <c r="J60" s="58"/>
    </row>
    <row r="61" spans="1:47" x14ac:dyDescent="0.25">
      <c r="A61" s="58"/>
      <c r="B61" s="2"/>
      <c r="C61" s="33"/>
      <c r="D61" s="4"/>
      <c r="E61" s="58"/>
      <c r="F61" s="58"/>
      <c r="G61" s="58"/>
      <c r="H61" s="58"/>
      <c r="I61" s="58"/>
      <c r="J61" s="58"/>
    </row>
    <row r="62" spans="1:47" x14ac:dyDescent="0.25">
      <c r="C62" s="35"/>
      <c r="D62" s="9"/>
      <c r="T62" t="s">
        <v>21</v>
      </c>
    </row>
    <row r="63" spans="1:47" x14ac:dyDescent="0.25">
      <c r="D63" s="9"/>
    </row>
    <row r="64" spans="1:47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</sheetData>
  <mergeCells count="6">
    <mergeCell ref="A56:I60"/>
    <mergeCell ref="A1:I1"/>
    <mergeCell ref="C2:I2"/>
    <mergeCell ref="C3:I3"/>
    <mergeCell ref="C4:I4"/>
    <mergeCell ref="A55:C5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72</vt:i4>
      </vt:variant>
    </vt:vector>
  </HeadingPairs>
  <TitlesOfParts>
    <vt:vector size="89" baseType="lpstr">
      <vt:lpstr>VzorPolozky</vt:lpstr>
      <vt:lpstr>Pokyny pro vyplnění</vt:lpstr>
      <vt:lpstr>Stavba</vt:lpstr>
      <vt:lpstr>SO 00 - 01</vt:lpstr>
      <vt:lpstr>SO 01 - 01</vt:lpstr>
      <vt:lpstr>SO 01 - 02</vt:lpstr>
      <vt:lpstr>SO 01 - 03</vt:lpstr>
      <vt:lpstr>SO 01 - 04</vt:lpstr>
      <vt:lpstr>SO 01 - 05</vt:lpstr>
      <vt:lpstr>SO 01 - 06</vt:lpstr>
      <vt:lpstr>SO 01 - 07</vt:lpstr>
      <vt:lpstr>SO 01 - 08</vt:lpstr>
      <vt:lpstr>SO 02 - 01</vt:lpstr>
      <vt:lpstr>SO 03 - 01</vt:lpstr>
      <vt:lpstr>SO 04 - 01</vt:lpstr>
      <vt:lpstr>SO 05 - 01</vt:lpstr>
      <vt:lpstr>SO 06 - 01</vt:lpstr>
      <vt:lpstr>Stavba!CelkemDPHVypocet</vt:lpstr>
      <vt:lpstr>Stavba!CenaCelkem</vt:lpstr>
      <vt:lpstr>Stavba!CenaCelkemBezDPH</vt:lpstr>
      <vt:lpstr>Stavba!CenaCelkemVypocet</vt:lpstr>
      <vt:lpstr>Stavba!cisloobjektu</vt:lpstr>
      <vt:lpstr>Stavba!CisloStavby</vt:lpstr>
      <vt:lpstr>Stavba!CisloStavebnihoRozpoctu</vt:lpstr>
      <vt:lpstr>Stavba!dadresa</vt:lpstr>
      <vt:lpstr>Stavba!DIČ</vt:lpstr>
      <vt:lpstr>Stavba!dmisto</vt:lpstr>
      <vt:lpstr>Stavba!DPHSni</vt:lpstr>
      <vt:lpstr>Stavba!DPHZakl</vt:lpstr>
      <vt:lpstr>Stavba!dpsc</vt:lpstr>
      <vt:lpstr>Stavba!IČO</vt:lpstr>
      <vt:lpstr>Stavba!Mena</vt:lpstr>
      <vt:lpstr>Stavba!MistoStavby</vt:lpstr>
      <vt:lpstr>Stavba!nazevobjektu</vt:lpstr>
      <vt:lpstr>Stavba!NazevStavby</vt:lpstr>
      <vt:lpstr>Stavba!NazevStavebnihoRozpoctu</vt:lpstr>
      <vt:lpstr>'SO 00 - 01'!Názvy_tisku</vt:lpstr>
      <vt:lpstr>'SO 01 - 01'!Názvy_tisku</vt:lpstr>
      <vt:lpstr>'SO 01 - 02'!Názvy_tisku</vt:lpstr>
      <vt:lpstr>'SO 01 - 03'!Názvy_tisku</vt:lpstr>
      <vt:lpstr>'SO 01 - 04'!Názvy_tisku</vt:lpstr>
      <vt:lpstr>'SO 01 - 05'!Názvy_tisku</vt:lpstr>
      <vt:lpstr>'SO 01 - 06'!Názvy_tisku</vt:lpstr>
      <vt:lpstr>'SO 01 - 07'!Názvy_tisku</vt:lpstr>
      <vt:lpstr>'SO 01 - 08'!Názvy_tisku</vt:lpstr>
      <vt:lpstr>'SO 02 - 01'!Názvy_tisku</vt:lpstr>
      <vt:lpstr>'SO 03 - 01'!Názvy_tisku</vt:lpstr>
      <vt:lpstr>'SO 04 - 01'!Názvy_tisku</vt:lpstr>
      <vt:lpstr>'SO 05 - 01'!Názvy_tisku</vt:lpstr>
      <vt:lpstr>'SO 06 - 01'!Názvy_tisku</vt:lpstr>
      <vt:lpstr>Stavba!oadresa</vt:lpstr>
      <vt:lpstr>Stavba!Objednatel</vt:lpstr>
      <vt:lpstr>Stavba!Objekt</vt:lpstr>
      <vt:lpstr>'SO 00 - 01'!Oblast_tisku</vt:lpstr>
      <vt:lpstr>'SO 01 - 01'!Oblast_tisku</vt:lpstr>
      <vt:lpstr>'SO 01 - 02'!Oblast_tisku</vt:lpstr>
      <vt:lpstr>'SO 01 - 03'!Oblast_tisku</vt:lpstr>
      <vt:lpstr>'SO 01 - 04'!Oblast_tisku</vt:lpstr>
      <vt:lpstr>'SO 01 - 05'!Oblast_tisku</vt:lpstr>
      <vt:lpstr>'SO 01 - 06'!Oblast_tisku</vt:lpstr>
      <vt:lpstr>'SO 01 - 07'!Oblast_tisku</vt:lpstr>
      <vt:lpstr>'SO 01 - 08'!Oblast_tisku</vt:lpstr>
      <vt:lpstr>'SO 02 - 01'!Oblast_tisku</vt:lpstr>
      <vt:lpstr>'SO 03 - 01'!Oblast_tisku</vt:lpstr>
      <vt:lpstr>'SO 04 - 01'!Oblast_tisku</vt:lpstr>
      <vt:lpstr>'SO 05 - 01'!Oblast_tisku</vt:lpstr>
      <vt:lpstr>'SO 06 - 01'!Oblast_tisku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Stavba!padresa</vt:lpstr>
      <vt:lpstr>Stavba!pdic</vt:lpstr>
      <vt:lpstr>Stavba!pico</vt:lpstr>
      <vt:lpstr>Stavba!pmisto</vt:lpstr>
      <vt:lpstr>Stavba!PoptavkaID</vt:lpstr>
      <vt:lpstr>Stavba!pPSC</vt:lpstr>
      <vt:lpstr>Stavba!Projektant</vt:lpstr>
      <vt:lpstr>Stavba!SazbaDPH1</vt:lpstr>
      <vt:lpstr>Stavba!SazbaDPH2</vt:lpstr>
      <vt:lpstr>Stavba!Vypracoval</vt:lpstr>
      <vt:lpstr>Stavba!ZakladDPHSni</vt:lpstr>
      <vt:lpstr>Stavba!ZakladDPHSniVypocet</vt:lpstr>
      <vt:lpstr>Stavba!ZakladDPHZakl</vt:lpstr>
      <vt:lpstr>Stavba!ZakladDPHZaklVypocet</vt:lpstr>
      <vt:lpstr>Stavba!Zaokrouhleni</vt:lpstr>
      <vt:lpstr>Stavba!Zhotovitel</vt:lpstr>
    </vt:vector>
  </TitlesOfParts>
  <Company>PRODESI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Zdeněk Konvalina</cp:lastModifiedBy>
  <cp:lastPrinted>2018-02-28T08:56:31Z</cp:lastPrinted>
  <dcterms:created xsi:type="dcterms:W3CDTF">2009-04-08T07:15:50Z</dcterms:created>
  <dcterms:modified xsi:type="dcterms:W3CDTF">2018-02-28T08:56:37Z</dcterms:modified>
</cp:coreProperties>
</file>