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tabRatio="853" activeTab="3"/>
  </bookViews>
  <sheets>
    <sheet name="Krycí list" sheetId="1" r:id="rId1"/>
    <sheet name="Rekapitulace" sheetId="2" r:id="rId2"/>
    <sheet name="Terasa I. II." sheetId="3" r:id="rId3"/>
    <sheet name="Čerpací stanice" sheetId="4" r:id="rId4"/>
  </sheets>
  <definedNames>
    <definedName name="cisloobjektu">'Krycí list'!$A$5</definedName>
    <definedName name="cislostavby">'Krycí list'!$A$7</definedName>
    <definedName name="ČS">'Terasa I. II.'!#REF!</definedName>
    <definedName name="Datum">'Krycí list'!$B$27</definedName>
    <definedName name="Dil">'Rekapitulace'!$A$6</definedName>
    <definedName name="Dodavka">'Rekapitulace'!$G$13</definedName>
    <definedName name="Dodavka0" localSheetId="3">'Čerpací stanice'!#REF!</definedName>
    <definedName name="Dodavka0">'Terasa I. II.'!#REF!</definedName>
    <definedName name="HSV">'Rekapitulace'!$E$13</definedName>
    <definedName name="HSV0" localSheetId="3">'Čerpací stanice'!#REF!</definedName>
    <definedName name="HSV0">'Terasa I. II.'!#REF!</definedName>
    <definedName name="HZS">'Rekapitulace'!$I$13</definedName>
    <definedName name="HZS0" localSheetId="3">'Čerpací stanice'!#REF!</definedName>
    <definedName name="HZS0">'Terasa I. II.'!#REF!</definedName>
    <definedName name="JKSO">'Krycí list'!$G$2</definedName>
    <definedName name="MJ">'Krycí list'!$G$5</definedName>
    <definedName name="Mont">'Rekapitulace'!$H$13</definedName>
    <definedName name="Montaz0" localSheetId="3">'Čerpací stanice'!#REF!</definedName>
    <definedName name="Montaz0">'Terasa I. II.'!#REF!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3">'Čerpací stanice'!$1:$4</definedName>
    <definedName name="_xlnm.Print_Titles" localSheetId="1">'Rekapitulace'!$1:$6</definedName>
    <definedName name="_xlnm.Print_Titles" localSheetId="2">'Terasa I. II.'!$1:$4</definedName>
    <definedName name="Objednatel">'Krycí list'!$C$10</definedName>
    <definedName name="_xlnm.Print_Area" localSheetId="3">'Čerpací stanice'!$A$1:$G$4</definedName>
    <definedName name="_xlnm.Print_Area" localSheetId="0">'Krycí list'!$A$1:$G$45</definedName>
    <definedName name="_xlnm.Print_Area" localSheetId="1">'Rekapitulace'!$A$1:$I$28</definedName>
    <definedName name="_xlnm.Print_Area" localSheetId="2">'Terasa I. II.'!$A$1:$G$4</definedName>
    <definedName name="PocetMJ">'Krycí list'!$G$6</definedName>
    <definedName name="Poznamka">'Krycí list'!$B$37</definedName>
    <definedName name="Projektant">'Krycí list'!$C$8</definedName>
    <definedName name="PSV">'Rekapitulace'!$F$13</definedName>
    <definedName name="PSV0" localSheetId="3">'Čerpací stanice'!#REF!</definedName>
    <definedName name="PSV0">'Terasa I. II.'!#REF!</definedName>
    <definedName name="SazbaDPH1">'Krycí list'!$C$30</definedName>
    <definedName name="SazbaDPH2">'Krycí list'!$C$32</definedName>
    <definedName name="SloupecCC" localSheetId="3">'Čerpací stanice'!#REF!</definedName>
    <definedName name="SloupecCC">'Terasa I. II.'!#REF!</definedName>
    <definedName name="SloupecCisloPol" localSheetId="3">'Čerpací stanice'!#REF!</definedName>
    <definedName name="SloupecCisloPol">'Terasa I. II.'!#REF!</definedName>
    <definedName name="SloupecJC" localSheetId="3">'Čerpací stanice'!#REF!</definedName>
    <definedName name="SloupecJC">'Terasa I. II.'!#REF!</definedName>
    <definedName name="SloupecMJ" localSheetId="3">'Čerpací stanice'!#REF!</definedName>
    <definedName name="SloupecMJ">'Terasa I. II.'!#REF!</definedName>
    <definedName name="SloupecMJI">'Terasa I. II.'!#REF!</definedName>
    <definedName name="SloupecMnozstvi" localSheetId="3">'Čerpací stanice'!#REF!</definedName>
    <definedName name="SloupecMnozstvi">'Terasa I. II.'!#REF!</definedName>
    <definedName name="SloupecNazPol" localSheetId="3">'Čerpací stanice'!#REF!</definedName>
    <definedName name="SloupecNazPol">'Terasa I. II.'!#REF!</definedName>
    <definedName name="SloupecPC" localSheetId="3">'Čerpací stanice'!#REF!</definedName>
    <definedName name="SloupecPC">'Terasa I. II.'!#REF!</definedName>
    <definedName name="solver_lin" localSheetId="3" hidden="1">0</definedName>
    <definedName name="solver_lin" localSheetId="2" hidden="1">0</definedName>
    <definedName name="solver_num" localSheetId="3" hidden="1">0</definedName>
    <definedName name="solver_num" localSheetId="2" hidden="1">0</definedName>
    <definedName name="solver_opt" localSheetId="3" hidden="1">'Čerpací stanice'!#REF!</definedName>
    <definedName name="solver_opt" localSheetId="2" hidden="1">'Terasa I. II.'!#REF!</definedName>
    <definedName name="solver_typ" localSheetId="3" hidden="1">1</definedName>
    <definedName name="solver_typ" localSheetId="2" hidden="1">1</definedName>
    <definedName name="solver_val" localSheetId="3" hidden="1">0</definedName>
    <definedName name="solver_val" localSheetId="2" hidden="1">0</definedName>
    <definedName name="Typ" localSheetId="3">'Čerpací stanice'!#REF!</definedName>
    <definedName name="Typ">'Terasa I. II.'!#REF!</definedName>
    <definedName name="VRN">'Rekapitulace'!$H$27</definedName>
    <definedName name="VRNKc" localSheetId="3">'Rekapitulace'!#REF!</definedName>
    <definedName name="VRNKc">'Rekapitulace'!#REF!</definedName>
    <definedName name="VRNnazev" localSheetId="3">'Rekapitulace'!#REF!</definedName>
    <definedName name="VRNnazev">'Rekapitulace'!#REF!</definedName>
    <definedName name="VRNproc" localSheetId="3">'Rekapitulace'!#REF!</definedName>
    <definedName name="VRNproc">'Rekapitulace'!#REF!</definedName>
    <definedName name="VRNzakl" localSheetId="3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ávlaha">'Rekapitulace'!#REF!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<sst xmlns="http://schemas.openxmlformats.org/spreadsheetml/2006/main" count="220" uniqueCount="144">
  <si>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</si>
  <si>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</si>
  <si>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</si>
  <si>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</si>
  <si>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</si>
  <si>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</si>
  <si>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</si>
  <si>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</si>
  <si>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</si>
  <si>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</si>
  <si>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</si>
  <si>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</si>
  <si>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</si>
  <si>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</si>
  <si>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</si>
  <si>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</si>
  <si>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</si>
  <si>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</si>
  <si>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</si>
  <si>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</si>
  <si>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</si>
  <si>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</si>
  <si>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</si>
  <si>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</si>
  <si>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</si>
  <si>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</si>
  <si>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</si>
  <si>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</si>
  <si>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</si>
  <si>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</si>
  <si>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</si>
  <si>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</si>
  <si>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</si>
  <si>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</si>
  <si>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</si>
  <si>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</si>
  <si>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</si>
  <si>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</si>
  <si>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</si>
  <si>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</si>
  <si>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</si>
  <si>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</si>
  <si>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</si>
  <si>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</si>
  <si>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</si>
  <si>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</si>
  <si>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</si>
  <si>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</si>
  <si>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</si>
  <si>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</si>
  <si>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</si>
  <si>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</si>
  <si>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</si>
  <si>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</si>
  <si>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</si>
  <si>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</si>
  <si>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</si>
  <si>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</si>
  <si>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</si>
  <si>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</si>
  <si>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</si>
  <si>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</si>
  <si>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</si>
  <si>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</si>
  <si>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ks</t>
  </si>
  <si>
    <t>m2</t>
  </si>
  <si>
    <t>m3</t>
  </si>
  <si>
    <t>m</t>
  </si>
  <si>
    <t>Ztížené výrobní podmínky</t>
  </si>
  <si>
    <t>Oborová přirážka</t>
  </si>
  <si>
    <t>Přesun stavebních kapacit</t>
  </si>
  <si>
    <t>NUS-náklady spojené s umístěním stavby</t>
  </si>
  <si>
    <t>Provoz investora</t>
  </si>
  <si>
    <t>Kompletační činnost (IČD)</t>
  </si>
  <si>
    <t>Rezerva rozpočtu</t>
  </si>
  <si>
    <t>NUS - náklady spojeném s umístěním stavby</t>
  </si>
  <si>
    <t>STAVBA</t>
  </si>
  <si>
    <t>Položkový rozpočet</t>
  </si>
  <si>
    <t>POLOŽKOVÝ ROZPOČET</t>
  </si>
  <si>
    <t>David Müller DiS.</t>
  </si>
  <si>
    <t xml:space="preserve">Mimostaveništní </t>
  </si>
  <si>
    <t>Popis:</t>
  </si>
  <si>
    <t>MJ:</t>
  </si>
  <si>
    <t>Množství:</t>
  </si>
  <si>
    <t>JC:</t>
  </si>
  <si>
    <t>Celkem:</t>
  </si>
  <si>
    <t>I. ZAŘÍZENÍ STAVENIŠTĚ</t>
  </si>
  <si>
    <t>Přípravné práce, doprava strojů, ubytování</t>
  </si>
  <si>
    <t>II. ZEMNÍ PRÁCE</t>
  </si>
  <si>
    <t>bm</t>
  </si>
  <si>
    <t>Obsyp neostrohranným materiálem</t>
  </si>
  <si>
    <t>Zához a hutnění výkopů</t>
  </si>
  <si>
    <t>Manipulace s výkopkem v prostoru stavby</t>
  </si>
  <si>
    <t>Ruční dokopávky v prostoru napojení na stávající rozvody</t>
  </si>
  <si>
    <t xml:space="preserve">Ruční hloubení jam pro postřikovače </t>
  </si>
  <si>
    <t>Drenáž pro postřikovače</t>
  </si>
  <si>
    <t>Dodávka písku pro pískování (do 10km)</t>
  </si>
  <si>
    <t xml:space="preserve">III. POTRUBÍ A ARMATURY  </t>
  </si>
  <si>
    <t>Fitinky</t>
  </si>
  <si>
    <t>Montáž potrubí</t>
  </si>
  <si>
    <t>IV. POSTŘIKOVAČE , VENTILOVÉ ŠACHTY</t>
  </si>
  <si>
    <t xml:space="preserve">Výsečový postřikovač - úderový </t>
  </si>
  <si>
    <t>V. OVLÁDACÍ SYSTÉM</t>
  </si>
  <si>
    <t>Ovládací jednotka</t>
  </si>
  <si>
    <t>Rozšiřovací modul 4 sekce</t>
  </si>
  <si>
    <t>Ovládací kabel 5 x 1.5 mm²</t>
  </si>
  <si>
    <t>Kabelová spojka DBY</t>
  </si>
  <si>
    <t>Instalace ovládání, ventilů, ovládacích kabelů</t>
  </si>
  <si>
    <t>h</t>
  </si>
  <si>
    <t>DODÁVKA CELKEM BEZ DPH V KČ :</t>
  </si>
  <si>
    <t>ZÁVLAŽOVÁNÍ HLAVNÍHO HŘIŠTĚ</t>
  </si>
  <si>
    <t>Čerpací stanice</t>
  </si>
  <si>
    <t>Filtrace</t>
  </si>
  <si>
    <t>Montáž, oživení</t>
  </si>
  <si>
    <t>Čerpací stanice + rozvod</t>
  </si>
  <si>
    <t>AUTOMATICKÁ ZÁVLAHA PLOVÁRNY U VÁCLAVA</t>
  </si>
  <si>
    <t>Terasa I. a II.</t>
  </si>
  <si>
    <t xml:space="preserve">Finální úprava travnaté plochy, ruční přesev </t>
  </si>
  <si>
    <t>Hloubení rýhy  frézou hl 0,40,š.0,20 m</t>
  </si>
  <si>
    <t>Prostup do budovy</t>
  </si>
  <si>
    <t>Protkak DN100 pod stávajícím betonovým chodníkem délka 2m - kompletní provedení</t>
  </si>
  <si>
    <t>Rozváděcí potrubí 50 PN 10/PE-HD</t>
  </si>
  <si>
    <t>Rozváděcí potrubí 40 PN 10/PE-HD</t>
  </si>
  <si>
    <t>Kloubová spojka ( Swing Joint ) 3/4"</t>
  </si>
  <si>
    <t>Stíněný kabel  CMFM 4x4mm2</t>
  </si>
  <si>
    <t>Mosazný elektroventil MVR 1"</t>
  </si>
  <si>
    <t>Kulový ventil s připojením na hadici</t>
  </si>
  <si>
    <t>Sekční ventil 2"</t>
  </si>
  <si>
    <t>Čidlo srážek</t>
  </si>
  <si>
    <t xml:space="preserve">Instalace postřikovače </t>
  </si>
  <si>
    <t>Armatury řídícího souboru</t>
  </si>
  <si>
    <t>I. ČERPACÍ STANICE</t>
  </si>
  <si>
    <t>Frekvenční měnič 2,2kW 400V osazení na zeď</t>
  </si>
  <si>
    <t xml:space="preserve">Rozvaděč elektro, hlídání suchoběhu v plastové skříni </t>
  </si>
  <si>
    <t>Snímač tlaku</t>
  </si>
  <si>
    <t>Sonda běhu na sucho tlaková do potrubí</t>
  </si>
  <si>
    <t>soubor</t>
  </si>
  <si>
    <t>Armatury vystrojení - kulové ventily, armatury, spojky dle PD</t>
  </si>
  <si>
    <t>Tvarovky svěrné - dle PD</t>
  </si>
  <si>
    <t>Ventilová šachta 550*400mm - dodávka a montáž včetně výkopu a podkladných vrstev</t>
  </si>
  <si>
    <t>Ruční výkop pro přípravu prostupu do budovy</t>
  </si>
  <si>
    <t>Průraz betonovým základem do do budovy</t>
  </si>
  <si>
    <t>Tlaková nádoba 30l</t>
  </si>
  <si>
    <t>Čerpadlo ponorné nerezové Q=6m3/h při H=70m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</si>
</sst>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0.0"/>
    <numFmt numFmtId="166" formatCode="#,##0\ &quot;Kč&quot;"/>
  </numFmts>
  <fonts count="51">
    <font>
      <sz val="10"/>
      <name val="Arial CE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/>
      <top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2" fillId="0" borderId="10" xfId="0" applyFont="1" applyBorder="1" applyAlignment="1">
      <alignment horizontal="centerContinuous" vertical="top"/>
    </xf>
    <xf numFmtId="0" fontId="3" fillId="0" borderId="10" xfId="0" applyFont="1" applyBorder="1" applyAlignment="1">
      <alignment horizontal="centerContinuous"/>
    </xf>
    <xf numFmtId="0" fontId="4" fillId="33" borderId="11" xfId="0" applyFont="1" applyFill="1" applyBorder="1" applyAlignment="1">
      <alignment horizontal="left"/>
    </xf>
    <xf numFmtId="0" fontId="5" fillId="33" borderId="12" xfId="0" applyFont="1" applyFill="1" applyBorder="1" applyAlignment="1">
      <alignment horizontal="centerContinuous"/>
    </xf>
    <xf numFmtId="0" fontId="5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6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7" xfId="0" applyFont="1" applyBorder="1" applyAlignment="1">
      <alignment/>
    </xf>
    <xf numFmtId="0" fontId="4" fillId="0" borderId="14" xfId="0" applyFont="1" applyBorder="1" applyAlignment="1">
      <alignment/>
    </xf>
    <xf numFmtId="49" fontId="4" fillId="33" borderId="14" xfId="0" applyNumberFormat="1" applyFont="1" applyFill="1" applyBorder="1" applyAlignment="1">
      <alignment/>
    </xf>
    <xf numFmtId="49" fontId="3" fillId="33" borderId="15" xfId="0" applyNumberFormat="1" applyFont="1" applyFill="1" applyBorder="1" applyAlignment="1">
      <alignment/>
    </xf>
    <xf numFmtId="49" fontId="4" fillId="33" borderId="16" xfId="0" applyNumberFormat="1" applyFont="1" applyFill="1" applyBorder="1" applyAlignment="1">
      <alignment/>
    </xf>
    <xf numFmtId="49" fontId="3" fillId="33" borderId="1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Fill="1" applyAlignment="1">
      <alignment/>
    </xf>
    <xf numFmtId="49" fontId="4" fillId="33" borderId="18" xfId="0" applyNumberFormat="1" applyFont="1" applyFill="1" applyBorder="1" applyAlignment="1">
      <alignment/>
    </xf>
    <xf numFmtId="49" fontId="3" fillId="33" borderId="19" xfId="0" applyNumberFormat="1" applyFont="1" applyFill="1" applyBorder="1" applyAlignment="1">
      <alignment/>
    </xf>
    <xf numFmtId="49" fontId="5" fillId="0" borderId="17" xfId="0" applyNumberFormat="1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17" xfId="0" applyNumberFormat="1" applyFont="1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0" xfId="0" applyBorder="1" applyAlignment="1">
      <alignment/>
    </xf>
    <xf numFmtId="0" fontId="5" fillId="0" borderId="1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7" xfId="0" applyFont="1" applyBorder="1" applyAlignment="1">
      <alignment/>
    </xf>
    <xf numFmtId="3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2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3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Continuous" vertical="center"/>
    </xf>
    <xf numFmtId="0" fontId="4" fillId="33" borderId="24" xfId="0" applyFont="1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3" fillId="33" borderId="25" xfId="0" applyFont="1" applyFill="1" applyBorder="1" applyAlignment="1">
      <alignment horizontal="centerContinuous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3" fontId="3" fillId="0" borderId="29" xfId="0" applyNumberFormat="1" applyFont="1" applyBorder="1" applyAlignment="1">
      <alignment/>
    </xf>
    <xf numFmtId="0" fontId="3" fillId="0" borderId="11" xfId="0" applyFont="1" applyBorder="1" applyAlignment="1">
      <alignment/>
    </xf>
    <xf numFmtId="3" fontId="3" fillId="0" borderId="30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8" xfId="0" applyFont="1" applyBorder="1" applyAlignment="1">
      <alignment shrinkToFit="1"/>
    </xf>
    <xf numFmtId="0" fontId="3" fillId="0" borderId="32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3" fontId="3" fillId="0" borderId="35" xfId="0" applyNumberFormat="1" applyFont="1" applyBorder="1" applyAlignment="1">
      <alignment/>
    </xf>
    <xf numFmtId="0" fontId="3" fillId="0" borderId="36" xfId="0" applyFont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4" fillId="33" borderId="37" xfId="0" applyFont="1" applyFill="1" applyBorder="1" applyAlignment="1">
      <alignment/>
    </xf>
    <xf numFmtId="0" fontId="4" fillId="33" borderId="38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65" fontId="3" fillId="0" borderId="41" xfId="0" applyNumberFormat="1" applyFont="1" applyBorder="1" applyAlignment="1">
      <alignment horizontal="right"/>
    </xf>
    <xf numFmtId="0" fontId="3" fillId="0" borderId="41" xfId="0" applyFont="1" applyBorder="1" applyAlignment="1">
      <alignment/>
    </xf>
    <xf numFmtId="0" fontId="3" fillId="0" borderId="16" xfId="0" applyFont="1" applyBorder="1" applyAlignment="1">
      <alignment/>
    </xf>
    <xf numFmtId="165" fontId="3" fillId="0" borderId="15" xfId="0" applyNumberFormat="1" applyFont="1" applyBorder="1" applyAlignment="1">
      <alignment horizontal="right"/>
    </xf>
    <xf numFmtId="0" fontId="7" fillId="33" borderId="34" xfId="0" applyFont="1" applyFill="1" applyBorder="1" applyAlignment="1">
      <alignment/>
    </xf>
    <xf numFmtId="0" fontId="7" fillId="33" borderId="35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49" fontId="4" fillId="0" borderId="42" xfId="46" applyNumberFormat="1" applyFont="1" applyBorder="1">
      <alignment/>
      <protection/>
    </xf>
    <xf numFmtId="0" fontId="3" fillId="0" borderId="43" xfId="46" applyFont="1" applyBorder="1">
      <alignment/>
      <protection/>
    </xf>
    <xf numFmtId="0" fontId="3" fillId="0" borderId="44" xfId="0" applyNumberFormat="1" applyFont="1" applyBorder="1" applyAlignment="1">
      <alignment/>
    </xf>
    <xf numFmtId="49" fontId="4" fillId="0" borderId="45" xfId="46" applyNumberFormat="1" applyFont="1" applyBorder="1">
      <alignment/>
      <protection/>
    </xf>
    <xf numFmtId="49" fontId="3" fillId="0" borderId="45" xfId="46" applyNumberFormat="1" applyFont="1" applyBorder="1">
      <alignment/>
      <protection/>
    </xf>
    <xf numFmtId="49" fontId="3" fillId="0" borderId="45" xfId="46" applyNumberFormat="1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4" fillId="33" borderId="24" xfId="0" applyNumberFormat="1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46" xfId="0" applyFont="1" applyFill="1" applyBorder="1" applyAlignment="1">
      <alignment horizontal="center"/>
    </xf>
    <xf numFmtId="0" fontId="4" fillId="33" borderId="47" xfId="0" applyFont="1" applyFill="1" applyBorder="1" applyAlignment="1">
      <alignment horizontal="center"/>
    </xf>
    <xf numFmtId="0" fontId="4" fillId="33" borderId="48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3" fontId="3" fillId="0" borderId="49" xfId="0" applyNumberFormat="1" applyFont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5" xfId="0" applyFont="1" applyFill="1" applyBorder="1" applyAlignment="1">
      <alignment/>
    </xf>
    <xf numFmtId="3" fontId="4" fillId="33" borderId="26" xfId="0" applyNumberFormat="1" applyFont="1" applyFill="1" applyBorder="1" applyAlignment="1">
      <alignment/>
    </xf>
    <xf numFmtId="3" fontId="4" fillId="33" borderId="46" xfId="0" applyNumberFormat="1" applyFont="1" applyFill="1" applyBorder="1" applyAlignment="1">
      <alignment/>
    </xf>
    <xf numFmtId="3" fontId="4" fillId="33" borderId="47" xfId="0" applyNumberFormat="1" applyFont="1" applyFill="1" applyBorder="1" applyAlignment="1">
      <alignment/>
    </xf>
    <xf numFmtId="3" fontId="4" fillId="33" borderId="48" xfId="0" applyNumberFormat="1" applyFont="1" applyFill="1" applyBorder="1" applyAlignment="1">
      <alignment/>
    </xf>
    <xf numFmtId="0" fontId="1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0" fontId="3" fillId="33" borderId="38" xfId="0" applyFont="1" applyFill="1" applyBorder="1" applyAlignment="1">
      <alignment/>
    </xf>
    <xf numFmtId="0" fontId="4" fillId="33" borderId="50" xfId="0" applyFont="1" applyFill="1" applyBorder="1" applyAlignment="1">
      <alignment horizontal="right"/>
    </xf>
    <xf numFmtId="0" fontId="4" fillId="33" borderId="30" xfId="0" applyFont="1" applyFill="1" applyBorder="1" applyAlignment="1">
      <alignment horizontal="right"/>
    </xf>
    <xf numFmtId="0" fontId="4" fillId="33" borderId="12" xfId="0" applyFont="1" applyFill="1" applyBorder="1" applyAlignment="1">
      <alignment horizontal="center"/>
    </xf>
    <xf numFmtId="4" fontId="6" fillId="33" borderId="30" xfId="0" applyNumberFormat="1" applyFont="1" applyFill="1" applyBorder="1" applyAlignment="1">
      <alignment horizontal="right"/>
    </xf>
    <xf numFmtId="4" fontId="6" fillId="33" borderId="38" xfId="0" applyNumberFormat="1" applyFont="1" applyFill="1" applyBorder="1" applyAlignment="1">
      <alignment horizontal="right"/>
    </xf>
    <xf numFmtId="0" fontId="3" fillId="0" borderId="51" xfId="0" applyFont="1" applyBorder="1" applyAlignment="1">
      <alignment/>
    </xf>
    <xf numFmtId="3" fontId="3" fillId="0" borderId="31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3" fontId="3" fillId="0" borderId="5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3" fontId="3" fillId="0" borderId="51" xfId="0" applyNumberFormat="1" applyFont="1" applyBorder="1" applyAlignment="1">
      <alignment horizontal="right"/>
    </xf>
    <xf numFmtId="0" fontId="3" fillId="33" borderId="34" xfId="0" applyFont="1" applyFill="1" applyBorder="1" applyAlignment="1">
      <alignment/>
    </xf>
    <xf numFmtId="0" fontId="4" fillId="33" borderId="35" xfId="0" applyFont="1" applyFill="1" applyBorder="1" applyAlignment="1">
      <alignment/>
    </xf>
    <xf numFmtId="0" fontId="3" fillId="33" borderId="35" xfId="0" applyFont="1" applyFill="1" applyBorder="1" applyAlignment="1">
      <alignment/>
    </xf>
    <xf numFmtId="4" fontId="3" fillId="33" borderId="53" xfId="0" applyNumberFormat="1" applyFont="1" applyFill="1" applyBorder="1" applyAlignment="1">
      <alignment/>
    </xf>
    <xf numFmtId="4" fontId="3" fillId="33" borderId="34" xfId="0" applyNumberFormat="1" applyFont="1" applyFill="1" applyBorder="1" applyAlignment="1">
      <alignment/>
    </xf>
    <xf numFmtId="4" fontId="3" fillId="33" borderId="35" xfId="0" applyNumberFormat="1" applyFont="1" applyFill="1" applyBorder="1" applyAlignment="1">
      <alignment/>
    </xf>
    <xf numFmtId="3" fontId="11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13" fillId="0" borderId="0" xfId="46" applyFont="1" applyAlignment="1">
      <alignment horizontal="centerContinuous"/>
      <protection/>
    </xf>
    <xf numFmtId="0" fontId="14" fillId="0" borderId="0" xfId="46" applyFont="1" applyAlignment="1">
      <alignment horizontal="centerContinuous"/>
      <protection/>
    </xf>
    <xf numFmtId="0" fontId="14" fillId="0" borderId="0" xfId="46" applyFont="1" applyAlignment="1">
      <alignment horizontal="right"/>
      <protection/>
    </xf>
    <xf numFmtId="0" fontId="3" fillId="0" borderId="42" xfId="46" applyFont="1" applyBorder="1">
      <alignment/>
      <protection/>
    </xf>
    <xf numFmtId="0" fontId="5" fillId="0" borderId="43" xfId="46" applyFont="1" applyBorder="1" applyAlignment="1">
      <alignment horizontal="right"/>
      <protection/>
    </xf>
    <xf numFmtId="49" fontId="3" fillId="0" borderId="42" xfId="46" applyNumberFormat="1" applyFont="1" applyBorder="1" applyAlignment="1">
      <alignment horizontal="left"/>
      <protection/>
    </xf>
    <xf numFmtId="0" fontId="3" fillId="0" borderId="44" xfId="46" applyFont="1" applyBorder="1">
      <alignment/>
      <protection/>
    </xf>
    <xf numFmtId="0" fontId="3" fillId="0" borderId="45" xfId="46" applyFont="1" applyBorder="1">
      <alignment/>
      <protection/>
    </xf>
    <xf numFmtId="0" fontId="0" fillId="0" borderId="0" xfId="46" applyBorder="1">
      <alignment/>
      <protection/>
    </xf>
    <xf numFmtId="0" fontId="0" fillId="0" borderId="0" xfId="46" applyAlignment="1">
      <alignment horizontal="right"/>
      <protection/>
    </xf>
    <xf numFmtId="0" fontId="0" fillId="0" borderId="0" xfId="46" applyBorder="1" applyAlignment="1">
      <alignment horizontal="right"/>
      <protection/>
    </xf>
    <xf numFmtId="49" fontId="5" fillId="0" borderId="18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54" xfId="0" applyNumberFormat="1" applyFont="1" applyBorder="1" applyAlignment="1">
      <alignment/>
    </xf>
    <xf numFmtId="3" fontId="3" fillId="0" borderId="55" xfId="0" applyNumberFormat="1" applyFont="1" applyBorder="1" applyAlignment="1">
      <alignment/>
    </xf>
    <xf numFmtId="0" fontId="0" fillId="0" borderId="0" xfId="46" applyFont="1">
      <alignment/>
      <protection/>
    </xf>
    <xf numFmtId="4" fontId="0" fillId="0" borderId="0" xfId="46" applyNumberFormat="1" applyFont="1">
      <alignment/>
      <protection/>
    </xf>
    <xf numFmtId="0" fontId="4" fillId="0" borderId="51" xfId="0" applyFont="1" applyBorder="1" applyAlignment="1">
      <alignment/>
    </xf>
    <xf numFmtId="3" fontId="0" fillId="0" borderId="0" xfId="0" applyNumberFormat="1" applyBorder="1" applyAlignment="1">
      <alignment/>
    </xf>
    <xf numFmtId="49" fontId="5" fillId="0" borderId="29" xfId="0" applyNumberFormat="1" applyFont="1" applyBorder="1" applyAlignment="1" applyProtection="1">
      <alignment horizontal="left"/>
      <protection locked="0"/>
    </xf>
    <xf numFmtId="0" fontId="5" fillId="0" borderId="56" xfId="0" applyFont="1" applyBorder="1" applyAlignment="1" applyProtection="1">
      <alignment horizontal="left"/>
      <protection locked="0"/>
    </xf>
    <xf numFmtId="49" fontId="5" fillId="0" borderId="56" xfId="0" applyNumberFormat="1" applyFont="1" applyBorder="1" applyAlignment="1" applyProtection="1">
      <alignment horizontal="left"/>
      <protection locked="0"/>
    </xf>
    <xf numFmtId="3" fontId="5" fillId="0" borderId="56" xfId="0" applyNumberFormat="1" applyFont="1" applyBorder="1" applyAlignment="1" applyProtection="1">
      <alignment horizontal="left"/>
      <protection locked="0"/>
    </xf>
    <xf numFmtId="0" fontId="5" fillId="0" borderId="57" xfId="0" applyNumberFormat="1" applyFont="1" applyBorder="1" applyAlignment="1" applyProtection="1">
      <alignment horizontal="left"/>
      <protection locked="0"/>
    </xf>
    <xf numFmtId="0" fontId="5" fillId="0" borderId="57" xfId="0" applyFont="1" applyBorder="1" applyAlignment="1" applyProtection="1">
      <alignment horizontal="left"/>
      <protection locked="0"/>
    </xf>
    <xf numFmtId="0" fontId="5" fillId="0" borderId="57" xfId="0" applyFont="1" applyFill="1" applyBorder="1" applyAlignment="1" applyProtection="1">
      <alignment/>
      <protection locked="0"/>
    </xf>
    <xf numFmtId="17" fontId="5" fillId="0" borderId="57" xfId="0" applyNumberFormat="1" applyFont="1" applyBorder="1" applyAlignment="1" applyProtection="1">
      <alignment/>
      <protection locked="0"/>
    </xf>
    <xf numFmtId="0" fontId="5" fillId="0" borderId="51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58" xfId="0" applyFont="1" applyBorder="1" applyAlignment="1" applyProtection="1">
      <alignment/>
      <protection locked="0"/>
    </xf>
    <xf numFmtId="0" fontId="3" fillId="0" borderId="49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164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52" xfId="0" applyFont="1" applyBorder="1" applyAlignment="1" applyProtection="1">
      <alignment/>
      <protection locked="0"/>
    </xf>
    <xf numFmtId="0" fontId="3" fillId="0" borderId="59" xfId="0" applyFont="1" applyBorder="1" applyAlignment="1" applyProtection="1">
      <alignment/>
      <protection locked="0"/>
    </xf>
    <xf numFmtId="3" fontId="3" fillId="0" borderId="31" xfId="0" applyNumberFormat="1" applyFont="1" applyBorder="1" applyAlignment="1" applyProtection="1">
      <alignment horizontal="right"/>
      <protection locked="0"/>
    </xf>
    <xf numFmtId="49" fontId="3" fillId="0" borderId="42" xfId="0" applyNumberFormat="1" applyFont="1" applyBorder="1" applyAlignment="1" applyProtection="1">
      <alignment horizontal="left"/>
      <protection locked="0"/>
    </xf>
    <xf numFmtId="0" fontId="3" fillId="0" borderId="60" xfId="0" applyFont="1" applyBorder="1" applyAlignment="1">
      <alignment horizontal="center"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62" xfId="0" applyFont="1" applyBorder="1" applyAlignment="1">
      <alignment horizontal="center"/>
    </xf>
    <xf numFmtId="0" fontId="15" fillId="0" borderId="33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56" xfId="0" applyFont="1" applyBorder="1" applyAlignment="1">
      <alignment/>
    </xf>
    <xf numFmtId="0" fontId="3" fillId="0" borderId="56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15" fillId="0" borderId="63" xfId="0" applyFont="1" applyBorder="1" applyAlignment="1">
      <alignment/>
    </xf>
    <xf numFmtId="2" fontId="3" fillId="0" borderId="17" xfId="0" applyNumberFormat="1" applyFont="1" applyBorder="1" applyAlignment="1">
      <alignment horizontal="right"/>
    </xf>
    <xf numFmtId="1" fontId="3" fillId="0" borderId="17" xfId="0" applyNumberFormat="1" applyFont="1" applyBorder="1" applyAlignment="1">
      <alignment horizontal="right"/>
    </xf>
    <xf numFmtId="1" fontId="3" fillId="0" borderId="17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/>
    </xf>
    <xf numFmtId="0" fontId="3" fillId="34" borderId="25" xfId="0" applyFont="1" applyFill="1" applyBorder="1" applyAlignment="1">
      <alignment horizontal="center"/>
    </xf>
    <xf numFmtId="0" fontId="3" fillId="34" borderId="25" xfId="0" applyFont="1" applyFill="1" applyBorder="1" applyAlignment="1">
      <alignment/>
    </xf>
    <xf numFmtId="2" fontId="4" fillId="34" borderId="26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49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15" fillId="35" borderId="64" xfId="0" applyFont="1" applyFill="1" applyBorder="1" applyAlignment="1">
      <alignment/>
    </xf>
    <xf numFmtId="0" fontId="3" fillId="0" borderId="65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66" xfId="0" applyFont="1" applyBorder="1" applyAlignment="1">
      <alignment/>
    </xf>
    <xf numFmtId="0" fontId="15" fillId="0" borderId="49" xfId="0" applyFont="1" applyBorder="1" applyAlignment="1">
      <alignment/>
    </xf>
    <xf numFmtId="0" fontId="3" fillId="0" borderId="20" xfId="0" applyFont="1" applyBorder="1" applyAlignment="1">
      <alignment horizontal="left" wrapText="1"/>
    </xf>
    <xf numFmtId="0" fontId="4" fillId="0" borderId="49" xfId="0" applyFont="1" applyBorder="1" applyAlignment="1">
      <alignment/>
    </xf>
    <xf numFmtId="0" fontId="4" fillId="34" borderId="24" xfId="0" applyFont="1" applyFill="1" applyBorder="1" applyAlignment="1">
      <alignment/>
    </xf>
    <xf numFmtId="0" fontId="3" fillId="0" borderId="20" xfId="0" applyFont="1" applyBorder="1" applyAlignment="1">
      <alignment wrapText="1"/>
    </xf>
    <xf numFmtId="0" fontId="15" fillId="34" borderId="63" xfId="0" applyFont="1" applyFill="1" applyBorder="1" applyAlignment="1">
      <alignment/>
    </xf>
    <xf numFmtId="0" fontId="50" fillId="0" borderId="20" xfId="0" applyFont="1" applyBorder="1" applyAlignment="1">
      <alignment wrapText="1"/>
    </xf>
    <xf numFmtId="0" fontId="0" fillId="0" borderId="63" xfId="46" applyFont="1" applyBorder="1">
      <alignment/>
      <protection/>
    </xf>
    <xf numFmtId="49" fontId="6" fillId="33" borderId="37" xfId="0" applyNumberFormat="1" applyFont="1" applyFill="1" applyBorder="1" applyAlignment="1">
      <alignment horizontal="center"/>
    </xf>
    <xf numFmtId="49" fontId="6" fillId="33" borderId="30" xfId="0" applyNumberFormat="1" applyFont="1" applyFill="1" applyBorder="1" applyAlignment="1">
      <alignment horizontal="center"/>
    </xf>
    <xf numFmtId="49" fontId="6" fillId="33" borderId="12" xfId="0" applyNumberFormat="1" applyFont="1" applyFill="1" applyBorder="1" applyAlignment="1">
      <alignment horizontal="center"/>
    </xf>
    <xf numFmtId="49" fontId="6" fillId="33" borderId="67" xfId="0" applyNumberFormat="1" applyFont="1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5" fillId="0" borderId="17" xfId="0" applyFont="1" applyBorder="1" applyAlignment="1" applyProtection="1">
      <alignment horizontal="left"/>
      <protection locked="0"/>
    </xf>
    <xf numFmtId="0" fontId="5" fillId="0" borderId="67" xfId="0" applyFont="1" applyBorder="1" applyAlignment="1" applyProtection="1">
      <alignment horizontal="left"/>
      <protection locked="0"/>
    </xf>
    <xf numFmtId="0" fontId="5" fillId="0" borderId="16" xfId="0" applyFont="1" applyBorder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3" fillId="0" borderId="34" xfId="0" applyFont="1" applyBorder="1" applyAlignment="1">
      <alignment horizontal="center" shrinkToFit="1"/>
    </xf>
    <xf numFmtId="0" fontId="3" fillId="0" borderId="36" xfId="0" applyFont="1" applyBorder="1" applyAlignment="1">
      <alignment horizontal="center" shrinkToFit="1"/>
    </xf>
    <xf numFmtId="166" fontId="3" fillId="0" borderId="67" xfId="0" applyNumberFormat="1" applyFont="1" applyBorder="1" applyAlignment="1">
      <alignment horizontal="right" indent="2"/>
    </xf>
    <xf numFmtId="166" fontId="3" fillId="0" borderId="57" xfId="0" applyNumberFormat="1" applyFont="1" applyBorder="1" applyAlignment="1">
      <alignment horizontal="right" indent="2"/>
    </xf>
    <xf numFmtId="0" fontId="0" fillId="0" borderId="0" xfId="0" applyAlignment="1">
      <alignment horizontal="left" wrapText="1"/>
    </xf>
    <xf numFmtId="166" fontId="7" fillId="33" borderId="68" xfId="0" applyNumberFormat="1" applyFont="1" applyFill="1" applyBorder="1" applyAlignment="1">
      <alignment horizontal="right" indent="2"/>
    </xf>
    <xf numFmtId="166" fontId="7" fillId="33" borderId="53" xfId="0" applyNumberFormat="1" applyFont="1" applyFill="1" applyBorder="1" applyAlignment="1">
      <alignment horizontal="right" indent="2"/>
    </xf>
    <xf numFmtId="0" fontId="9" fillId="0" borderId="0" xfId="0" applyFont="1" applyAlignment="1">
      <alignment horizontal="left" vertical="top" wrapText="1"/>
    </xf>
    <xf numFmtId="0" fontId="3" fillId="0" borderId="69" xfId="46" applyFont="1" applyBorder="1" applyAlignment="1">
      <alignment horizontal="center"/>
      <protection/>
    </xf>
    <xf numFmtId="0" fontId="3" fillId="0" borderId="70" xfId="46" applyFont="1" applyBorder="1" applyAlignment="1">
      <alignment horizontal="center"/>
      <protection/>
    </xf>
    <xf numFmtId="0" fontId="3" fillId="0" borderId="71" xfId="46" applyFont="1" applyBorder="1" applyAlignment="1">
      <alignment horizontal="center"/>
      <protection/>
    </xf>
    <xf numFmtId="0" fontId="3" fillId="0" borderId="72" xfId="46" applyFont="1" applyBorder="1" applyAlignment="1">
      <alignment horizontal="center"/>
      <protection/>
    </xf>
    <xf numFmtId="0" fontId="3" fillId="0" borderId="73" xfId="46" applyFont="1" applyBorder="1" applyAlignment="1" applyProtection="1">
      <alignment horizontal="left"/>
      <protection locked="0"/>
    </xf>
    <xf numFmtId="0" fontId="3" fillId="0" borderId="45" xfId="46" applyFont="1" applyBorder="1" applyAlignment="1" applyProtection="1">
      <alignment horizontal="left"/>
      <protection locked="0"/>
    </xf>
    <xf numFmtId="0" fontId="3" fillId="0" borderId="74" xfId="46" applyFont="1" applyBorder="1" applyAlignment="1" applyProtection="1">
      <alignment horizontal="left"/>
      <protection locked="0"/>
    </xf>
    <xf numFmtId="3" fontId="4" fillId="33" borderId="35" xfId="0" applyNumberFormat="1" applyFont="1" applyFill="1" applyBorder="1" applyAlignment="1">
      <alignment horizontal="right"/>
    </xf>
    <xf numFmtId="3" fontId="4" fillId="33" borderId="53" xfId="0" applyNumberFormat="1" applyFont="1" applyFill="1" applyBorder="1" applyAlignment="1">
      <alignment horizontal="right"/>
    </xf>
    <xf numFmtId="49" fontId="4" fillId="0" borderId="43" xfId="46" applyNumberFormat="1" applyFont="1" applyBorder="1" applyAlignment="1">
      <alignment wrapText="1"/>
      <protection/>
    </xf>
    <xf numFmtId="0" fontId="0" fillId="0" borderId="42" xfId="0" applyBorder="1" applyAlignment="1">
      <alignment wrapText="1"/>
    </xf>
    <xf numFmtId="0" fontId="0" fillId="0" borderId="70" xfId="0" applyBorder="1" applyAlignment="1">
      <alignment wrapText="1"/>
    </xf>
    <xf numFmtId="49" fontId="5" fillId="0" borderId="64" xfId="0" applyNumberFormat="1" applyFont="1" applyBorder="1" applyAlignment="1">
      <alignment horizontal="center"/>
    </xf>
    <xf numFmtId="49" fontId="5" fillId="0" borderId="60" xfId="0" applyNumberFormat="1" applyFont="1" applyBorder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49" xfId="0" applyNumberFormat="1" applyFont="1" applyBorder="1" applyAlignment="1">
      <alignment horizontal="center"/>
    </xf>
    <xf numFmtId="0" fontId="12" fillId="0" borderId="0" xfId="46" applyFont="1" applyAlignment="1">
      <alignment horizontal="center"/>
      <protection/>
    </xf>
    <xf numFmtId="49" fontId="3" fillId="0" borderId="71" xfId="46" applyNumberFormat="1" applyFont="1" applyBorder="1" applyAlignment="1">
      <alignment horizontal="center"/>
      <protection/>
    </xf>
    <xf numFmtId="0" fontId="3" fillId="0" borderId="73" xfId="46" applyFont="1" applyBorder="1" applyAlignment="1">
      <alignment horizontal="center" shrinkToFit="1"/>
      <protection/>
    </xf>
    <xf numFmtId="0" fontId="3" fillId="0" borderId="45" xfId="46" applyFont="1" applyBorder="1" applyAlignment="1">
      <alignment horizontal="center" shrinkToFit="1"/>
      <protection/>
    </xf>
    <xf numFmtId="0" fontId="3" fillId="0" borderId="74" xfId="46" applyFont="1" applyBorder="1" applyAlignment="1">
      <alignment horizontal="center" shrinkToFi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POL.XLS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zoomScalePageLayoutView="0" workbookViewId="0" topLeftCell="A19">
      <selection activeCell="I22" sqref="I22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78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202" t="s">
        <v>115</v>
      </c>
      <c r="D2" s="203"/>
      <c r="E2" s="204"/>
      <c r="F2" s="5" t="s">
        <v>1</v>
      </c>
      <c r="G2" s="143"/>
    </row>
    <row r="3" spans="1:7" ht="3" customHeight="1" hidden="1">
      <c r="A3" s="6"/>
      <c r="B3" s="7"/>
      <c r="C3" s="8"/>
      <c r="D3" s="8"/>
      <c r="E3" s="9"/>
      <c r="F3" s="10"/>
      <c r="G3" s="144"/>
    </row>
    <row r="4" spans="1:7" ht="12" customHeight="1">
      <c r="A4" s="11" t="s">
        <v>2</v>
      </c>
      <c r="B4" s="7"/>
      <c r="C4" s="8" t="s">
        <v>3</v>
      </c>
      <c r="D4" s="8"/>
      <c r="E4" s="9"/>
      <c r="F4" s="10" t="s">
        <v>4</v>
      </c>
      <c r="G4" s="145"/>
    </row>
    <row r="5" spans="1:7" ht="12.75" customHeight="1">
      <c r="A5" s="12"/>
      <c r="B5" s="13"/>
      <c r="C5" s="14" t="s">
        <v>76</v>
      </c>
      <c r="D5" s="15"/>
      <c r="E5" s="13"/>
      <c r="F5" s="10" t="s">
        <v>6</v>
      </c>
      <c r="G5" s="144"/>
    </row>
    <row r="6" spans="1:15" ht="12.75" customHeight="1">
      <c r="A6" s="11" t="s">
        <v>7</v>
      </c>
      <c r="B6" s="7"/>
      <c r="C6" s="8" t="s">
        <v>8</v>
      </c>
      <c r="D6" s="8"/>
      <c r="E6" s="9"/>
      <c r="F6" s="16" t="s">
        <v>9</v>
      </c>
      <c r="G6" s="146"/>
      <c r="O6" s="17"/>
    </row>
    <row r="7" spans="1:7" ht="44.25" customHeight="1">
      <c r="A7" s="18"/>
      <c r="B7" s="19"/>
      <c r="C7" s="205" t="s">
        <v>115</v>
      </c>
      <c r="D7" s="206"/>
      <c r="E7" s="207"/>
      <c r="F7" s="20" t="s">
        <v>10</v>
      </c>
      <c r="G7" s="146"/>
    </row>
    <row r="8" spans="1:9" ht="12.75">
      <c r="A8" s="21" t="s">
        <v>11</v>
      </c>
      <c r="B8" s="10"/>
      <c r="C8" s="208" t="s">
        <v>79</v>
      </c>
      <c r="D8" s="208"/>
      <c r="E8" s="209"/>
      <c r="F8" s="22" t="s">
        <v>12</v>
      </c>
      <c r="G8" s="147"/>
      <c r="H8" s="23"/>
      <c r="I8" s="24"/>
    </row>
    <row r="9" spans="1:8" ht="12.75">
      <c r="A9" s="21" t="s">
        <v>13</v>
      </c>
      <c r="B9" s="10"/>
      <c r="C9" s="208" t="s">
        <v>79</v>
      </c>
      <c r="D9" s="208"/>
      <c r="E9" s="209"/>
      <c r="F9" s="10"/>
      <c r="G9" s="148"/>
      <c r="H9" s="25"/>
    </row>
    <row r="10" spans="1:8" ht="12.75">
      <c r="A10" s="21" t="s">
        <v>14</v>
      </c>
      <c r="B10" s="10"/>
      <c r="C10" s="208"/>
      <c r="D10" s="208"/>
      <c r="E10" s="208"/>
      <c r="F10" s="26"/>
      <c r="G10" s="149"/>
      <c r="H10" s="27"/>
    </row>
    <row r="11" spans="1:57" ht="13.5" customHeight="1">
      <c r="A11" s="21" t="s">
        <v>15</v>
      </c>
      <c r="B11" s="10"/>
      <c r="C11" s="208"/>
      <c r="D11" s="208"/>
      <c r="E11" s="208"/>
      <c r="F11" s="28" t="s">
        <v>16</v>
      </c>
      <c r="G11" s="150"/>
      <c r="H11" s="25"/>
      <c r="BA11" s="29"/>
      <c r="BB11" s="29"/>
      <c r="BC11" s="29"/>
      <c r="BD11" s="29"/>
      <c r="BE11" s="29"/>
    </row>
    <row r="12" spans="1:8" ht="12.75" customHeight="1">
      <c r="A12" s="30" t="s">
        <v>17</v>
      </c>
      <c r="B12" s="7"/>
      <c r="C12" s="209" t="s">
        <v>79</v>
      </c>
      <c r="D12" s="210"/>
      <c r="E12" s="211"/>
      <c r="F12" s="31" t="s">
        <v>18</v>
      </c>
      <c r="G12" s="151"/>
      <c r="H12" s="25"/>
    </row>
    <row r="13" spans="1:8" ht="28.5" customHeight="1" thickBot="1">
      <c r="A13" s="32" t="s">
        <v>19</v>
      </c>
      <c r="B13" s="33"/>
      <c r="C13" s="33"/>
      <c r="D13" s="33"/>
      <c r="E13" s="34"/>
      <c r="F13" s="34"/>
      <c r="G13" s="35"/>
      <c r="H13" s="25"/>
    </row>
    <row r="14" spans="1:7" ht="17.25" customHeight="1" thickBot="1">
      <c r="A14" s="36" t="s">
        <v>20</v>
      </c>
      <c r="B14" s="37"/>
      <c r="C14" s="38"/>
      <c r="D14" s="39" t="s">
        <v>21</v>
      </c>
      <c r="E14" s="40"/>
      <c r="F14" s="40"/>
      <c r="G14" s="38"/>
    </row>
    <row r="15" spans="1:7" ht="15.75" customHeight="1">
      <c r="A15" s="41"/>
      <c r="B15" s="42" t="s">
        <v>22</v>
      </c>
      <c r="C15" s="43">
        <f>HSV</f>
        <v>0</v>
      </c>
      <c r="D15" s="44" t="str">
        <f>Rekapitulace!A18</f>
        <v>Ztížené výrobní podmínky</v>
      </c>
      <c r="E15" s="45"/>
      <c r="F15" s="46"/>
      <c r="G15" s="43">
        <f>Rekapitulace!I18</f>
        <v>0</v>
      </c>
    </row>
    <row r="16" spans="1:7" ht="15.75" customHeight="1">
      <c r="A16" s="41" t="s">
        <v>23</v>
      </c>
      <c r="B16" s="42" t="s">
        <v>24</v>
      </c>
      <c r="C16" s="43">
        <f>PSV</f>
        <v>0</v>
      </c>
      <c r="D16" s="6" t="str">
        <f>Rekapitulace!A19</f>
        <v>Oborová přirážka</v>
      </c>
      <c r="E16" s="47"/>
      <c r="F16" s="48"/>
      <c r="G16" s="43">
        <f>Rekapitulace!I19</f>
        <v>0</v>
      </c>
    </row>
    <row r="17" spans="1:7" ht="15.75" customHeight="1">
      <c r="A17" s="41" t="s">
        <v>25</v>
      </c>
      <c r="B17" s="42" t="s">
        <v>26</v>
      </c>
      <c r="C17" s="43">
        <f>Mont</f>
        <v>0</v>
      </c>
      <c r="D17" s="6" t="str">
        <f>Rekapitulace!A20</f>
        <v>Přesun stavebních kapacit</v>
      </c>
      <c r="E17" s="47"/>
      <c r="F17" s="48"/>
      <c r="G17" s="43">
        <f>Rekapitulace!I20</f>
        <v>0</v>
      </c>
    </row>
    <row r="18" spans="1:7" ht="15.75" customHeight="1">
      <c r="A18" s="49" t="s">
        <v>27</v>
      </c>
      <c r="B18" s="50" t="s">
        <v>28</v>
      </c>
      <c r="C18" s="43">
        <f>Dodavka</f>
        <v>0</v>
      </c>
      <c r="D18" s="6" t="str">
        <f>Rekapitulace!A21</f>
        <v>NUS-náklady spojené s umístěním stavby</v>
      </c>
      <c r="E18" s="47"/>
      <c r="F18" s="48"/>
      <c r="G18" s="43">
        <v>0</v>
      </c>
    </row>
    <row r="19" spans="1:7" ht="15.75" customHeight="1">
      <c r="A19" s="51" t="s">
        <v>29</v>
      </c>
      <c r="B19" s="42"/>
      <c r="C19" s="43">
        <f>SUM(C15:C18)</f>
        <v>0</v>
      </c>
      <c r="D19" s="6" t="str">
        <f>Rekapitulace!A22</f>
        <v>Mimostaveništní </v>
      </c>
      <c r="E19" s="47"/>
      <c r="F19" s="48"/>
      <c r="G19" s="43">
        <f>Rekapitulace!I22</f>
        <v>0</v>
      </c>
    </row>
    <row r="20" spans="1:7" ht="15.75" customHeight="1">
      <c r="A20" s="51"/>
      <c r="B20" s="42"/>
      <c r="C20" s="43"/>
      <c r="D20" s="6" t="str">
        <f>Rekapitulace!A23</f>
        <v>Provoz investora</v>
      </c>
      <c r="E20" s="47"/>
      <c r="F20" s="48"/>
      <c r="G20" s="43">
        <f>Rekapitulace!I23</f>
        <v>0</v>
      </c>
    </row>
    <row r="21" spans="1:7" ht="15.75" customHeight="1">
      <c r="A21" s="51" t="s">
        <v>30</v>
      </c>
      <c r="B21" s="42"/>
      <c r="C21" s="43">
        <f>HZS</f>
        <v>0</v>
      </c>
      <c r="D21" s="6" t="str">
        <f>Rekapitulace!A24</f>
        <v>Kompletační činnost (IČD)</v>
      </c>
      <c r="E21" s="47"/>
      <c r="F21" s="48"/>
      <c r="G21" s="43">
        <f>Rekapitulace!I24</f>
        <v>0</v>
      </c>
    </row>
    <row r="22" spans="1:7" ht="15.75" customHeight="1">
      <c r="A22" s="52" t="s">
        <v>31</v>
      </c>
      <c r="B22" s="53"/>
      <c r="C22" s="43">
        <f>C19+C21</f>
        <v>0</v>
      </c>
      <c r="D22" s="6" t="s">
        <v>32</v>
      </c>
      <c r="E22" s="47"/>
      <c r="F22" s="48"/>
      <c r="G22" s="43">
        <f>Rekapitulace!I25</f>
        <v>0</v>
      </c>
    </row>
    <row r="23" spans="1:7" ht="15.75" customHeight="1" thickBot="1">
      <c r="A23" s="212" t="s">
        <v>33</v>
      </c>
      <c r="B23" s="213"/>
      <c r="C23" s="54">
        <f>C22+G23</f>
        <v>0</v>
      </c>
      <c r="D23" s="55" t="s">
        <v>34</v>
      </c>
      <c r="E23" s="56"/>
      <c r="F23" s="57"/>
      <c r="G23" s="43">
        <f>VRN</f>
        <v>0</v>
      </c>
    </row>
    <row r="24" spans="1:7" ht="12.75">
      <c r="A24" s="58" t="s">
        <v>35</v>
      </c>
      <c r="B24" s="59"/>
      <c r="C24" s="60"/>
      <c r="D24" s="59" t="s">
        <v>36</v>
      </c>
      <c r="E24" s="59"/>
      <c r="F24" s="61" t="s">
        <v>37</v>
      </c>
      <c r="G24" s="62"/>
    </row>
    <row r="25" spans="1:7" ht="12.75">
      <c r="A25" s="152" t="s">
        <v>38</v>
      </c>
      <c r="B25" s="153"/>
      <c r="C25" s="154" t="s">
        <v>79</v>
      </c>
      <c r="D25" s="153" t="s">
        <v>38</v>
      </c>
      <c r="E25" s="155"/>
      <c r="F25" s="156" t="s">
        <v>38</v>
      </c>
      <c r="G25" s="157"/>
    </row>
    <row r="26" spans="1:7" ht="37.5" customHeight="1">
      <c r="A26" s="152" t="s">
        <v>39</v>
      </c>
      <c r="B26" s="158"/>
      <c r="C26" s="154"/>
      <c r="D26" s="153" t="s">
        <v>39</v>
      </c>
      <c r="E26" s="155"/>
      <c r="F26" s="156" t="s">
        <v>39</v>
      </c>
      <c r="G26" s="157"/>
    </row>
    <row r="27" spans="1:7" ht="12.75">
      <c r="A27" s="152"/>
      <c r="B27" s="159"/>
      <c r="C27" s="154"/>
      <c r="D27" s="153"/>
      <c r="E27" s="155"/>
      <c r="F27" s="156"/>
      <c r="G27" s="157"/>
    </row>
    <row r="28" spans="1:7" ht="12.75">
      <c r="A28" s="152" t="s">
        <v>40</v>
      </c>
      <c r="B28" s="153"/>
      <c r="C28" s="154"/>
      <c r="D28" s="156" t="s">
        <v>41</v>
      </c>
      <c r="E28" s="154"/>
      <c r="F28" s="160" t="s">
        <v>41</v>
      </c>
      <c r="G28" s="157"/>
    </row>
    <row r="29" spans="1:7" ht="69" customHeight="1">
      <c r="A29" s="152"/>
      <c r="B29" s="153"/>
      <c r="C29" s="161"/>
      <c r="D29" s="162"/>
      <c r="E29" s="161"/>
      <c r="F29" s="153"/>
      <c r="G29" s="157"/>
    </row>
    <row r="30" spans="1:7" ht="12.75">
      <c r="A30" s="64" t="s">
        <v>42</v>
      </c>
      <c r="B30" s="65"/>
      <c r="C30" s="66">
        <v>21</v>
      </c>
      <c r="D30" s="65" t="s">
        <v>43</v>
      </c>
      <c r="E30" s="67"/>
      <c r="F30" s="214">
        <f>C23-F32</f>
        <v>0</v>
      </c>
      <c r="G30" s="215"/>
    </row>
    <row r="31" spans="1:7" ht="12.75">
      <c r="A31" s="64" t="s">
        <v>44</v>
      </c>
      <c r="B31" s="65"/>
      <c r="C31" s="66">
        <f>SazbaDPH1</f>
        <v>21</v>
      </c>
      <c r="D31" s="65" t="s">
        <v>45</v>
      </c>
      <c r="E31" s="67"/>
      <c r="F31" s="214">
        <f>ROUND(PRODUCT(F30,C31/100),0)</f>
        <v>0</v>
      </c>
      <c r="G31" s="215"/>
    </row>
    <row r="32" spans="1:7" ht="12.75">
      <c r="A32" s="64" t="s">
        <v>42</v>
      </c>
      <c r="B32" s="65"/>
      <c r="C32" s="66">
        <v>0</v>
      </c>
      <c r="D32" s="65" t="s">
        <v>45</v>
      </c>
      <c r="E32" s="67"/>
      <c r="F32" s="214">
        <v>0</v>
      </c>
      <c r="G32" s="215"/>
    </row>
    <row r="33" spans="1:7" ht="12.75">
      <c r="A33" s="64" t="s">
        <v>44</v>
      </c>
      <c r="B33" s="68"/>
      <c r="C33" s="69">
        <f>SazbaDPH2</f>
        <v>0</v>
      </c>
      <c r="D33" s="65" t="s">
        <v>45</v>
      </c>
      <c r="E33" s="48"/>
      <c r="F33" s="214">
        <f>ROUND(PRODUCT(F32,C33/100),0)</f>
        <v>0</v>
      </c>
      <c r="G33" s="215"/>
    </row>
    <row r="34" spans="1:7" s="73" customFormat="1" ht="19.5" customHeight="1" thickBot="1">
      <c r="A34" s="70" t="s">
        <v>46</v>
      </c>
      <c r="B34" s="71"/>
      <c r="C34" s="71"/>
      <c r="D34" s="71"/>
      <c r="E34" s="72"/>
      <c r="F34" s="217">
        <f>ROUND(SUM(F30:F33),0)</f>
        <v>0</v>
      </c>
      <c r="G34" s="218"/>
    </row>
    <row r="36" spans="1:8" ht="12.75">
      <c r="A36" s="74" t="s">
        <v>47</v>
      </c>
      <c r="B36" s="74"/>
      <c r="C36" s="74"/>
      <c r="D36" s="74"/>
      <c r="E36" s="74"/>
      <c r="F36" s="74"/>
      <c r="G36" s="74"/>
      <c r="H36" t="s">
        <v>5</v>
      </c>
    </row>
    <row r="37" spans="1:8" ht="14.25" customHeight="1">
      <c r="A37" s="74"/>
      <c r="B37" s="219"/>
      <c r="C37" s="219"/>
      <c r="D37" s="219"/>
      <c r="E37" s="219"/>
      <c r="F37" s="219"/>
      <c r="G37" s="219"/>
      <c r="H37" t="s">
        <v>5</v>
      </c>
    </row>
    <row r="38" spans="1:8" ht="12.75" customHeight="1">
      <c r="A38" s="75"/>
      <c r="B38" s="219"/>
      <c r="C38" s="219"/>
      <c r="D38" s="219"/>
      <c r="E38" s="219"/>
      <c r="F38" s="219"/>
      <c r="G38" s="219"/>
      <c r="H38" t="s">
        <v>5</v>
      </c>
    </row>
    <row r="39" spans="1:8" ht="12.75">
      <c r="A39" s="75"/>
      <c r="B39" s="219"/>
      <c r="C39" s="219"/>
      <c r="D39" s="219"/>
      <c r="E39" s="219"/>
      <c r="F39" s="219"/>
      <c r="G39" s="219"/>
      <c r="H39" t="s">
        <v>5</v>
      </c>
    </row>
    <row r="40" spans="1:8" ht="12.75">
      <c r="A40" s="75"/>
      <c r="B40" s="219"/>
      <c r="C40" s="219"/>
      <c r="D40" s="219"/>
      <c r="E40" s="219"/>
      <c r="F40" s="219"/>
      <c r="G40" s="219"/>
      <c r="H40" t="s">
        <v>5</v>
      </c>
    </row>
    <row r="41" spans="1:8" ht="12.75">
      <c r="A41" s="75"/>
      <c r="B41" s="219"/>
      <c r="C41" s="219"/>
      <c r="D41" s="219"/>
      <c r="E41" s="219"/>
      <c r="F41" s="219"/>
      <c r="G41" s="219"/>
      <c r="H41" t="s">
        <v>5</v>
      </c>
    </row>
    <row r="42" spans="1:8" ht="12.75">
      <c r="A42" s="75"/>
      <c r="B42" s="219"/>
      <c r="C42" s="219"/>
      <c r="D42" s="219"/>
      <c r="E42" s="219"/>
      <c r="F42" s="219"/>
      <c r="G42" s="219"/>
      <c r="H42" t="s">
        <v>5</v>
      </c>
    </row>
    <row r="43" spans="1:8" ht="12.75">
      <c r="A43" s="75"/>
      <c r="B43" s="219"/>
      <c r="C43" s="219"/>
      <c r="D43" s="219"/>
      <c r="E43" s="219"/>
      <c r="F43" s="219"/>
      <c r="G43" s="219"/>
      <c r="H43" t="s">
        <v>5</v>
      </c>
    </row>
    <row r="44" spans="1:8" ht="12.75">
      <c r="A44" s="75"/>
      <c r="B44" s="219"/>
      <c r="C44" s="219"/>
      <c r="D44" s="219"/>
      <c r="E44" s="219"/>
      <c r="F44" s="219"/>
      <c r="G44" s="219"/>
      <c r="H44" t="s">
        <v>5</v>
      </c>
    </row>
    <row r="45" spans="1:8" ht="0.75" customHeight="1">
      <c r="A45" s="75"/>
      <c r="B45" s="219"/>
      <c r="C45" s="219"/>
      <c r="D45" s="219"/>
      <c r="E45" s="219"/>
      <c r="F45" s="219"/>
      <c r="G45" s="219"/>
      <c r="H45" t="s">
        <v>5</v>
      </c>
    </row>
    <row r="46" spans="2:7" ht="12.75">
      <c r="B46" s="216"/>
      <c r="C46" s="216"/>
      <c r="D46" s="216"/>
      <c r="E46" s="216"/>
      <c r="F46" s="216"/>
      <c r="G46" s="216"/>
    </row>
    <row r="47" spans="2:7" ht="12.75">
      <c r="B47" s="216"/>
      <c r="C47" s="216"/>
      <c r="D47" s="216"/>
      <c r="E47" s="216"/>
      <c r="F47" s="216"/>
      <c r="G47" s="216"/>
    </row>
    <row r="48" spans="2:7" ht="12.75">
      <c r="B48" s="216"/>
      <c r="C48" s="216"/>
      <c r="D48" s="216"/>
      <c r="E48" s="216"/>
      <c r="F48" s="216"/>
      <c r="G48" s="216"/>
    </row>
    <row r="49" spans="2:7" ht="12.75">
      <c r="B49" s="216"/>
      <c r="C49" s="216"/>
      <c r="D49" s="216"/>
      <c r="E49" s="216"/>
      <c r="F49" s="216"/>
      <c r="G49" s="216"/>
    </row>
    <row r="50" spans="2:7" ht="12.75">
      <c r="B50" s="216"/>
      <c r="C50" s="216"/>
      <c r="D50" s="216"/>
      <c r="E50" s="216"/>
      <c r="F50" s="216"/>
      <c r="G50" s="216"/>
    </row>
    <row r="51" spans="2:7" ht="12.75">
      <c r="B51" s="216"/>
      <c r="C51" s="216"/>
      <c r="D51" s="216"/>
      <c r="E51" s="216"/>
      <c r="F51" s="216"/>
      <c r="G51" s="216"/>
    </row>
    <row r="52" spans="2:7" ht="12.75">
      <c r="B52" s="216"/>
      <c r="C52" s="216"/>
      <c r="D52" s="216"/>
      <c r="E52" s="216"/>
      <c r="F52" s="216"/>
      <c r="G52" s="216"/>
    </row>
    <row r="53" spans="2:7" ht="12.75">
      <c r="B53" s="216"/>
      <c r="C53" s="216"/>
      <c r="D53" s="216"/>
      <c r="E53" s="216"/>
      <c r="F53" s="216"/>
      <c r="G53" s="216"/>
    </row>
    <row r="54" spans="2:7" ht="12.75">
      <c r="B54" s="216"/>
      <c r="C54" s="216"/>
      <c r="D54" s="216"/>
      <c r="E54" s="216"/>
      <c r="F54" s="216"/>
      <c r="G54" s="216"/>
    </row>
    <row r="55" spans="2:7" ht="12.75">
      <c r="B55" s="216"/>
      <c r="C55" s="216"/>
      <c r="D55" s="216"/>
      <c r="E55" s="216"/>
      <c r="F55" s="216"/>
      <c r="G55" s="216"/>
    </row>
  </sheetData>
  <sheetProtection/>
  <mergeCells count="24">
    <mergeCell ref="B55:G55"/>
    <mergeCell ref="B46:G46"/>
    <mergeCell ref="B47:G47"/>
    <mergeCell ref="B48:G48"/>
    <mergeCell ref="B49:G49"/>
    <mergeCell ref="B50:G50"/>
    <mergeCell ref="B51:G51"/>
    <mergeCell ref="B54:G54"/>
    <mergeCell ref="C12:E12"/>
    <mergeCell ref="A23:B23"/>
    <mergeCell ref="F30:G30"/>
    <mergeCell ref="B52:G52"/>
    <mergeCell ref="B53:G53"/>
    <mergeCell ref="F31:G31"/>
    <mergeCell ref="F32:G32"/>
    <mergeCell ref="F33:G33"/>
    <mergeCell ref="F34:G34"/>
    <mergeCell ref="B37:G45"/>
    <mergeCell ref="C2:E2"/>
    <mergeCell ref="C7:E7"/>
    <mergeCell ref="C8:E8"/>
    <mergeCell ref="C9:E9"/>
    <mergeCell ref="C10:E10"/>
    <mergeCell ref="C11:E1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8"/>
  <sheetViews>
    <sheetView zoomScalePageLayoutView="0" workbookViewId="0" topLeftCell="A1">
      <selection activeCell="K15" sqref="K15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7.7539062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32.25" customHeight="1" thickTop="1">
      <c r="A1" s="220" t="s">
        <v>48</v>
      </c>
      <c r="B1" s="221"/>
      <c r="C1" s="229" t="str">
        <f>CONCATENATE(cislostavby," ",nazevstavby)</f>
        <v> AUTOMATICKÁ ZÁVLAHA PLOVÁRNY U VÁCLAVA</v>
      </c>
      <c r="D1" s="230"/>
      <c r="E1" s="230"/>
      <c r="F1" s="231"/>
      <c r="G1" s="77" t="s">
        <v>49</v>
      </c>
      <c r="H1" s="164"/>
      <c r="I1" s="78"/>
    </row>
    <row r="2" spans="1:9" ht="13.5" thickBot="1">
      <c r="A2" s="222" t="s">
        <v>50</v>
      </c>
      <c r="B2" s="223"/>
      <c r="C2" s="79" t="str">
        <f>CONCATENATE(cisloobjektu," ",nazevobjektu)</f>
        <v> STAVBA</v>
      </c>
      <c r="D2" s="80"/>
      <c r="E2" s="81"/>
      <c r="F2" s="80"/>
      <c r="G2" s="224"/>
      <c r="H2" s="225"/>
      <c r="I2" s="226"/>
    </row>
    <row r="3" spans="1:9" ht="13.5" thickTop="1">
      <c r="A3" s="63"/>
      <c r="B3" s="63"/>
      <c r="C3" s="63"/>
      <c r="D3" s="63"/>
      <c r="E3" s="63"/>
      <c r="F3" s="53"/>
      <c r="G3" s="63"/>
      <c r="H3" s="63"/>
      <c r="I3" s="63"/>
    </row>
    <row r="4" spans="1:9" ht="19.5" customHeight="1">
      <c r="A4" s="82" t="s">
        <v>51</v>
      </c>
      <c r="B4" s="83"/>
      <c r="C4" s="83"/>
      <c r="D4" s="83"/>
      <c r="E4" s="84"/>
      <c r="F4" s="83"/>
      <c r="G4" s="83"/>
      <c r="H4" s="83"/>
      <c r="I4" s="83"/>
    </row>
    <row r="5" spans="1:9" ht="13.5" thickBot="1">
      <c r="A5" s="63"/>
      <c r="B5" s="63"/>
      <c r="C5" s="63"/>
      <c r="D5" s="63"/>
      <c r="E5" s="63"/>
      <c r="F5" s="63"/>
      <c r="G5" s="63"/>
      <c r="H5" s="63"/>
      <c r="I5" s="63"/>
    </row>
    <row r="6" spans="1:9" s="25" customFormat="1" ht="13.5" thickBot="1">
      <c r="A6" s="85"/>
      <c r="B6" s="86" t="s">
        <v>52</v>
      </c>
      <c r="C6" s="86"/>
      <c r="D6" s="87"/>
      <c r="E6" s="88" t="s">
        <v>53</v>
      </c>
      <c r="F6" s="89" t="s">
        <v>54</v>
      </c>
      <c r="G6" s="89" t="s">
        <v>55</v>
      </c>
      <c r="H6" s="89" t="s">
        <v>56</v>
      </c>
      <c r="I6" s="90" t="s">
        <v>30</v>
      </c>
    </row>
    <row r="7" spans="1:11" s="25" customFormat="1" ht="12.75">
      <c r="A7" s="232" t="s">
        <v>116</v>
      </c>
      <c r="B7" s="233"/>
      <c r="C7" s="233"/>
      <c r="D7" s="234"/>
      <c r="E7" s="136"/>
      <c r="F7" s="137"/>
      <c r="G7" s="137"/>
      <c r="H7" s="137"/>
      <c r="I7" s="138">
        <f>'Terasa I. II.'!G56</f>
        <v>0</v>
      </c>
      <c r="K7" s="142"/>
    </row>
    <row r="8" spans="1:11" s="25" customFormat="1" ht="12.75">
      <c r="A8" s="235" t="s">
        <v>114</v>
      </c>
      <c r="B8" s="236"/>
      <c r="C8" s="236"/>
      <c r="D8" s="237"/>
      <c r="E8" s="136"/>
      <c r="F8" s="137"/>
      <c r="G8" s="137"/>
      <c r="H8" s="137"/>
      <c r="I8" s="138">
        <f>'Čerpací stanice'!G26</f>
        <v>0</v>
      </c>
      <c r="K8" s="142"/>
    </row>
    <row r="9" spans="1:9" s="25" customFormat="1" ht="12.75">
      <c r="A9" s="235"/>
      <c r="B9" s="236"/>
      <c r="C9" s="236"/>
      <c r="D9" s="237"/>
      <c r="E9" s="136"/>
      <c r="F9" s="137"/>
      <c r="G9" s="137"/>
      <c r="H9" s="137"/>
      <c r="I9" s="138"/>
    </row>
    <row r="10" spans="1:9" s="25" customFormat="1" ht="12.75">
      <c r="A10" s="135"/>
      <c r="B10" s="91"/>
      <c r="C10" s="53"/>
      <c r="D10" s="92"/>
      <c r="E10" s="136"/>
      <c r="F10" s="137"/>
      <c r="G10" s="137"/>
      <c r="H10" s="137"/>
      <c r="I10" s="138"/>
    </row>
    <row r="11" spans="1:9" s="25" customFormat="1" ht="12.75">
      <c r="A11" s="135"/>
      <c r="B11" s="91"/>
      <c r="C11" s="53"/>
      <c r="D11" s="92"/>
      <c r="E11" s="136"/>
      <c r="F11" s="137"/>
      <c r="G11" s="137"/>
      <c r="H11" s="137"/>
      <c r="I11" s="138"/>
    </row>
    <row r="12" spans="1:9" s="25" customFormat="1" ht="13.5" thickBot="1">
      <c r="A12" s="135"/>
      <c r="B12" s="91"/>
      <c r="C12" s="53"/>
      <c r="D12" s="92"/>
      <c r="E12" s="136"/>
      <c r="F12" s="137"/>
      <c r="G12" s="137"/>
      <c r="H12" s="137"/>
      <c r="I12" s="138"/>
    </row>
    <row r="13" spans="1:9" s="99" customFormat="1" ht="13.5" thickBot="1">
      <c r="A13" s="93"/>
      <c r="B13" s="94" t="s">
        <v>57</v>
      </c>
      <c r="C13" s="94"/>
      <c r="D13" s="95"/>
      <c r="E13" s="96">
        <f>SUM(E7:E12)</f>
        <v>0</v>
      </c>
      <c r="F13" s="97">
        <f>SUM(F7:F12)</f>
        <v>0</v>
      </c>
      <c r="G13" s="97">
        <f>SUM(G7:G12)</f>
        <v>0</v>
      </c>
      <c r="H13" s="97">
        <f>SUM(H7:H12)</f>
        <v>0</v>
      </c>
      <c r="I13" s="98">
        <f>SUM(I7:I12)</f>
        <v>0</v>
      </c>
    </row>
    <row r="14" spans="1:9" ht="12.75">
      <c r="A14" s="53"/>
      <c r="B14" s="53"/>
      <c r="C14" s="53"/>
      <c r="D14" s="53"/>
      <c r="E14" s="53"/>
      <c r="F14" s="53"/>
      <c r="G14" s="53"/>
      <c r="H14" s="53"/>
      <c r="I14" s="53"/>
    </row>
    <row r="15" spans="1:57" ht="19.5" customHeight="1">
      <c r="A15" s="83" t="s">
        <v>58</v>
      </c>
      <c r="B15" s="83"/>
      <c r="C15" s="83"/>
      <c r="D15" s="83"/>
      <c r="E15" s="83"/>
      <c r="F15" s="83"/>
      <c r="G15" s="100"/>
      <c r="H15" s="83"/>
      <c r="I15" s="83"/>
      <c r="BA15" s="29"/>
      <c r="BB15" s="29"/>
      <c r="BC15" s="29"/>
      <c r="BD15" s="29"/>
      <c r="BE15" s="29"/>
    </row>
    <row r="16" spans="1:9" ht="13.5" thickBot="1">
      <c r="A16" s="63"/>
      <c r="B16" s="63"/>
      <c r="C16" s="63"/>
      <c r="D16" s="63"/>
      <c r="E16" s="63"/>
      <c r="F16" s="63"/>
      <c r="G16" s="63"/>
      <c r="H16" s="63"/>
      <c r="I16" s="63"/>
    </row>
    <row r="17" spans="1:9" ht="12.75">
      <c r="A17" s="58" t="s">
        <v>59</v>
      </c>
      <c r="B17" s="59"/>
      <c r="C17" s="59"/>
      <c r="D17" s="101"/>
      <c r="E17" s="102" t="s">
        <v>60</v>
      </c>
      <c r="F17" s="103" t="s">
        <v>61</v>
      </c>
      <c r="G17" s="104" t="s">
        <v>62</v>
      </c>
      <c r="H17" s="105"/>
      <c r="I17" s="106" t="s">
        <v>60</v>
      </c>
    </row>
    <row r="18" spans="1:53" ht="12.75">
      <c r="A18" s="51" t="s">
        <v>68</v>
      </c>
      <c r="B18" s="42"/>
      <c r="C18" s="42"/>
      <c r="D18" s="107"/>
      <c r="E18" s="108"/>
      <c r="F18" s="109"/>
      <c r="G18" s="110"/>
      <c r="H18" s="111"/>
      <c r="I18" s="112"/>
      <c r="BA18">
        <v>0</v>
      </c>
    </row>
    <row r="19" spans="1:53" ht="12.75">
      <c r="A19" s="51" t="s">
        <v>69</v>
      </c>
      <c r="B19" s="42"/>
      <c r="C19" s="42"/>
      <c r="D19" s="107"/>
      <c r="E19" s="108"/>
      <c r="F19" s="109"/>
      <c r="G19" s="110"/>
      <c r="H19" s="111"/>
      <c r="I19" s="112"/>
      <c r="BA19">
        <v>0</v>
      </c>
    </row>
    <row r="20" spans="1:53" ht="12.75">
      <c r="A20" s="51" t="s">
        <v>70</v>
      </c>
      <c r="B20" s="42"/>
      <c r="C20" s="42"/>
      <c r="D20" s="107"/>
      <c r="E20" s="108"/>
      <c r="F20" s="109"/>
      <c r="G20" s="110"/>
      <c r="H20" s="111"/>
      <c r="I20" s="112"/>
      <c r="BA20">
        <v>0</v>
      </c>
    </row>
    <row r="21" spans="1:53" ht="12.75">
      <c r="A21" s="51" t="s">
        <v>71</v>
      </c>
      <c r="B21" s="42"/>
      <c r="C21" s="42"/>
      <c r="D21" s="107"/>
      <c r="E21" s="108">
        <v>0</v>
      </c>
      <c r="F21" s="109"/>
      <c r="G21" s="110"/>
      <c r="H21" s="111"/>
      <c r="I21" s="112">
        <v>0</v>
      </c>
      <c r="BA21">
        <v>2</v>
      </c>
    </row>
    <row r="22" spans="1:53" ht="12.75">
      <c r="A22" s="51" t="s">
        <v>80</v>
      </c>
      <c r="B22" s="42"/>
      <c r="C22" s="42"/>
      <c r="D22" s="141"/>
      <c r="E22" s="163"/>
      <c r="F22" s="109"/>
      <c r="G22" s="110"/>
      <c r="H22" s="111"/>
      <c r="I22" s="112"/>
      <c r="BA22">
        <v>1</v>
      </c>
    </row>
    <row r="23" spans="1:53" ht="12.75">
      <c r="A23" s="51" t="s">
        <v>72</v>
      </c>
      <c r="B23" s="42"/>
      <c r="C23" s="42"/>
      <c r="D23" s="107"/>
      <c r="E23" s="108"/>
      <c r="F23" s="109"/>
      <c r="G23" s="110"/>
      <c r="H23" s="111"/>
      <c r="I23" s="112"/>
      <c r="BA23">
        <v>1</v>
      </c>
    </row>
    <row r="24" spans="1:53" ht="12.75">
      <c r="A24" s="51" t="s">
        <v>73</v>
      </c>
      <c r="B24" s="42"/>
      <c r="C24" s="42"/>
      <c r="D24" s="107"/>
      <c r="E24" s="108"/>
      <c r="F24" s="109"/>
      <c r="G24" s="110"/>
      <c r="H24" s="111"/>
      <c r="I24" s="112"/>
      <c r="BA24">
        <v>2</v>
      </c>
    </row>
    <row r="25" spans="1:53" ht="12.75">
      <c r="A25" s="51" t="s">
        <v>74</v>
      </c>
      <c r="B25" s="42"/>
      <c r="C25" s="42"/>
      <c r="D25" s="107"/>
      <c r="E25" s="108"/>
      <c r="F25" s="109"/>
      <c r="G25" s="110"/>
      <c r="H25" s="111"/>
      <c r="I25" s="112"/>
      <c r="BA25">
        <v>2</v>
      </c>
    </row>
    <row r="26" spans="1:53" ht="12.75">
      <c r="A26" s="51" t="s">
        <v>75</v>
      </c>
      <c r="B26" s="42"/>
      <c r="C26" s="42"/>
      <c r="D26" s="107"/>
      <c r="E26" s="108"/>
      <c r="F26" s="109"/>
      <c r="G26" s="110"/>
      <c r="H26" s="111"/>
      <c r="I26" s="112"/>
      <c r="BA26">
        <v>2</v>
      </c>
    </row>
    <row r="27" spans="1:9" ht="13.5" thickBot="1">
      <c r="A27" s="113"/>
      <c r="B27" s="114" t="s">
        <v>63</v>
      </c>
      <c r="C27" s="115"/>
      <c r="D27" s="116"/>
      <c r="E27" s="117"/>
      <c r="F27" s="118"/>
      <c r="G27" s="118"/>
      <c r="H27" s="227">
        <f>SUM(I18:I26)</f>
        <v>0</v>
      </c>
      <c r="I27" s="228"/>
    </row>
    <row r="29" spans="2:9" ht="12.75">
      <c r="B29" s="99"/>
      <c r="F29" s="119"/>
      <c r="G29" s="120"/>
      <c r="H29" s="120"/>
      <c r="I29" s="121"/>
    </row>
    <row r="30" spans="6:9" ht="12.75">
      <c r="F30" s="119"/>
      <c r="G30" s="120"/>
      <c r="H30" s="120"/>
      <c r="I30" s="121"/>
    </row>
    <row r="31" spans="6:9" ht="12.75">
      <c r="F31" s="119"/>
      <c r="G31" s="120"/>
      <c r="H31" s="120"/>
      <c r="I31" s="121"/>
    </row>
    <row r="32" spans="6:9" ht="12.75">
      <c r="F32" s="119"/>
      <c r="G32" s="120"/>
      <c r="H32" s="120"/>
      <c r="I32" s="121"/>
    </row>
    <row r="33" spans="6:9" ht="12.75">
      <c r="F33" s="119"/>
      <c r="G33" s="120"/>
      <c r="H33" s="120"/>
      <c r="I33" s="121"/>
    </row>
    <row r="34" spans="6:9" ht="12.75">
      <c r="F34" s="119"/>
      <c r="G34" s="120"/>
      <c r="H34" s="120"/>
      <c r="I34" s="121"/>
    </row>
    <row r="35" spans="6:9" ht="12.75">
      <c r="F35" s="119"/>
      <c r="G35" s="120"/>
      <c r="H35" s="120"/>
      <c r="I35" s="121"/>
    </row>
    <row r="36" spans="6:9" ht="12.75">
      <c r="F36" s="119"/>
      <c r="G36" s="120"/>
      <c r="H36" s="120"/>
      <c r="I36" s="121"/>
    </row>
    <row r="37" spans="6:9" ht="12.75">
      <c r="F37" s="119"/>
      <c r="G37" s="120"/>
      <c r="H37" s="120"/>
      <c r="I37" s="121"/>
    </row>
    <row r="38" spans="6:9" ht="12.75">
      <c r="F38" s="119"/>
      <c r="G38" s="120"/>
      <c r="H38" s="120"/>
      <c r="I38" s="121"/>
    </row>
    <row r="39" spans="6:9" ht="12.75">
      <c r="F39" s="119"/>
      <c r="G39" s="120"/>
      <c r="H39" s="120"/>
      <c r="I39" s="121"/>
    </row>
    <row r="40" spans="6:9" ht="12.75">
      <c r="F40" s="119"/>
      <c r="G40" s="120"/>
      <c r="H40" s="120"/>
      <c r="I40" s="121"/>
    </row>
    <row r="41" spans="6:9" ht="12.75">
      <c r="F41" s="119"/>
      <c r="G41" s="120"/>
      <c r="H41" s="120"/>
      <c r="I41" s="121"/>
    </row>
    <row r="42" spans="6:9" ht="12.75">
      <c r="F42" s="119"/>
      <c r="G42" s="120"/>
      <c r="H42" s="120"/>
      <c r="I42" s="121"/>
    </row>
    <row r="43" spans="6:9" ht="12.75">
      <c r="F43" s="119"/>
      <c r="G43" s="120"/>
      <c r="H43" s="120"/>
      <c r="I43" s="121"/>
    </row>
    <row r="44" spans="6:9" ht="12.75">
      <c r="F44" s="119"/>
      <c r="G44" s="120"/>
      <c r="H44" s="120"/>
      <c r="I44" s="121"/>
    </row>
    <row r="45" spans="6:9" ht="12.75">
      <c r="F45" s="119"/>
      <c r="G45" s="120"/>
      <c r="H45" s="120"/>
      <c r="I45" s="121"/>
    </row>
    <row r="46" spans="6:9" ht="12.75">
      <c r="F46" s="119"/>
      <c r="G46" s="120"/>
      <c r="H46" s="120"/>
      <c r="I46" s="121"/>
    </row>
    <row r="47" spans="6:9" ht="12.75">
      <c r="F47" s="119"/>
      <c r="G47" s="120"/>
      <c r="H47" s="120"/>
      <c r="I47" s="121"/>
    </row>
    <row r="48" spans="6:9" ht="12.75">
      <c r="F48" s="119"/>
      <c r="G48" s="120"/>
      <c r="H48" s="120"/>
      <c r="I48" s="121"/>
    </row>
    <row r="49" spans="6:9" ht="12.75">
      <c r="F49" s="119"/>
      <c r="G49" s="120"/>
      <c r="H49" s="120"/>
      <c r="I49" s="121"/>
    </row>
    <row r="50" spans="6:9" ht="12.75">
      <c r="F50" s="119"/>
      <c r="G50" s="120"/>
      <c r="H50" s="120"/>
      <c r="I50" s="121"/>
    </row>
    <row r="51" spans="6:9" ht="12.75">
      <c r="F51" s="119"/>
      <c r="G51" s="120"/>
      <c r="H51" s="120"/>
      <c r="I51" s="121"/>
    </row>
    <row r="52" spans="6:9" ht="12.75">
      <c r="F52" s="119"/>
      <c r="G52" s="120"/>
      <c r="H52" s="120"/>
      <c r="I52" s="121"/>
    </row>
    <row r="53" spans="6:9" ht="12.75">
      <c r="F53" s="119"/>
      <c r="G53" s="120"/>
      <c r="H53" s="120"/>
      <c r="I53" s="121"/>
    </row>
    <row r="54" spans="6:9" ht="12.75">
      <c r="F54" s="119"/>
      <c r="G54" s="120"/>
      <c r="H54" s="120"/>
      <c r="I54" s="121"/>
    </row>
    <row r="55" spans="6:9" ht="12.75">
      <c r="F55" s="119"/>
      <c r="G55" s="120"/>
      <c r="H55" s="120"/>
      <c r="I55" s="121"/>
    </row>
    <row r="56" spans="6:9" ht="12.75">
      <c r="F56" s="119"/>
      <c r="G56" s="120"/>
      <c r="H56" s="120"/>
      <c r="I56" s="121"/>
    </row>
    <row r="57" spans="6:9" ht="12.75">
      <c r="F57" s="119"/>
      <c r="G57" s="120"/>
      <c r="H57" s="120"/>
      <c r="I57" s="121"/>
    </row>
    <row r="58" spans="6:9" ht="12.75">
      <c r="F58" s="119"/>
      <c r="G58" s="120"/>
      <c r="H58" s="120"/>
      <c r="I58" s="121"/>
    </row>
    <row r="59" spans="6:9" ht="12.75">
      <c r="F59" s="119"/>
      <c r="G59" s="120"/>
      <c r="H59" s="120"/>
      <c r="I59" s="121"/>
    </row>
    <row r="60" spans="6:9" ht="12.75">
      <c r="F60" s="119"/>
      <c r="G60" s="120"/>
      <c r="H60" s="120"/>
      <c r="I60" s="121"/>
    </row>
    <row r="61" spans="6:9" ht="12.75">
      <c r="F61" s="119"/>
      <c r="G61" s="120"/>
      <c r="H61" s="120"/>
      <c r="I61" s="121"/>
    </row>
    <row r="62" spans="6:9" ht="12.75">
      <c r="F62" s="119"/>
      <c r="G62" s="120"/>
      <c r="H62" s="120"/>
      <c r="I62" s="121"/>
    </row>
    <row r="63" spans="6:9" ht="12.75">
      <c r="F63" s="119"/>
      <c r="G63" s="120"/>
      <c r="H63" s="120"/>
      <c r="I63" s="121"/>
    </row>
    <row r="64" spans="6:9" ht="12.75">
      <c r="F64" s="119"/>
      <c r="G64" s="120"/>
      <c r="H64" s="120"/>
      <c r="I64" s="121"/>
    </row>
    <row r="65" spans="6:9" ht="12.75">
      <c r="F65" s="119"/>
      <c r="G65" s="120"/>
      <c r="H65" s="120"/>
      <c r="I65" s="121"/>
    </row>
    <row r="66" spans="6:9" ht="12.75">
      <c r="F66" s="119"/>
      <c r="G66" s="120"/>
      <c r="H66" s="120"/>
      <c r="I66" s="121"/>
    </row>
    <row r="67" spans="6:9" ht="12.75">
      <c r="F67" s="119"/>
      <c r="G67" s="120"/>
      <c r="H67" s="120"/>
      <c r="I67" s="121"/>
    </row>
    <row r="68" spans="6:9" ht="12.75">
      <c r="F68" s="119"/>
      <c r="G68" s="120"/>
      <c r="H68" s="120"/>
      <c r="I68" s="121"/>
    </row>
    <row r="69" spans="6:9" ht="12.75">
      <c r="F69" s="119"/>
      <c r="G69" s="120"/>
      <c r="H69" s="120"/>
      <c r="I69" s="121"/>
    </row>
    <row r="70" spans="6:9" ht="12.75">
      <c r="F70" s="119"/>
      <c r="G70" s="120"/>
      <c r="H70" s="120"/>
      <c r="I70" s="121"/>
    </row>
    <row r="71" spans="6:9" ht="12.75">
      <c r="F71" s="119"/>
      <c r="G71" s="120"/>
      <c r="H71" s="120"/>
      <c r="I71" s="121"/>
    </row>
    <row r="72" spans="6:9" ht="12.75">
      <c r="F72" s="119"/>
      <c r="G72" s="120"/>
      <c r="H72" s="120"/>
      <c r="I72" s="121"/>
    </row>
    <row r="73" spans="6:9" ht="12.75">
      <c r="F73" s="119"/>
      <c r="G73" s="120"/>
      <c r="H73" s="120"/>
      <c r="I73" s="121"/>
    </row>
    <row r="74" spans="6:9" ht="12.75">
      <c r="F74" s="119"/>
      <c r="G74" s="120"/>
      <c r="H74" s="120"/>
      <c r="I74" s="121"/>
    </row>
    <row r="75" spans="6:9" ht="12.75">
      <c r="F75" s="119"/>
      <c r="G75" s="120"/>
      <c r="H75" s="120"/>
      <c r="I75" s="121"/>
    </row>
    <row r="76" spans="6:9" ht="12.75">
      <c r="F76" s="119"/>
      <c r="G76" s="120"/>
      <c r="H76" s="120"/>
      <c r="I76" s="121"/>
    </row>
    <row r="77" spans="6:9" ht="12.75">
      <c r="F77" s="119"/>
      <c r="G77" s="120"/>
      <c r="H77" s="120"/>
      <c r="I77" s="121"/>
    </row>
    <row r="78" spans="6:9" ht="12.75">
      <c r="F78" s="119"/>
      <c r="G78" s="120"/>
      <c r="H78" s="120"/>
      <c r="I78" s="121"/>
    </row>
  </sheetData>
  <sheetProtection/>
  <mergeCells count="8">
    <mergeCell ref="A1:B1"/>
    <mergeCell ref="A2:B2"/>
    <mergeCell ref="G2:I2"/>
    <mergeCell ref="H27:I27"/>
    <mergeCell ref="C1:F1"/>
    <mergeCell ref="A7:D7"/>
    <mergeCell ref="A8:D8"/>
    <mergeCell ref="A9:D9"/>
  </mergeCells>
  <printOptions/>
  <pageMargins left="0.5905511811023623" right="0.3937007874015748" top="0.5905511811023623" bottom="0.984251968503937" header="0.1968503937007874" footer="0.5118110236220472"/>
  <pageSetup fitToHeight="1" fitToWidth="1" horizontalDpi="300" verticalDpi="300" orientation="portrait" paperSize="9" scale="97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7"/>
  <sheetViews>
    <sheetView showGridLines="0" showZeros="0" zoomScale="90" zoomScaleNormal="90" zoomScalePageLayoutView="0" workbookViewId="0" topLeftCell="A13">
      <selection activeCell="FV21" sqref="FV21"/>
    </sheetView>
  </sheetViews>
  <sheetFormatPr defaultColWidth="9.00390625" defaultRowHeight="12.75"/>
  <cols>
    <col min="1" max="1" width="4.375" style="122" customWidth="1"/>
    <col min="2" max="2" width="14.625" style="122" customWidth="1"/>
    <col min="3" max="3" width="69.00390625" style="122" customWidth="1"/>
    <col min="4" max="4" width="5.625" style="122" customWidth="1"/>
    <col min="5" max="5" width="8.625" style="133" customWidth="1"/>
    <col min="6" max="6" width="11.75390625" style="122" customWidth="1"/>
    <col min="7" max="7" width="22.625" style="122" customWidth="1"/>
    <col min="8" max="22" width="9.125" style="139" hidden="1" customWidth="1"/>
    <col min="23" max="23" width="12.625" style="139" hidden="1" customWidth="1"/>
    <col min="24" max="36" width="9.125" style="139" hidden="1" customWidth="1"/>
    <col min="37" max="37" width="8.625" style="139" hidden="1" customWidth="1"/>
    <col min="38" max="38" width="7.375" style="139" hidden="1" customWidth="1"/>
    <col min="39" max="39" width="6.125" style="139" hidden="1" customWidth="1"/>
    <col min="40" max="40" width="4.875" style="139" hidden="1" customWidth="1"/>
    <col min="41" max="41" width="7.625" style="139" hidden="1" customWidth="1"/>
    <col min="42" max="42" width="7.75390625" style="139" hidden="1" customWidth="1"/>
    <col min="43" max="43" width="7.375" style="139" hidden="1" customWidth="1"/>
    <col min="44" max="46" width="2.375" style="139" hidden="1" customWidth="1"/>
    <col min="47" max="47" width="10.625" style="139" hidden="1" customWidth="1"/>
    <col min="48" max="48" width="11.25390625" style="139" hidden="1" customWidth="1"/>
    <col min="49" max="49" width="5.125" style="139" hidden="1" customWidth="1"/>
    <col min="50" max="51" width="4.125" style="139" hidden="1" customWidth="1"/>
    <col min="52" max="52" width="8.75390625" style="139" hidden="1" customWidth="1"/>
    <col min="53" max="53" width="4.75390625" style="139" hidden="1" customWidth="1"/>
    <col min="54" max="54" width="4.25390625" style="139" hidden="1" customWidth="1"/>
    <col min="55" max="55" width="5.25390625" style="139" hidden="1" customWidth="1"/>
    <col min="56" max="56" width="4.75390625" style="139" hidden="1" customWidth="1"/>
    <col min="57" max="57" width="5.75390625" style="139" hidden="1" customWidth="1"/>
    <col min="58" max="58" width="3.875" style="139" hidden="1" customWidth="1"/>
    <col min="59" max="59" width="5.875" style="139" hidden="1" customWidth="1"/>
    <col min="60" max="60" width="4.25390625" style="139" hidden="1" customWidth="1"/>
    <col min="61" max="61" width="6.625" style="139" hidden="1" customWidth="1"/>
    <col min="62" max="62" width="7.75390625" style="139" hidden="1" customWidth="1"/>
    <col min="63" max="63" width="6.25390625" style="139" hidden="1" customWidth="1"/>
    <col min="64" max="64" width="5.625" style="139" hidden="1" customWidth="1"/>
    <col min="65" max="65" width="4.75390625" style="139" hidden="1" customWidth="1"/>
    <col min="66" max="66" width="8.00390625" style="139" hidden="1" customWidth="1"/>
    <col min="67" max="67" width="5.75390625" style="139" hidden="1" customWidth="1"/>
    <col min="68" max="68" width="6.125" style="139" hidden="1" customWidth="1"/>
    <col min="69" max="69" width="5.75390625" style="139" hidden="1" customWidth="1"/>
    <col min="70" max="70" width="5.125" style="139" hidden="1" customWidth="1"/>
    <col min="71" max="71" width="4.125" style="139" hidden="1" customWidth="1"/>
    <col min="72" max="72" width="3.75390625" style="139" hidden="1" customWidth="1"/>
    <col min="73" max="73" width="4.125" style="139" hidden="1" customWidth="1"/>
    <col min="74" max="129" width="0" style="139" hidden="1" customWidth="1"/>
    <col min="130" max="176" width="0" style="122" hidden="1" customWidth="1"/>
    <col min="177" max="178" width="9.125" style="122" customWidth="1"/>
    <col min="179" max="179" width="9.875" style="122" bestFit="1" customWidth="1"/>
    <col min="180" max="16384" width="9.125" style="122" customWidth="1"/>
  </cols>
  <sheetData>
    <row r="1" spans="1:7" ht="15.75">
      <c r="A1" s="238" t="s">
        <v>77</v>
      </c>
      <c r="B1" s="238"/>
      <c r="C1" s="238"/>
      <c r="D1" s="238"/>
      <c r="E1" s="238"/>
      <c r="F1" s="238"/>
      <c r="G1" s="238"/>
    </row>
    <row r="2" spans="1:23" ht="14.25" customHeight="1" thickBot="1">
      <c r="A2" s="123"/>
      <c r="B2" s="124"/>
      <c r="C2" s="125"/>
      <c r="D2" s="125"/>
      <c r="E2" s="126"/>
      <c r="F2" s="125"/>
      <c r="G2" s="125"/>
      <c r="W2" s="140"/>
    </row>
    <row r="3" spans="1:7" ht="13.5" thickTop="1">
      <c r="A3" s="220" t="s">
        <v>48</v>
      </c>
      <c r="B3" s="221"/>
      <c r="C3" s="76" t="str">
        <f>CONCATENATE(cislostavby," ",nazevstavby)</f>
        <v> AUTOMATICKÁ ZÁVLAHA PLOVÁRNY U VÁCLAVA</v>
      </c>
      <c r="D3" s="127"/>
      <c r="E3" s="128"/>
      <c r="F3" s="129"/>
      <c r="G3" s="130"/>
    </row>
    <row r="4" spans="1:7" ht="13.5" thickBot="1">
      <c r="A4" s="239" t="s">
        <v>50</v>
      </c>
      <c r="B4" s="223"/>
      <c r="C4" s="79" t="s">
        <v>110</v>
      </c>
      <c r="D4" s="131"/>
      <c r="E4" s="240"/>
      <c r="F4" s="241"/>
      <c r="G4" s="242"/>
    </row>
    <row r="5" spans="3:7" ht="13.5" thickTop="1">
      <c r="C5" s="52"/>
      <c r="D5" s="185"/>
      <c r="E5" s="53"/>
      <c r="F5" s="53"/>
      <c r="G5" s="186"/>
    </row>
    <row r="6" spans="3:7" ht="12.75">
      <c r="C6" s="187" t="s">
        <v>81</v>
      </c>
      <c r="D6" s="188" t="s">
        <v>82</v>
      </c>
      <c r="E6" s="188" t="s">
        <v>83</v>
      </c>
      <c r="F6" s="188" t="s">
        <v>84</v>
      </c>
      <c r="G6" s="189" t="s">
        <v>85</v>
      </c>
    </row>
    <row r="7" spans="3:7" ht="13.5" thickBot="1">
      <c r="C7" s="187"/>
      <c r="D7" s="188"/>
      <c r="E7" s="188"/>
      <c r="F7" s="188"/>
      <c r="G7" s="189"/>
    </row>
    <row r="8" spans="3:7" ht="12.75">
      <c r="C8" s="190" t="s">
        <v>86</v>
      </c>
      <c r="D8" s="165"/>
      <c r="E8" s="166"/>
      <c r="F8" s="166"/>
      <c r="G8" s="167"/>
    </row>
    <row r="9" spans="3:7" ht="13.5" thickBot="1">
      <c r="C9" s="191" t="s">
        <v>87</v>
      </c>
      <c r="D9" s="169"/>
      <c r="E9" s="168"/>
      <c r="F9" s="168"/>
      <c r="G9" s="170">
        <v>0</v>
      </c>
    </row>
    <row r="10" spans="3:7" ht="13.5" thickBot="1">
      <c r="C10" s="187"/>
      <c r="D10" s="188"/>
      <c r="E10" s="188"/>
      <c r="F10" s="188"/>
      <c r="G10" s="189"/>
    </row>
    <row r="11" spans="3:7" ht="12.75">
      <c r="C11" s="190" t="s">
        <v>88</v>
      </c>
      <c r="D11" s="165"/>
      <c r="E11" s="166"/>
      <c r="F11" s="166"/>
      <c r="G11" s="167"/>
    </row>
    <row r="12" spans="3:7" ht="12.75">
      <c r="C12" s="192" t="s">
        <v>118</v>
      </c>
      <c r="D12" s="172" t="s">
        <v>89</v>
      </c>
      <c r="E12" s="171">
        <v>195</v>
      </c>
      <c r="F12" s="171"/>
      <c r="G12" s="173">
        <f aca="true" t="shared" si="0" ref="G12:G22">E12*F12</f>
        <v>0</v>
      </c>
    </row>
    <row r="13" spans="3:7" ht="12.75">
      <c r="C13" s="192" t="s">
        <v>90</v>
      </c>
      <c r="D13" s="172" t="s">
        <v>89</v>
      </c>
      <c r="E13" s="171">
        <v>195</v>
      </c>
      <c r="F13" s="171"/>
      <c r="G13" s="173">
        <f t="shared" si="0"/>
        <v>0</v>
      </c>
    </row>
    <row r="14" spans="3:7" ht="12.75">
      <c r="C14" s="192" t="s">
        <v>91</v>
      </c>
      <c r="D14" s="172" t="s">
        <v>89</v>
      </c>
      <c r="E14" s="171">
        <v>195</v>
      </c>
      <c r="F14" s="171"/>
      <c r="G14" s="173">
        <f>E14*F14</f>
        <v>0</v>
      </c>
    </row>
    <row r="15" spans="3:7" ht="12.75">
      <c r="C15" s="192" t="s">
        <v>117</v>
      </c>
      <c r="D15" s="172" t="s">
        <v>65</v>
      </c>
      <c r="E15" s="171">
        <v>97.5</v>
      </c>
      <c r="F15" s="171"/>
      <c r="G15" s="173">
        <f t="shared" si="0"/>
        <v>0</v>
      </c>
    </row>
    <row r="16" spans="3:7" ht="12.75">
      <c r="C16" s="192" t="s">
        <v>92</v>
      </c>
      <c r="D16" s="172" t="s">
        <v>66</v>
      </c>
      <c r="E16" s="171">
        <v>7.8</v>
      </c>
      <c r="F16" s="171"/>
      <c r="G16" s="174">
        <f t="shared" si="0"/>
        <v>0</v>
      </c>
    </row>
    <row r="17" spans="3:7" ht="12.75">
      <c r="C17" s="192" t="s">
        <v>93</v>
      </c>
      <c r="D17" s="172" t="s">
        <v>66</v>
      </c>
      <c r="E17" s="171">
        <v>1</v>
      </c>
      <c r="F17" s="171"/>
      <c r="G17" s="173">
        <f>E17*F17</f>
        <v>0</v>
      </c>
    </row>
    <row r="18" spans="1:7" ht="12.75">
      <c r="A18" s="132"/>
      <c r="B18" s="132"/>
      <c r="C18" s="192" t="s">
        <v>119</v>
      </c>
      <c r="D18" s="172" t="s">
        <v>64</v>
      </c>
      <c r="E18" s="171">
        <v>1</v>
      </c>
      <c r="F18" s="171"/>
      <c r="G18" s="173">
        <f>E18*F18</f>
        <v>0</v>
      </c>
    </row>
    <row r="19" spans="1:7" ht="25.5">
      <c r="A19" s="132"/>
      <c r="B19" s="132"/>
      <c r="C19" s="198" t="s">
        <v>120</v>
      </c>
      <c r="D19" s="172" t="s">
        <v>64</v>
      </c>
      <c r="E19" s="171">
        <v>2</v>
      </c>
      <c r="F19" s="171"/>
      <c r="G19" s="173">
        <f>E19*F19</f>
        <v>0</v>
      </c>
    </row>
    <row r="20" spans="1:7" ht="12.75">
      <c r="A20" s="132"/>
      <c r="B20" s="132"/>
      <c r="C20" s="192" t="s">
        <v>94</v>
      </c>
      <c r="D20" s="172" t="s">
        <v>64</v>
      </c>
      <c r="E20" s="171">
        <v>19</v>
      </c>
      <c r="F20" s="171"/>
      <c r="G20" s="173">
        <f t="shared" si="0"/>
        <v>0</v>
      </c>
    </row>
    <row r="21" spans="1:7" ht="12.75">
      <c r="A21" s="132"/>
      <c r="B21" s="132"/>
      <c r="C21" s="192" t="s">
        <v>95</v>
      </c>
      <c r="D21" s="172" t="s">
        <v>64</v>
      </c>
      <c r="E21" s="171">
        <f>E20</f>
        <v>19</v>
      </c>
      <c r="F21" s="171"/>
      <c r="G21" s="173">
        <f t="shared" si="0"/>
        <v>0</v>
      </c>
    </row>
    <row r="22" spans="3:7" ht="12.75">
      <c r="C22" s="192" t="s">
        <v>96</v>
      </c>
      <c r="D22" s="172" t="s">
        <v>66</v>
      </c>
      <c r="E22" s="171">
        <f>0.2*0.15*E13</f>
        <v>5.85</v>
      </c>
      <c r="F22" s="171"/>
      <c r="G22" s="173">
        <f t="shared" si="0"/>
        <v>0</v>
      </c>
    </row>
    <row r="23" spans="3:7" ht="13.5" thickBot="1">
      <c r="C23" s="193"/>
      <c r="D23" s="176"/>
      <c r="E23" s="175"/>
      <c r="F23" s="175"/>
      <c r="G23" s="177">
        <f>SUM(G12:G22)</f>
        <v>0</v>
      </c>
    </row>
    <row r="24" spans="3:7" ht="13.5" thickBot="1">
      <c r="C24" s="52"/>
      <c r="D24" s="185"/>
      <c r="E24" s="53"/>
      <c r="F24" s="53"/>
      <c r="G24" s="186"/>
    </row>
    <row r="25" spans="3:7" ht="12.75">
      <c r="C25" s="190" t="s">
        <v>97</v>
      </c>
      <c r="D25" s="165"/>
      <c r="E25" s="166"/>
      <c r="F25" s="166"/>
      <c r="G25" s="167"/>
    </row>
    <row r="26" spans="3:7" ht="12.75">
      <c r="C26" s="192" t="s">
        <v>121</v>
      </c>
      <c r="D26" s="172" t="s">
        <v>89</v>
      </c>
      <c r="E26" s="171">
        <v>150</v>
      </c>
      <c r="F26" s="171"/>
      <c r="G26" s="173">
        <f>E26*F26</f>
        <v>0</v>
      </c>
    </row>
    <row r="27" spans="3:7" ht="12.75">
      <c r="C27" s="192" t="s">
        <v>98</v>
      </c>
      <c r="D27" s="172" t="s">
        <v>64</v>
      </c>
      <c r="E27" s="171">
        <v>24</v>
      </c>
      <c r="F27" s="171"/>
      <c r="G27" s="173">
        <f>E27*F27</f>
        <v>0</v>
      </c>
    </row>
    <row r="28" spans="3:7" ht="12.75">
      <c r="C28" s="192" t="s">
        <v>99</v>
      </c>
      <c r="D28" s="172" t="s">
        <v>89</v>
      </c>
      <c r="E28" s="171">
        <v>150</v>
      </c>
      <c r="F28" s="171"/>
      <c r="G28" s="173">
        <f>E28*F28</f>
        <v>0</v>
      </c>
    </row>
    <row r="29" spans="3:7" ht="12.75">
      <c r="C29" s="192"/>
      <c r="D29" s="172"/>
      <c r="E29" s="171"/>
      <c r="F29" s="171"/>
      <c r="G29" s="173"/>
    </row>
    <row r="30" spans="3:7" ht="12.75">
      <c r="C30" s="192" t="s">
        <v>122</v>
      </c>
      <c r="D30" s="172" t="s">
        <v>89</v>
      </c>
      <c r="E30" s="171">
        <v>300</v>
      </c>
      <c r="F30" s="171"/>
      <c r="G30" s="173">
        <f>E30*F30</f>
        <v>0</v>
      </c>
    </row>
    <row r="31" spans="3:7" ht="12.75">
      <c r="C31" s="192" t="s">
        <v>98</v>
      </c>
      <c r="D31" s="172" t="s">
        <v>64</v>
      </c>
      <c r="E31" s="171">
        <v>48</v>
      </c>
      <c r="F31" s="171"/>
      <c r="G31" s="173">
        <f>E31*F31</f>
        <v>0</v>
      </c>
    </row>
    <row r="32" spans="3:7" ht="12.75">
      <c r="C32" s="192" t="s">
        <v>99</v>
      </c>
      <c r="D32" s="172" t="s">
        <v>89</v>
      </c>
      <c r="E32" s="171">
        <v>300</v>
      </c>
      <c r="F32" s="171"/>
      <c r="G32" s="173">
        <f>E32*F32</f>
        <v>0</v>
      </c>
    </row>
    <row r="33" spans="3:7" ht="13.5" thickBot="1">
      <c r="C33" s="193"/>
      <c r="D33" s="176"/>
      <c r="E33" s="175"/>
      <c r="F33" s="175"/>
      <c r="G33" s="177">
        <f>SUM(G26:G32)</f>
        <v>0</v>
      </c>
    </row>
    <row r="34" spans="3:7" ht="13.5" thickBot="1">
      <c r="C34" s="52"/>
      <c r="D34" s="185"/>
      <c r="E34" s="53"/>
      <c r="F34" s="53"/>
      <c r="G34" s="194"/>
    </row>
    <row r="35" spans="3:7" ht="12.75">
      <c r="C35" s="190" t="s">
        <v>100</v>
      </c>
      <c r="D35" s="165"/>
      <c r="E35" s="166"/>
      <c r="F35" s="166"/>
      <c r="G35" s="167"/>
    </row>
    <row r="36" spans="3:7" ht="12.75">
      <c r="C36" s="192" t="s">
        <v>101</v>
      </c>
      <c r="D36" s="172" t="s">
        <v>64</v>
      </c>
      <c r="E36" s="172">
        <v>19</v>
      </c>
      <c r="F36" s="178"/>
      <c r="G36" s="173">
        <f>E36*F36</f>
        <v>0</v>
      </c>
    </row>
    <row r="37" spans="1:7" ht="12.75">
      <c r="A37" s="132"/>
      <c r="B37" s="132"/>
      <c r="C37" s="192" t="s">
        <v>123</v>
      </c>
      <c r="D37" s="172" t="s">
        <v>64</v>
      </c>
      <c r="E37" s="172">
        <v>19</v>
      </c>
      <c r="F37" s="178"/>
      <c r="G37" s="173">
        <f>E37*F37</f>
        <v>0</v>
      </c>
    </row>
    <row r="38" spans="1:7" ht="12.75">
      <c r="A38" s="132"/>
      <c r="B38" s="132"/>
      <c r="C38" s="192" t="s">
        <v>129</v>
      </c>
      <c r="D38" s="172" t="s">
        <v>64</v>
      </c>
      <c r="E38" s="172">
        <v>19</v>
      </c>
      <c r="F38" s="178"/>
      <c r="G38" s="173">
        <f>E38*F38</f>
        <v>0</v>
      </c>
    </row>
    <row r="39" spans="1:7" ht="13.5" thickBot="1">
      <c r="A39" s="132"/>
      <c r="B39" s="132"/>
      <c r="C39" s="193"/>
      <c r="D39" s="176"/>
      <c r="E39" s="175"/>
      <c r="F39" s="175"/>
      <c r="G39" s="177">
        <f>SUM(G36:G38)</f>
        <v>0</v>
      </c>
    </row>
    <row r="40" spans="1:7" ht="13.5" thickBot="1">
      <c r="A40" s="132"/>
      <c r="B40" s="132"/>
      <c r="C40" s="52"/>
      <c r="D40" s="185"/>
      <c r="E40" s="53"/>
      <c r="F40" s="53"/>
      <c r="G40" s="186"/>
    </row>
    <row r="41" spans="1:7" ht="12.75">
      <c r="A41" s="132"/>
      <c r="B41" s="132"/>
      <c r="C41" s="190" t="s">
        <v>102</v>
      </c>
      <c r="D41" s="165"/>
      <c r="E41" s="166"/>
      <c r="F41" s="166"/>
      <c r="G41" s="167"/>
    </row>
    <row r="42" spans="1:7" ht="12.75">
      <c r="A42" s="132"/>
      <c r="B42" s="132"/>
      <c r="C42" s="192" t="s">
        <v>103</v>
      </c>
      <c r="D42" s="172" t="s">
        <v>64</v>
      </c>
      <c r="E42" s="172">
        <v>1</v>
      </c>
      <c r="F42" s="179"/>
      <c r="G42" s="173">
        <f aca="true" t="shared" si="1" ref="G42:G51">E42*F42</f>
        <v>0</v>
      </c>
    </row>
    <row r="43" spans="1:7" ht="12.75">
      <c r="A43" s="132"/>
      <c r="B43" s="132"/>
      <c r="C43" s="192" t="s">
        <v>104</v>
      </c>
      <c r="D43" s="172" t="s">
        <v>64</v>
      </c>
      <c r="E43" s="172">
        <v>1</v>
      </c>
      <c r="F43" s="179"/>
      <c r="G43" s="173">
        <f>E43*F43</f>
        <v>0</v>
      </c>
    </row>
    <row r="44" spans="1:7" ht="12.75">
      <c r="A44" s="132"/>
      <c r="B44" s="132"/>
      <c r="C44" s="192" t="s">
        <v>128</v>
      </c>
      <c r="D44" s="172" t="s">
        <v>64</v>
      </c>
      <c r="E44" s="172">
        <v>1</v>
      </c>
      <c r="F44" s="179"/>
      <c r="G44" s="173">
        <f t="shared" si="1"/>
        <v>0</v>
      </c>
    </row>
    <row r="45" spans="1:7" ht="12.75">
      <c r="A45" s="132"/>
      <c r="B45" s="132"/>
      <c r="C45" s="192" t="s">
        <v>105</v>
      </c>
      <c r="D45" s="172" t="s">
        <v>67</v>
      </c>
      <c r="E45" s="172">
        <v>130</v>
      </c>
      <c r="F45" s="179"/>
      <c r="G45" s="173">
        <f t="shared" si="1"/>
        <v>0</v>
      </c>
    </row>
    <row r="46" spans="1:7" ht="12.75">
      <c r="A46" s="132"/>
      <c r="B46" s="132"/>
      <c r="C46" s="192" t="s">
        <v>124</v>
      </c>
      <c r="D46" s="172" t="s">
        <v>67</v>
      </c>
      <c r="E46" s="172">
        <v>70</v>
      </c>
      <c r="F46" s="179"/>
      <c r="G46" s="173">
        <f t="shared" si="1"/>
        <v>0</v>
      </c>
    </row>
    <row r="47" spans="1:7" ht="12.75">
      <c r="A47" s="132"/>
      <c r="B47" s="132"/>
      <c r="C47" s="192" t="s">
        <v>106</v>
      </c>
      <c r="D47" s="172" t="s">
        <v>64</v>
      </c>
      <c r="E47" s="172">
        <v>40</v>
      </c>
      <c r="F47" s="179"/>
      <c r="G47" s="173">
        <f t="shared" si="1"/>
        <v>0</v>
      </c>
    </row>
    <row r="48" spans="1:7" ht="12.75">
      <c r="A48" s="132"/>
      <c r="B48" s="132"/>
      <c r="C48" s="192" t="s">
        <v>125</v>
      </c>
      <c r="D48" s="172" t="s">
        <v>64</v>
      </c>
      <c r="E48" s="172">
        <v>6</v>
      </c>
      <c r="F48" s="179"/>
      <c r="G48" s="173">
        <f t="shared" si="1"/>
        <v>0</v>
      </c>
    </row>
    <row r="49" spans="3:7" ht="12.75">
      <c r="C49" s="192" t="s">
        <v>130</v>
      </c>
      <c r="D49" s="172" t="s">
        <v>64</v>
      </c>
      <c r="E49" s="172">
        <v>1</v>
      </c>
      <c r="F49" s="179"/>
      <c r="G49" s="173">
        <f t="shared" si="1"/>
        <v>0</v>
      </c>
    </row>
    <row r="50" spans="3:7" ht="12.75">
      <c r="C50" s="192" t="s">
        <v>126</v>
      </c>
      <c r="D50" s="172" t="s">
        <v>64</v>
      </c>
      <c r="E50" s="172">
        <v>5</v>
      </c>
      <c r="F50" s="179"/>
      <c r="G50" s="173">
        <f t="shared" si="1"/>
        <v>0</v>
      </c>
    </row>
    <row r="51" spans="3:7" ht="12.75">
      <c r="C51" s="192" t="s">
        <v>127</v>
      </c>
      <c r="D51" s="172" t="s">
        <v>64</v>
      </c>
      <c r="E51" s="172">
        <v>6</v>
      </c>
      <c r="F51" s="179"/>
      <c r="G51" s="173">
        <f t="shared" si="1"/>
        <v>0</v>
      </c>
    </row>
    <row r="52" spans="3:7" ht="25.5">
      <c r="C52" s="198" t="s">
        <v>139</v>
      </c>
      <c r="D52" s="172" t="s">
        <v>64</v>
      </c>
      <c r="E52" s="172">
        <v>6</v>
      </c>
      <c r="F52" s="179"/>
      <c r="G52" s="173">
        <f>E52*F52</f>
        <v>0</v>
      </c>
    </row>
    <row r="53" spans="3:7" ht="12.75">
      <c r="C53" s="192" t="s">
        <v>107</v>
      </c>
      <c r="D53" s="172" t="s">
        <v>108</v>
      </c>
      <c r="E53" s="172">
        <v>28</v>
      </c>
      <c r="F53" s="180"/>
      <c r="G53" s="173">
        <f>E53*F53</f>
        <v>0</v>
      </c>
    </row>
    <row r="54" spans="3:7" ht="13.5" thickBot="1">
      <c r="C54" s="193"/>
      <c r="D54" s="176"/>
      <c r="E54" s="176"/>
      <c r="F54" s="181"/>
      <c r="G54" s="177">
        <f>SUM(G42:G53)</f>
        <v>0</v>
      </c>
    </row>
    <row r="55" spans="3:7" ht="13.5" thickBot="1">
      <c r="C55" s="52"/>
      <c r="D55" s="185"/>
      <c r="E55" s="53"/>
      <c r="F55" s="53"/>
      <c r="G55" s="196"/>
    </row>
    <row r="56" spans="3:7" ht="13.5" thickBot="1">
      <c r="C56" s="197" t="s">
        <v>109</v>
      </c>
      <c r="D56" s="182"/>
      <c r="E56" s="183"/>
      <c r="F56" s="183"/>
      <c r="G56" s="184">
        <f>G54+G39+G33+G23+G9</f>
        <v>0</v>
      </c>
    </row>
    <row r="57" spans="3:7" ht="12.75">
      <c r="C57" s="132"/>
      <c r="D57" s="132"/>
      <c r="E57" s="134"/>
      <c r="F57" s="132"/>
      <c r="G57" s="132"/>
    </row>
    <row r="58" spans="3:7" ht="12.75">
      <c r="C58" s="132"/>
      <c r="D58" s="132"/>
      <c r="E58" s="134"/>
      <c r="F58" s="132"/>
      <c r="G58" s="132"/>
    </row>
    <row r="59" spans="3:7" ht="12.75">
      <c r="C59" s="132"/>
      <c r="D59" s="132"/>
      <c r="E59" s="134"/>
      <c r="F59" s="132"/>
      <c r="G59" s="132"/>
    </row>
    <row r="60" spans="3:7" ht="12.75">
      <c r="C60" s="132"/>
      <c r="D60" s="132"/>
      <c r="E60" s="134"/>
      <c r="F60" s="132"/>
      <c r="G60" s="132"/>
    </row>
    <row r="61" spans="3:7" ht="12.75">
      <c r="C61" s="132"/>
      <c r="D61" s="132"/>
      <c r="E61" s="134"/>
      <c r="F61" s="132"/>
      <c r="G61" s="132"/>
    </row>
    <row r="62" spans="3:7" ht="12.75">
      <c r="C62" s="132"/>
      <c r="D62" s="132"/>
      <c r="E62" s="134"/>
      <c r="F62" s="132"/>
      <c r="G62" s="132"/>
    </row>
    <row r="63" spans="3:7" ht="12.75">
      <c r="C63" s="132"/>
      <c r="D63" s="132"/>
      <c r="E63" s="134"/>
      <c r="F63" s="132"/>
      <c r="G63" s="132"/>
    </row>
    <row r="64" spans="3:7" ht="12.75">
      <c r="C64" s="132"/>
      <c r="D64" s="132"/>
      <c r="E64" s="134"/>
      <c r="F64" s="132"/>
      <c r="G64" s="132"/>
    </row>
    <row r="65" spans="3:7" ht="12.75">
      <c r="C65" s="132"/>
      <c r="D65" s="132"/>
      <c r="E65" s="134"/>
      <c r="F65" s="132"/>
      <c r="G65" s="132"/>
    </row>
    <row r="66" spans="3:7" ht="12.75">
      <c r="C66" s="132"/>
      <c r="D66" s="132"/>
      <c r="E66" s="134"/>
      <c r="F66" s="132"/>
      <c r="G66" s="132"/>
    </row>
    <row r="67" spans="3:7" ht="12.75">
      <c r="C67" s="132"/>
      <c r="D67" s="132"/>
      <c r="E67" s="134"/>
      <c r="F67" s="132"/>
      <c r="G67" s="132"/>
    </row>
  </sheetData>
  <sheetProtection/>
  <mergeCells count="4">
    <mergeCell ref="A1:G1"/>
    <mergeCell ref="A3:B3"/>
    <mergeCell ref="A4:B4"/>
    <mergeCell ref="E4:G4"/>
  </mergeCells>
  <printOptions/>
  <pageMargins left="0.2755905511811024" right="0.15748031496062992" top="0.5905511811023623" bottom="0.984251968503937" header="0.1968503937007874" footer="0.5118110236220472"/>
  <pageSetup fitToHeight="3" fitToWidth="1" horizontalDpi="300" verticalDpi="300" orientation="portrait" paperSize="9" scale="76" r:id="rId1"/>
  <headerFooter alignWithMargins="0">
    <oddFooter>&amp;L&amp;9Zpracováno programem &amp;"Arial CE,Tučné"BUILDpower,  © RTS, a.s.&amp;R&amp;"Arial,Obyčejné"Strana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showGridLines="0" showZeros="0" tabSelected="1" zoomScale="90" zoomScaleNormal="90" zoomScalePageLayoutView="0" workbookViewId="0" topLeftCell="A1">
      <selection activeCell="E41" sqref="E41"/>
    </sheetView>
  </sheetViews>
  <sheetFormatPr defaultColWidth="9.00390625" defaultRowHeight="12.75"/>
  <cols>
    <col min="1" max="1" width="4.375" style="122" customWidth="1"/>
    <col min="2" max="2" width="14.625" style="122" customWidth="1"/>
    <col min="3" max="3" width="69.00390625" style="122" customWidth="1"/>
    <col min="4" max="4" width="10.00390625" style="122" customWidth="1"/>
    <col min="5" max="5" width="8.625" style="133" customWidth="1"/>
    <col min="6" max="6" width="11.75390625" style="122" customWidth="1"/>
    <col min="7" max="7" width="22.625" style="122" customWidth="1"/>
    <col min="8" max="22" width="9.125" style="139" hidden="1" customWidth="1"/>
    <col min="23" max="23" width="12.625" style="139" hidden="1" customWidth="1"/>
    <col min="24" max="36" width="9.125" style="139" hidden="1" customWidth="1"/>
    <col min="37" max="37" width="8.625" style="139" hidden="1" customWidth="1"/>
    <col min="38" max="38" width="7.375" style="139" hidden="1" customWidth="1"/>
    <col min="39" max="39" width="6.125" style="139" hidden="1" customWidth="1"/>
    <col min="40" max="40" width="4.875" style="139" hidden="1" customWidth="1"/>
    <col min="41" max="41" width="7.625" style="139" hidden="1" customWidth="1"/>
    <col min="42" max="42" width="7.75390625" style="139" hidden="1" customWidth="1"/>
    <col min="43" max="43" width="7.375" style="139" hidden="1" customWidth="1"/>
    <col min="44" max="46" width="2.375" style="139" hidden="1" customWidth="1"/>
    <col min="47" max="47" width="10.625" style="139" hidden="1" customWidth="1"/>
    <col min="48" max="48" width="11.25390625" style="139" hidden="1" customWidth="1"/>
    <col min="49" max="49" width="5.125" style="139" hidden="1" customWidth="1"/>
    <col min="50" max="51" width="4.125" style="139" hidden="1" customWidth="1"/>
    <col min="52" max="52" width="8.75390625" style="139" hidden="1" customWidth="1"/>
    <col min="53" max="53" width="4.75390625" style="139" hidden="1" customWidth="1"/>
    <col min="54" max="54" width="4.25390625" style="139" hidden="1" customWidth="1"/>
    <col min="55" max="55" width="5.25390625" style="139" hidden="1" customWidth="1"/>
    <col min="56" max="56" width="4.75390625" style="139" hidden="1" customWidth="1"/>
    <col min="57" max="57" width="5.75390625" style="139" hidden="1" customWidth="1"/>
    <col min="58" max="58" width="3.875" style="139" hidden="1" customWidth="1"/>
    <col min="59" max="59" width="5.875" style="139" hidden="1" customWidth="1"/>
    <col min="60" max="60" width="4.25390625" style="139" hidden="1" customWidth="1"/>
    <col min="61" max="61" width="6.625" style="139" hidden="1" customWidth="1"/>
    <col min="62" max="62" width="7.75390625" style="139" hidden="1" customWidth="1"/>
    <col min="63" max="63" width="6.25390625" style="139" hidden="1" customWidth="1"/>
    <col min="64" max="64" width="5.625" style="139" hidden="1" customWidth="1"/>
    <col min="65" max="65" width="4.75390625" style="139" hidden="1" customWidth="1"/>
    <col min="66" max="66" width="8.00390625" style="139" hidden="1" customWidth="1"/>
    <col min="67" max="67" width="5.75390625" style="139" hidden="1" customWidth="1"/>
    <col min="68" max="68" width="6.125" style="139" hidden="1" customWidth="1"/>
    <col min="69" max="69" width="5.75390625" style="139" hidden="1" customWidth="1"/>
    <col min="70" max="70" width="5.125" style="139" hidden="1" customWidth="1"/>
    <col min="71" max="71" width="4.125" style="139" hidden="1" customWidth="1"/>
    <col min="72" max="72" width="3.75390625" style="139" hidden="1" customWidth="1"/>
    <col min="73" max="73" width="4.125" style="139" hidden="1" customWidth="1"/>
    <col min="74" max="129" width="0" style="139" hidden="1" customWidth="1"/>
    <col min="130" max="176" width="0" style="122" hidden="1" customWidth="1"/>
    <col min="177" max="178" width="9.125" style="122" customWidth="1"/>
    <col min="179" max="179" width="9.875" style="122" bestFit="1" customWidth="1"/>
    <col min="180" max="16384" width="9.125" style="122" customWidth="1"/>
  </cols>
  <sheetData>
    <row r="1" spans="1:7" ht="15.75">
      <c r="A1" s="238" t="s">
        <v>77</v>
      </c>
      <c r="B1" s="238"/>
      <c r="C1" s="238"/>
      <c r="D1" s="238"/>
      <c r="E1" s="238"/>
      <c r="F1" s="238"/>
      <c r="G1" s="238"/>
    </row>
    <row r="2" spans="1:23" ht="14.25" customHeight="1" thickBot="1">
      <c r="A2" s="123"/>
      <c r="B2" s="124"/>
      <c r="C2" s="125"/>
      <c r="D2" s="125"/>
      <c r="E2" s="126"/>
      <c r="F2" s="125"/>
      <c r="G2" s="125"/>
      <c r="W2" s="140"/>
    </row>
    <row r="3" spans="1:7" ht="13.5" thickTop="1">
      <c r="A3" s="220" t="s">
        <v>48</v>
      </c>
      <c r="B3" s="221"/>
      <c r="C3" s="76" t="str">
        <f>CONCATENATE(cislostavby," ",nazevstavby)</f>
        <v> AUTOMATICKÁ ZÁVLAHA PLOVÁRNY U VÁCLAVA</v>
      </c>
      <c r="D3" s="127"/>
      <c r="E3" s="128"/>
      <c r="F3" s="129"/>
      <c r="G3" s="130"/>
    </row>
    <row r="4" spans="1:7" ht="13.5" thickBot="1">
      <c r="A4" s="239" t="s">
        <v>50</v>
      </c>
      <c r="B4" s="223"/>
      <c r="C4" s="79" t="s">
        <v>111</v>
      </c>
      <c r="D4" s="131"/>
      <c r="E4" s="240"/>
      <c r="F4" s="241"/>
      <c r="G4" s="242"/>
    </row>
    <row r="5" spans="3:7" ht="13.5" thickTop="1">
      <c r="C5" s="52"/>
      <c r="D5" s="185"/>
      <c r="E5" s="53"/>
      <c r="F5" s="53"/>
      <c r="G5" s="186"/>
    </row>
    <row r="6" spans="3:7" ht="12.75">
      <c r="C6" s="187" t="s">
        <v>81</v>
      </c>
      <c r="D6" s="188" t="s">
        <v>82</v>
      </c>
      <c r="E6" s="188" t="s">
        <v>83</v>
      </c>
      <c r="F6" s="188" t="s">
        <v>84</v>
      </c>
      <c r="G6" s="189" t="s">
        <v>85</v>
      </c>
    </row>
    <row r="7" spans="3:7" ht="12.75">
      <c r="C7" s="187"/>
      <c r="D7" s="188"/>
      <c r="E7" s="188"/>
      <c r="F7" s="188"/>
      <c r="G7" s="189"/>
    </row>
    <row r="8" spans="3:7" ht="13.5" thickBot="1">
      <c r="C8" s="52"/>
      <c r="D8" s="185"/>
      <c r="E8" s="53"/>
      <c r="F8" s="53"/>
      <c r="G8" s="186"/>
    </row>
    <row r="9" spans="3:7" ht="12.75">
      <c r="C9" s="190" t="s">
        <v>86</v>
      </c>
      <c r="D9" s="165"/>
      <c r="E9" s="166"/>
      <c r="F9" s="166"/>
      <c r="G9" s="167"/>
    </row>
    <row r="10" spans="3:7" ht="13.5" thickBot="1">
      <c r="C10" s="191" t="s">
        <v>87</v>
      </c>
      <c r="D10" s="169"/>
      <c r="E10" s="168"/>
      <c r="F10" s="168"/>
      <c r="G10" s="170">
        <v>0</v>
      </c>
    </row>
    <row r="11" spans="3:7" ht="13.5" thickBot="1">
      <c r="C11" s="187"/>
      <c r="D11" s="188"/>
      <c r="E11" s="188"/>
      <c r="F11" s="188"/>
      <c r="G11" s="189"/>
    </row>
    <row r="12" spans="3:7" ht="12.75">
      <c r="C12" s="190" t="s">
        <v>131</v>
      </c>
      <c r="D12" s="165"/>
      <c r="E12" s="166"/>
      <c r="F12" s="166"/>
      <c r="G12" s="167"/>
    </row>
    <row r="13" spans="1:7" ht="12.75">
      <c r="A13" s="132"/>
      <c r="B13" s="132"/>
      <c r="C13" s="200" t="s">
        <v>143</v>
      </c>
      <c r="D13" s="172" t="s">
        <v>64</v>
      </c>
      <c r="E13" s="172">
        <v>1</v>
      </c>
      <c r="F13" s="179"/>
      <c r="G13" s="173"/>
    </row>
    <row r="14" spans="1:7" ht="12.75">
      <c r="A14" s="132"/>
      <c r="B14" s="132"/>
      <c r="C14" s="200" t="s">
        <v>140</v>
      </c>
      <c r="D14" s="172" t="s">
        <v>64</v>
      </c>
      <c r="E14" s="172">
        <v>1</v>
      </c>
      <c r="F14" s="179"/>
      <c r="G14" s="173">
        <f aca="true" t="shared" si="0" ref="G14:G24">E14*F14</f>
        <v>0</v>
      </c>
    </row>
    <row r="15" spans="1:7" ht="12.75">
      <c r="A15" s="132"/>
      <c r="B15" s="132"/>
      <c r="C15" s="200" t="s">
        <v>141</v>
      </c>
      <c r="D15" s="172" t="s">
        <v>64</v>
      </c>
      <c r="E15" s="172">
        <v>1</v>
      </c>
      <c r="F15" s="179"/>
      <c r="G15" s="173">
        <f t="shared" si="0"/>
        <v>0</v>
      </c>
    </row>
    <row r="16" spans="1:7" ht="12.75">
      <c r="A16" s="132"/>
      <c r="B16" s="132"/>
      <c r="C16" s="195" t="s">
        <v>132</v>
      </c>
      <c r="D16" s="172" t="s">
        <v>64</v>
      </c>
      <c r="E16" s="172">
        <v>1</v>
      </c>
      <c r="F16" s="171"/>
      <c r="G16" s="173">
        <f t="shared" si="0"/>
        <v>0</v>
      </c>
    </row>
    <row r="17" spans="1:7" ht="12.75">
      <c r="A17" s="132"/>
      <c r="B17" s="132"/>
      <c r="C17" s="195" t="s">
        <v>133</v>
      </c>
      <c r="D17" s="172" t="s">
        <v>64</v>
      </c>
      <c r="E17" s="172">
        <v>1</v>
      </c>
      <c r="F17" s="171"/>
      <c r="G17" s="173">
        <f t="shared" si="0"/>
        <v>0</v>
      </c>
    </row>
    <row r="18" spans="1:7" ht="12.75">
      <c r="A18" s="132"/>
      <c r="B18" s="132"/>
      <c r="C18" s="195" t="s">
        <v>134</v>
      </c>
      <c r="D18" s="172" t="s">
        <v>64</v>
      </c>
      <c r="E18" s="172">
        <v>1</v>
      </c>
      <c r="F18" s="171"/>
      <c r="G18" s="173">
        <f>E18*F18</f>
        <v>0</v>
      </c>
    </row>
    <row r="19" spans="3:7" ht="12.75">
      <c r="C19" s="195" t="s">
        <v>135</v>
      </c>
      <c r="D19" s="172" t="s">
        <v>64</v>
      </c>
      <c r="E19" s="172">
        <v>1</v>
      </c>
      <c r="F19" s="171"/>
      <c r="G19" s="173">
        <f t="shared" si="0"/>
        <v>0</v>
      </c>
    </row>
    <row r="20" spans="3:7" ht="12.75">
      <c r="C20" s="192" t="s">
        <v>137</v>
      </c>
      <c r="D20" s="172" t="s">
        <v>136</v>
      </c>
      <c r="E20" s="172">
        <v>1</v>
      </c>
      <c r="F20" s="179"/>
      <c r="G20" s="173">
        <f>E20*F20</f>
        <v>0</v>
      </c>
    </row>
    <row r="21" spans="3:7" ht="12.75">
      <c r="C21" s="192" t="s">
        <v>142</v>
      </c>
      <c r="D21" s="172" t="s">
        <v>64</v>
      </c>
      <c r="E21" s="172">
        <v>1</v>
      </c>
      <c r="F21" s="179"/>
      <c r="G21" s="173">
        <f>E21*F21</f>
        <v>0</v>
      </c>
    </row>
    <row r="22" spans="3:7" ht="12.75">
      <c r="C22" s="192" t="s">
        <v>138</v>
      </c>
      <c r="D22" s="172" t="s">
        <v>136</v>
      </c>
      <c r="E22" s="172">
        <v>1</v>
      </c>
      <c r="F22" s="179"/>
      <c r="G22" s="173">
        <f t="shared" si="0"/>
        <v>0</v>
      </c>
    </row>
    <row r="23" spans="3:7" ht="12.75">
      <c r="C23" s="192" t="s">
        <v>112</v>
      </c>
      <c r="D23" s="172" t="s">
        <v>64</v>
      </c>
      <c r="E23" s="172">
        <v>1</v>
      </c>
      <c r="F23" s="179"/>
      <c r="G23" s="173">
        <f t="shared" si="0"/>
        <v>0</v>
      </c>
    </row>
    <row r="24" spans="3:7" ht="12.75">
      <c r="C24" s="192" t="s">
        <v>113</v>
      </c>
      <c r="D24" s="172" t="s">
        <v>108</v>
      </c>
      <c r="E24" s="172">
        <v>40</v>
      </c>
      <c r="F24" s="179"/>
      <c r="G24" s="173">
        <f t="shared" si="0"/>
        <v>0</v>
      </c>
    </row>
    <row r="25" spans="3:7" ht="13.5" thickBot="1">
      <c r="C25" s="193"/>
      <c r="D25" s="176"/>
      <c r="E25" s="176"/>
      <c r="F25" s="181"/>
      <c r="G25" s="201"/>
    </row>
    <row r="26" spans="3:7" ht="13.5" thickBot="1">
      <c r="C26" s="197" t="s">
        <v>109</v>
      </c>
      <c r="D26" s="182"/>
      <c r="E26" s="183"/>
      <c r="F26" s="183"/>
      <c r="G26" s="199">
        <f>SUM(G13:G24)+G10</f>
        <v>0</v>
      </c>
    </row>
    <row r="27" spans="3:7" ht="12.75">
      <c r="C27" s="132"/>
      <c r="D27" s="132"/>
      <c r="E27" s="134"/>
      <c r="F27" s="132"/>
      <c r="G27" s="132"/>
    </row>
    <row r="28" spans="3:7" ht="12.75">
      <c r="C28" s="132"/>
      <c r="D28" s="132"/>
      <c r="E28" s="134"/>
      <c r="F28" s="132"/>
      <c r="G28" s="132"/>
    </row>
    <row r="29" spans="3:7" ht="12.75">
      <c r="C29" s="132"/>
      <c r="D29" s="132"/>
      <c r="E29" s="134"/>
      <c r="F29" s="132"/>
      <c r="G29" s="132"/>
    </row>
    <row r="30" spans="3:7" ht="12.75">
      <c r="C30" s="132"/>
      <c r="D30" s="132"/>
      <c r="E30" s="134"/>
      <c r="F30" s="132"/>
      <c r="G30" s="132"/>
    </row>
    <row r="31" spans="3:7" ht="12.75">
      <c r="C31" s="132"/>
      <c r="D31" s="132"/>
      <c r="E31" s="134"/>
      <c r="F31" s="132"/>
      <c r="G31" s="132"/>
    </row>
    <row r="32" spans="3:7" ht="12.75">
      <c r="C32" s="132"/>
      <c r="D32" s="132"/>
      <c r="E32" s="134"/>
      <c r="F32" s="132"/>
      <c r="G32" s="132"/>
    </row>
    <row r="33" spans="3:7" ht="12.75">
      <c r="C33" s="132"/>
      <c r="D33" s="132"/>
      <c r="E33" s="134"/>
      <c r="F33" s="132"/>
      <c r="G33" s="132"/>
    </row>
    <row r="34" spans="3:7" ht="12.75">
      <c r="C34" s="132"/>
      <c r="D34" s="132"/>
      <c r="E34" s="134"/>
      <c r="F34" s="132"/>
      <c r="G34" s="132"/>
    </row>
    <row r="35" spans="3:7" ht="12.75">
      <c r="C35" s="132"/>
      <c r="D35" s="132"/>
      <c r="E35" s="134"/>
      <c r="F35" s="132"/>
      <c r="G35" s="132"/>
    </row>
    <row r="36" spans="3:7" ht="12.75">
      <c r="C36" s="132"/>
      <c r="D36" s="132"/>
      <c r="E36" s="134"/>
      <c r="F36" s="132"/>
      <c r="G36" s="132"/>
    </row>
    <row r="37" spans="3:7" ht="12.75">
      <c r="C37" s="132"/>
      <c r="D37" s="132"/>
      <c r="E37" s="134"/>
      <c r="F37" s="132"/>
      <c r="G37" s="132"/>
    </row>
  </sheetData>
  <sheetProtection/>
  <mergeCells count="4">
    <mergeCell ref="A1:G1"/>
    <mergeCell ref="A3:B3"/>
    <mergeCell ref="A4:B4"/>
    <mergeCell ref="E4:G4"/>
  </mergeCells>
  <printOptions/>
  <pageMargins left="0.2755905511811024" right="0.15748031496062992" top="0.5905511811023623" bottom="0.984251968503937" header="0.1968503937007874" footer="0.5118110236220472"/>
  <pageSetup fitToHeight="3" fitToWidth="1" horizontalDpi="300" verticalDpi="300" orientation="portrait" paperSize="9" scale="76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Opravil</dc:creator>
  <cp:keywords/>
  <dc:description/>
  <cp:lastModifiedBy>Marek Václavík</cp:lastModifiedBy>
  <cp:lastPrinted>2015-03-01T19:06:42Z</cp:lastPrinted>
  <dcterms:created xsi:type="dcterms:W3CDTF">2012-04-19T12:09:48Z</dcterms:created>
  <dcterms:modified xsi:type="dcterms:W3CDTF">2018-01-02T13:01:49Z</dcterms:modified>
  <cp:category/>
  <cp:version/>
  <cp:contentType/>
  <cp:contentStatus/>
</cp:coreProperties>
</file>