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lienti\Městská část Praha - Čakovice\VZ Výstavba\Vysvětlení zadávací dokumentace\Žádost č. 38-40\"/>
    </mc:Choice>
  </mc:AlternateContent>
  <bookViews>
    <workbookView xWindow="0" yWindow="0" windowWidth="25200" windowHeight="11535"/>
  </bookViews>
  <sheets>
    <sheet name="Rekapitulace stavby" sheetId="1" r:id="rId1"/>
    <sheet name="0 - Vedlejší rozpočtové n..." sheetId="2" r:id="rId2"/>
    <sheet name="00 - SO 01 - Zajištění st..." sheetId="3" r:id="rId3"/>
    <sheet name="01 - SO.01 - Stavební část" sheetId="4" r:id="rId4"/>
    <sheet name="02 - SO.01 - Prostorová a..." sheetId="5" r:id="rId5"/>
    <sheet name="03 - SO.02 - Komunikace" sheetId="6" r:id="rId6"/>
    <sheet name="04 - SO.11 - Oplocení" sheetId="7" r:id="rId7"/>
    <sheet name="05 - SO.03 - Sadové úpravy" sheetId="8" r:id="rId8"/>
    <sheet name="10 - SO.04, SO.05, SO.06,..." sheetId="9" r:id="rId9"/>
    <sheet name="11 - SO.01 - Zdravotechnika" sheetId="10" r:id="rId10"/>
    <sheet name="12 - SO.01 - Ústřední vyt..." sheetId="11" r:id="rId11"/>
    <sheet name="13 - SO.01 - Vzduchotechnika" sheetId="12" r:id="rId12"/>
    <sheet name="14 - SO.01 - Měření a reg..." sheetId="13" r:id="rId13"/>
    <sheet name="20 - SO.01, SO.07 - Silno..." sheetId="14" r:id="rId14"/>
    <sheet name="21 - SO.01 - Slaboproudé ..." sheetId="15" r:id="rId15"/>
    <sheet name="22 - SO.01 - Elektrická p..." sheetId="16" r:id="rId16"/>
    <sheet name="06 - SO.01 - Úpravy stáva..." sheetId="17" r:id="rId17"/>
    <sheet name="Pokyny pro vyplnění" sheetId="18" r:id="rId18"/>
  </sheets>
  <definedNames>
    <definedName name="_xlnm._FilterDatabase" localSheetId="1" hidden="1">'0 - Vedlejší rozpočtové n...'!$C$83:$K$132</definedName>
    <definedName name="_xlnm._FilterDatabase" localSheetId="2" hidden="1">'00 - SO 01 - Zajištění st...'!$C$81:$K$188</definedName>
    <definedName name="_xlnm._FilterDatabase" localSheetId="3" hidden="1">'01 - SO.01 - Stavební část'!$C$111:$K$1646</definedName>
    <definedName name="_xlnm._FilterDatabase" localSheetId="4" hidden="1">'02 - SO.01 - Prostorová a...'!$C$76:$K$108</definedName>
    <definedName name="_xlnm._FilterDatabase" localSheetId="5" hidden="1">'03 - SO.02 - Komunikace'!$C$90:$K$296</definedName>
    <definedName name="_xlnm._FilterDatabase" localSheetId="6" hidden="1">'04 - SO.11 - Oplocení'!$C$81:$K$158</definedName>
    <definedName name="_xlnm._FilterDatabase" localSheetId="7" hidden="1">'05 - SO.03 - Sadové úpravy'!$C$84:$K$160</definedName>
    <definedName name="_xlnm._FilterDatabase" localSheetId="16" hidden="1">'06 - SO.01 - Úpravy stáva...'!$C$84:$K$170</definedName>
    <definedName name="_xlnm._FilterDatabase" localSheetId="8" hidden="1">'10 - SO.04, SO.05, SO.06,...'!$C$116:$K$616</definedName>
    <definedName name="_xlnm._FilterDatabase" localSheetId="9" hidden="1">'11 - SO.01 - Zdravotechnika'!$C$91:$K$406</definedName>
    <definedName name="_xlnm._FilterDatabase" localSheetId="10" hidden="1">'12 - SO.01 - Ústřední vyt...'!$C$84:$K$348</definedName>
    <definedName name="_xlnm._FilterDatabase" localSheetId="11" hidden="1">'13 - SO.01 - Vzduchotechnika'!$C$91:$K$540</definedName>
    <definedName name="_xlnm._FilterDatabase" localSheetId="12" hidden="1">'14 - SO.01 - Měření a reg...'!$C$80:$K$150</definedName>
    <definedName name="_xlnm._FilterDatabase" localSheetId="13" hidden="1">'20 - SO.01, SO.07 - Silno...'!$C$85:$K$326</definedName>
    <definedName name="_xlnm._FilterDatabase" localSheetId="14" hidden="1">'21 - SO.01 - Slaboproudé ...'!$C$82:$K$208</definedName>
    <definedName name="_xlnm._FilterDatabase" localSheetId="15" hidden="1">'22 - SO.01 - Elektrická p...'!$C$78:$K$224</definedName>
    <definedName name="_xlnm.Print_Titles" localSheetId="1">'0 - Vedlejší rozpočtové n...'!$83:$83</definedName>
    <definedName name="_xlnm.Print_Titles" localSheetId="2">'00 - SO 01 - Zajištění st...'!$81:$81</definedName>
    <definedName name="_xlnm.Print_Titles" localSheetId="3">'01 - SO.01 - Stavební část'!$111:$111</definedName>
    <definedName name="_xlnm.Print_Titles" localSheetId="4">'02 - SO.01 - Prostorová a...'!$76:$76</definedName>
    <definedName name="_xlnm.Print_Titles" localSheetId="5">'03 - SO.02 - Komunikace'!$90:$90</definedName>
    <definedName name="_xlnm.Print_Titles" localSheetId="6">'04 - SO.11 - Oplocení'!$81:$81</definedName>
    <definedName name="_xlnm.Print_Titles" localSheetId="7">'05 - SO.03 - Sadové úpravy'!$84:$84</definedName>
    <definedName name="_xlnm.Print_Titles" localSheetId="16">'06 - SO.01 - Úpravy stáva...'!$84:$84</definedName>
    <definedName name="_xlnm.Print_Titles" localSheetId="8">'10 - SO.04, SO.05, SO.06,...'!$116:$116</definedName>
    <definedName name="_xlnm.Print_Titles" localSheetId="9">'11 - SO.01 - Zdravotechnika'!$91:$91</definedName>
    <definedName name="_xlnm.Print_Titles" localSheetId="10">'12 - SO.01 - Ústřední vyt...'!$84:$84</definedName>
    <definedName name="_xlnm.Print_Titles" localSheetId="11">'13 - SO.01 - Vzduchotechnika'!$91:$91</definedName>
    <definedName name="_xlnm.Print_Titles" localSheetId="12">'14 - SO.01 - Měření a reg...'!$80:$80</definedName>
    <definedName name="_xlnm.Print_Titles" localSheetId="13">'20 - SO.01, SO.07 - Silno...'!$85:$85</definedName>
    <definedName name="_xlnm.Print_Titles" localSheetId="14">'21 - SO.01 - Slaboproudé ...'!$82:$82</definedName>
    <definedName name="_xlnm.Print_Titles" localSheetId="15">'22 - SO.01 - Elektrická p...'!$78:$78</definedName>
    <definedName name="_xlnm.Print_Titles" localSheetId="0">'Rekapitulace stavby'!$49:$49</definedName>
    <definedName name="_xlnm.Print_Area" localSheetId="1">'0 - Vedlejší rozpočtové n...'!$C$4:$J$36,'0 - Vedlejší rozpočtové n...'!$C$42:$J$65,'0 - Vedlejší rozpočtové n...'!$C$71:$K$132</definedName>
    <definedName name="_xlnm.Print_Area" localSheetId="2">'00 - SO 01 - Zajištění st...'!$C$4:$J$36,'00 - SO 01 - Zajištění st...'!$C$42:$J$63,'00 - SO 01 - Zajištění st...'!$C$69:$K$188</definedName>
    <definedName name="_xlnm.Print_Area" localSheetId="3">'01 - SO.01 - Stavební část'!$C$4:$J$36,'01 - SO.01 - Stavební část'!$C$42:$J$93,'01 - SO.01 - Stavební část'!$C$99:$K$1646</definedName>
    <definedName name="_xlnm.Print_Area" localSheetId="4">'02 - SO.01 - Prostorová a...'!$C$4:$J$36,'02 - SO.01 - Prostorová a...'!$C$42:$J$58,'02 - SO.01 - Prostorová a...'!$C$64:$K$108</definedName>
    <definedName name="_xlnm.Print_Area" localSheetId="5">'03 - SO.02 - Komunikace'!$C$4:$J$36,'03 - SO.02 - Komunikace'!$C$42:$J$72,'03 - SO.02 - Komunikace'!$C$78:$K$296</definedName>
    <definedName name="_xlnm.Print_Area" localSheetId="6">'04 - SO.11 - Oplocení'!$C$4:$J$36,'04 - SO.11 - Oplocení'!$C$42:$J$63,'04 - SO.11 - Oplocení'!$C$69:$K$158</definedName>
    <definedName name="_xlnm.Print_Area" localSheetId="7">'05 - SO.03 - Sadové úpravy'!$C$4:$J$36,'05 - SO.03 - Sadové úpravy'!$C$42:$J$66,'05 - SO.03 - Sadové úpravy'!$C$72:$K$160</definedName>
    <definedName name="_xlnm.Print_Area" localSheetId="16">'06 - SO.01 - Úpravy stáva...'!$C$4:$J$36,'06 - SO.01 - Úpravy stáva...'!$C$42:$J$66,'06 - SO.01 - Úpravy stáva...'!$C$72:$K$170</definedName>
    <definedName name="_xlnm.Print_Area" localSheetId="8">'10 - SO.04, SO.05, SO.06,...'!$C$4:$J$36,'10 - SO.04, SO.05, SO.06,...'!$C$42:$J$98,'10 - SO.04, SO.05, SO.06,...'!$C$104:$K$616</definedName>
    <definedName name="_xlnm.Print_Area" localSheetId="9">'11 - SO.01 - Zdravotechnika'!$C$4:$J$36,'11 - SO.01 - Zdravotechnika'!$C$42:$J$73,'11 - SO.01 - Zdravotechnika'!$C$79:$K$406</definedName>
    <definedName name="_xlnm.Print_Area" localSheetId="10">'12 - SO.01 - Ústřední vyt...'!$C$4:$J$36,'12 - SO.01 - Ústřední vyt...'!$C$42:$J$66,'12 - SO.01 - Ústřední vyt...'!$C$72:$K$348</definedName>
    <definedName name="_xlnm.Print_Area" localSheetId="11">'13 - SO.01 - Vzduchotechnika'!$C$4:$J$36,'13 - SO.01 - Vzduchotechnika'!$C$42:$J$73,'13 - SO.01 - Vzduchotechnika'!$C$79:$K$540</definedName>
    <definedName name="_xlnm.Print_Area" localSheetId="12">'14 - SO.01 - Měření a reg...'!$C$4:$J$36,'14 - SO.01 - Měření a reg...'!$C$42:$J$62,'14 - SO.01 - Měření a reg...'!$C$68:$K$150</definedName>
    <definedName name="_xlnm.Print_Area" localSheetId="13">'20 - SO.01, SO.07 - Silno...'!$C$4:$J$36,'20 - SO.01, SO.07 - Silno...'!$C$42:$J$67,'20 - SO.01, SO.07 - Silno...'!$C$73:$K$326</definedName>
    <definedName name="_xlnm.Print_Area" localSheetId="14">'21 - SO.01 - Slaboproudé ...'!$C$4:$J$36,'21 - SO.01 - Slaboproudé ...'!$C$42:$J$64,'21 - SO.01 - Slaboproudé ...'!$C$70:$K$208</definedName>
    <definedName name="_xlnm.Print_Area" localSheetId="15">'22 - SO.01 - Elektrická p...'!$C$4:$J$36,'22 - SO.01 - Elektrická p...'!$C$42:$J$60,'22 - SO.01 - Elektrická p...'!$C$66:$K$224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</definedNames>
  <calcPr calcId="152511"/>
</workbook>
</file>

<file path=xl/calcChain.xml><?xml version="1.0" encoding="utf-8"?>
<calcChain xmlns="http://schemas.openxmlformats.org/spreadsheetml/2006/main">
  <c r="AY67" i="1" l="1"/>
  <c r="AX67" i="1"/>
  <c r="BI169" i="17"/>
  <c r="BH169" i="17"/>
  <c r="BG169" i="17"/>
  <c r="BF169" i="17"/>
  <c r="T169" i="17"/>
  <c r="R169" i="17"/>
  <c r="P169" i="17"/>
  <c r="BK169" i="17"/>
  <c r="J169" i="17"/>
  <c r="BE169" i="17"/>
  <c r="BI167" i="17"/>
  <c r="BH167" i="17"/>
  <c r="BG167" i="17"/>
  <c r="BF167" i="17"/>
  <c r="T167" i="17"/>
  <c r="R167" i="17"/>
  <c r="P167" i="17"/>
  <c r="BK167" i="17"/>
  <c r="J167" i="17"/>
  <c r="BE167" i="17"/>
  <c r="BI164" i="17"/>
  <c r="BH164" i="17"/>
  <c r="BG164" i="17"/>
  <c r="BF164" i="17"/>
  <c r="T164" i="17"/>
  <c r="T163" i="17"/>
  <c r="R164" i="17"/>
  <c r="R163" i="17"/>
  <c r="P164" i="17"/>
  <c r="P163" i="17"/>
  <c r="BK164" i="17"/>
  <c r="BK163" i="17"/>
  <c r="J163" i="17" s="1"/>
  <c r="J65" i="17" s="1"/>
  <c r="J164" i="17"/>
  <c r="BE164" i="17" s="1"/>
  <c r="BI161" i="17"/>
  <c r="BH161" i="17"/>
  <c r="BG161" i="17"/>
  <c r="BF161" i="17"/>
  <c r="T161" i="17"/>
  <c r="R161" i="17"/>
  <c r="P161" i="17"/>
  <c r="BK161" i="17"/>
  <c r="J161" i="17"/>
  <c r="BE161" i="17"/>
  <c r="BI158" i="17"/>
  <c r="BH158" i="17"/>
  <c r="BG158" i="17"/>
  <c r="BF158" i="17"/>
  <c r="T158" i="17"/>
  <c r="R158" i="17"/>
  <c r="P158" i="17"/>
  <c r="BK158" i="17"/>
  <c r="J158" i="17"/>
  <c r="BE158" i="17"/>
  <c r="BI155" i="17"/>
  <c r="BH155" i="17"/>
  <c r="BG155" i="17"/>
  <c r="BF155" i="17"/>
  <c r="T155" i="17"/>
  <c r="T154" i="17"/>
  <c r="T153" i="17" s="1"/>
  <c r="R155" i="17"/>
  <c r="R154" i="17" s="1"/>
  <c r="R153" i="17" s="1"/>
  <c r="P155" i="17"/>
  <c r="P154" i="17"/>
  <c r="P153" i="17" s="1"/>
  <c r="BK155" i="17"/>
  <c r="BK154" i="17" s="1"/>
  <c r="J155" i="17"/>
  <c r="BE155" i="17"/>
  <c r="BI151" i="17"/>
  <c r="BH151" i="17"/>
  <c r="BG151" i="17"/>
  <c r="BF151" i="17"/>
  <c r="T151" i="17"/>
  <c r="T150" i="17"/>
  <c r="R151" i="17"/>
  <c r="R150" i="17"/>
  <c r="P151" i="17"/>
  <c r="P150" i="17"/>
  <c r="BK151" i="17"/>
  <c r="BK150" i="17"/>
  <c r="J150" i="17" s="1"/>
  <c r="J62" i="17" s="1"/>
  <c r="J151" i="17"/>
  <c r="BE151" i="17"/>
  <c r="BI148" i="17"/>
  <c r="BH148" i="17"/>
  <c r="BG148" i="17"/>
  <c r="BF148" i="17"/>
  <c r="T148" i="17"/>
  <c r="R148" i="17"/>
  <c r="P148" i="17"/>
  <c r="BK148" i="17"/>
  <c r="J148" i="17"/>
  <c r="BE148" i="17"/>
  <c r="BI145" i="17"/>
  <c r="BH145" i="17"/>
  <c r="BG145" i="17"/>
  <c r="BF145" i="17"/>
  <c r="T145" i="17"/>
  <c r="R145" i="17"/>
  <c r="P145" i="17"/>
  <c r="BK145" i="17"/>
  <c r="J145" i="17"/>
  <c r="BE145" i="17"/>
  <c r="BI143" i="17"/>
  <c r="BH143" i="17"/>
  <c r="BG143" i="17"/>
  <c r="BF143" i="17"/>
  <c r="T143" i="17"/>
  <c r="T142" i="17"/>
  <c r="R143" i="17"/>
  <c r="R142" i="17"/>
  <c r="P143" i="17"/>
  <c r="P142" i="17"/>
  <c r="BK143" i="17"/>
  <c r="BK142" i="17"/>
  <c r="J142" i="17" s="1"/>
  <c r="J61" i="17" s="1"/>
  <c r="J143" i="17"/>
  <c r="BE143" i="17" s="1"/>
  <c r="BI138" i="17"/>
  <c r="BH138" i="17"/>
  <c r="BG138" i="17"/>
  <c r="BF138" i="17"/>
  <c r="T138" i="17"/>
  <c r="R138" i="17"/>
  <c r="P138" i="17"/>
  <c r="BK138" i="17"/>
  <c r="J138" i="17"/>
  <c r="BE138" i="17"/>
  <c r="BI134" i="17"/>
  <c r="BH134" i="17"/>
  <c r="BG134" i="17"/>
  <c r="BF134" i="17"/>
  <c r="T134" i="17"/>
  <c r="R134" i="17"/>
  <c r="P134" i="17"/>
  <c r="BK134" i="17"/>
  <c r="J134" i="17"/>
  <c r="BE134" i="17"/>
  <c r="BI131" i="17"/>
  <c r="BH131" i="17"/>
  <c r="BG131" i="17"/>
  <c r="BF131" i="17"/>
  <c r="T131" i="17"/>
  <c r="R131" i="17"/>
  <c r="P131" i="17"/>
  <c r="BK131" i="17"/>
  <c r="J131" i="17"/>
  <c r="BE131" i="17"/>
  <c r="BI124" i="17"/>
  <c r="BH124" i="17"/>
  <c r="BG124" i="17"/>
  <c r="BF124" i="17"/>
  <c r="T124" i="17"/>
  <c r="R124" i="17"/>
  <c r="P124" i="17"/>
  <c r="BK124" i="17"/>
  <c r="J124" i="17"/>
  <c r="BE124" i="17"/>
  <c r="BI121" i="17"/>
  <c r="BH121" i="17"/>
  <c r="BG121" i="17"/>
  <c r="BF121" i="17"/>
  <c r="T121" i="17"/>
  <c r="R121" i="17"/>
  <c r="P121" i="17"/>
  <c r="BK121" i="17"/>
  <c r="J121" i="17"/>
  <c r="BE121" i="17"/>
  <c r="BI118" i="17"/>
  <c r="BH118" i="17"/>
  <c r="BG118" i="17"/>
  <c r="BF118" i="17"/>
  <c r="T118" i="17"/>
  <c r="R118" i="17"/>
  <c r="P118" i="17"/>
  <c r="BK118" i="17"/>
  <c r="J118" i="17"/>
  <c r="BE118" i="17"/>
  <c r="BI114" i="17"/>
  <c r="BH114" i="17"/>
  <c r="BG114" i="17"/>
  <c r="BF114" i="17"/>
  <c r="T114" i="17"/>
  <c r="R114" i="17"/>
  <c r="P114" i="17"/>
  <c r="BK114" i="17"/>
  <c r="J114" i="17"/>
  <c r="BE114" i="17"/>
  <c r="BI110" i="17"/>
  <c r="BH110" i="17"/>
  <c r="BG110" i="17"/>
  <c r="BF110" i="17"/>
  <c r="T110" i="17"/>
  <c r="R110" i="17"/>
  <c r="P110" i="17"/>
  <c r="BK110" i="17"/>
  <c r="J110" i="17"/>
  <c r="BE110" i="17"/>
  <c r="BI108" i="17"/>
  <c r="BH108" i="17"/>
  <c r="BG108" i="17"/>
  <c r="BF108" i="17"/>
  <c r="T108" i="17"/>
  <c r="T107" i="17"/>
  <c r="R108" i="17"/>
  <c r="R107" i="17"/>
  <c r="P108" i="17"/>
  <c r="P107" i="17"/>
  <c r="BK108" i="17"/>
  <c r="BK107" i="17"/>
  <c r="J107" i="17" s="1"/>
  <c r="J60" i="17" s="1"/>
  <c r="J108" i="17"/>
  <c r="BE108" i="17" s="1"/>
  <c r="BI104" i="17"/>
  <c r="BH104" i="17"/>
  <c r="BG104" i="17"/>
  <c r="BF104" i="17"/>
  <c r="T104" i="17"/>
  <c r="R104" i="17"/>
  <c r="P104" i="17"/>
  <c r="BK104" i="17"/>
  <c r="J104" i="17"/>
  <c r="BE104" i="17"/>
  <c r="BI102" i="17"/>
  <c r="BH102" i="17"/>
  <c r="BG102" i="17"/>
  <c r="BF102" i="17"/>
  <c r="T102" i="17"/>
  <c r="R102" i="17"/>
  <c r="P102" i="17"/>
  <c r="BK102" i="17"/>
  <c r="J102" i="17"/>
  <c r="BE102" i="17"/>
  <c r="BI100" i="17"/>
  <c r="BH100" i="17"/>
  <c r="BG100" i="17"/>
  <c r="BF100" i="17"/>
  <c r="T100" i="17"/>
  <c r="T99" i="17"/>
  <c r="R100" i="17"/>
  <c r="R99" i="17"/>
  <c r="P100" i="17"/>
  <c r="P99" i="17"/>
  <c r="BK100" i="17"/>
  <c r="BK99" i="17"/>
  <c r="J99" i="17" s="1"/>
  <c r="J59" i="17" s="1"/>
  <c r="J100" i="17"/>
  <c r="BE100" i="17" s="1"/>
  <c r="BI96" i="17"/>
  <c r="BH96" i="17"/>
  <c r="BG96" i="17"/>
  <c r="BF96" i="17"/>
  <c r="T96" i="17"/>
  <c r="R96" i="17"/>
  <c r="P96" i="17"/>
  <c r="BK96" i="17"/>
  <c r="J96" i="17"/>
  <c r="BE96" i="17"/>
  <c r="BI92" i="17"/>
  <c r="BH92" i="17"/>
  <c r="BG92" i="17"/>
  <c r="BF92" i="17"/>
  <c r="T92" i="17"/>
  <c r="R92" i="17"/>
  <c r="P92" i="17"/>
  <c r="BK92" i="17"/>
  <c r="J92" i="17"/>
  <c r="BE92" i="17"/>
  <c r="BI88" i="17"/>
  <c r="F34" i="17"/>
  <c r="BD67" i="1" s="1"/>
  <c r="BH88" i="17"/>
  <c r="F33" i="17" s="1"/>
  <c r="BC67" i="1" s="1"/>
  <c r="BG88" i="17"/>
  <c r="F32" i="17"/>
  <c r="BB67" i="1" s="1"/>
  <c r="BF88" i="17"/>
  <c r="J31" i="17" s="1"/>
  <c r="AW67" i="1" s="1"/>
  <c r="T88" i="17"/>
  <c r="T87" i="17"/>
  <c r="T86" i="17" s="1"/>
  <c r="T85" i="17" s="1"/>
  <c r="R88" i="17"/>
  <c r="R87" i="17"/>
  <c r="R86" i="17" s="1"/>
  <c r="R85" i="17" s="1"/>
  <c r="P88" i="17"/>
  <c r="P87" i="17"/>
  <c r="P86" i="17" s="1"/>
  <c r="P85" i="17" s="1"/>
  <c r="AU67" i="1" s="1"/>
  <c r="BK88" i="17"/>
  <c r="BK87" i="17" s="1"/>
  <c r="J88" i="17"/>
  <c r="BE88" i="17" s="1"/>
  <c r="J81" i="17"/>
  <c r="F81" i="17"/>
  <c r="F79" i="17"/>
  <c r="E77" i="17"/>
  <c r="J51" i="17"/>
  <c r="F51" i="17"/>
  <c r="F49" i="17"/>
  <c r="E47" i="17"/>
  <c r="J18" i="17"/>
  <c r="E18" i="17"/>
  <c r="F82" i="17"/>
  <c r="F52" i="17"/>
  <c r="J17" i="17"/>
  <c r="J12" i="17"/>
  <c r="J79" i="17"/>
  <c r="J49" i="17"/>
  <c r="E7" i="17"/>
  <c r="E75" i="17" s="1"/>
  <c r="E45" i="17"/>
  <c r="AY66" i="1"/>
  <c r="AX66" i="1"/>
  <c r="BI223" i="16"/>
  <c r="BH223" i="16"/>
  <c r="BG223" i="16"/>
  <c r="BF223" i="16"/>
  <c r="T223" i="16"/>
  <c r="R223" i="16"/>
  <c r="P223" i="16"/>
  <c r="BK223" i="16"/>
  <c r="J223" i="16"/>
  <c r="BE223" i="16"/>
  <c r="BI221" i="16"/>
  <c r="BH221" i="16"/>
  <c r="BG221" i="16"/>
  <c r="BF221" i="16"/>
  <c r="T221" i="16"/>
  <c r="R221" i="16"/>
  <c r="P221" i="16"/>
  <c r="BK221" i="16"/>
  <c r="J221" i="16"/>
  <c r="BE221" i="16"/>
  <c r="BI219" i="16"/>
  <c r="BH219" i="16"/>
  <c r="BG219" i="16"/>
  <c r="BF219" i="16"/>
  <c r="T219" i="16"/>
  <c r="R219" i="16"/>
  <c r="P219" i="16"/>
  <c r="BK219" i="16"/>
  <c r="J219" i="16"/>
  <c r="BE219" i="16"/>
  <c r="BI217" i="16"/>
  <c r="BH217" i="16"/>
  <c r="BG217" i="16"/>
  <c r="BF217" i="16"/>
  <c r="T217" i="16"/>
  <c r="R217" i="16"/>
  <c r="P217" i="16"/>
  <c r="BK217" i="16"/>
  <c r="J217" i="16"/>
  <c r="BE217" i="16"/>
  <c r="BI215" i="16"/>
  <c r="BH215" i="16"/>
  <c r="BG215" i="16"/>
  <c r="BF215" i="16"/>
  <c r="T215" i="16"/>
  <c r="R215" i="16"/>
  <c r="P215" i="16"/>
  <c r="BK215" i="16"/>
  <c r="J215" i="16"/>
  <c r="BE215" i="16"/>
  <c r="BI213" i="16"/>
  <c r="BH213" i="16"/>
  <c r="BG213" i="16"/>
  <c r="BF213" i="16"/>
  <c r="T213" i="16"/>
  <c r="R213" i="16"/>
  <c r="P213" i="16"/>
  <c r="BK213" i="16"/>
  <c r="J213" i="16"/>
  <c r="BE213" i="16"/>
  <c r="BI211" i="16"/>
  <c r="BH211" i="16"/>
  <c r="BG211" i="16"/>
  <c r="BF211" i="16"/>
  <c r="T211" i="16"/>
  <c r="R211" i="16"/>
  <c r="P211" i="16"/>
  <c r="BK211" i="16"/>
  <c r="J211" i="16"/>
  <c r="BE211" i="16"/>
  <c r="BI209" i="16"/>
  <c r="BH209" i="16"/>
  <c r="BG209" i="16"/>
  <c r="BF209" i="16"/>
  <c r="T209" i="16"/>
  <c r="R209" i="16"/>
  <c r="P209" i="16"/>
  <c r="BK209" i="16"/>
  <c r="J209" i="16"/>
  <c r="BE209" i="16"/>
  <c r="BI207" i="16"/>
  <c r="BH207" i="16"/>
  <c r="BG207" i="16"/>
  <c r="BF207" i="16"/>
  <c r="T207" i="16"/>
  <c r="T206" i="16"/>
  <c r="R207" i="16"/>
  <c r="R206" i="16"/>
  <c r="P207" i="16"/>
  <c r="P206" i="16"/>
  <c r="BK207" i="16"/>
  <c r="BK206" i="16"/>
  <c r="J206" i="16" s="1"/>
  <c r="J59" i="16" s="1"/>
  <c r="J207" i="16"/>
  <c r="BE207" i="16" s="1"/>
  <c r="BI204" i="16"/>
  <c r="BH204" i="16"/>
  <c r="BG204" i="16"/>
  <c r="BF204" i="16"/>
  <c r="T204" i="16"/>
  <c r="R204" i="16"/>
  <c r="P204" i="16"/>
  <c r="BK204" i="16"/>
  <c r="J204" i="16"/>
  <c r="BE204" i="16"/>
  <c r="BI202" i="16"/>
  <c r="BH202" i="16"/>
  <c r="BG202" i="16"/>
  <c r="BF202" i="16"/>
  <c r="T202" i="16"/>
  <c r="R202" i="16"/>
  <c r="P202" i="16"/>
  <c r="BK202" i="16"/>
  <c r="J202" i="16"/>
  <c r="BE202" i="16"/>
  <c r="BI200" i="16"/>
  <c r="BH200" i="16"/>
  <c r="BG200" i="16"/>
  <c r="BF200" i="16"/>
  <c r="T200" i="16"/>
  <c r="R200" i="16"/>
  <c r="P200" i="16"/>
  <c r="BK200" i="16"/>
  <c r="J200" i="16"/>
  <c r="BE200" i="16"/>
  <c r="BI198" i="16"/>
  <c r="BH198" i="16"/>
  <c r="BG198" i="16"/>
  <c r="BF198" i="16"/>
  <c r="T198" i="16"/>
  <c r="R198" i="16"/>
  <c r="P198" i="16"/>
  <c r="BK198" i="16"/>
  <c r="J198" i="16"/>
  <c r="BE198" i="16"/>
  <c r="BI196" i="16"/>
  <c r="BH196" i="16"/>
  <c r="BG196" i="16"/>
  <c r="BF196" i="16"/>
  <c r="T196" i="16"/>
  <c r="R196" i="16"/>
  <c r="P196" i="16"/>
  <c r="BK196" i="16"/>
  <c r="J196" i="16"/>
  <c r="BE196" i="16"/>
  <c r="BI194" i="16"/>
  <c r="BH194" i="16"/>
  <c r="BG194" i="16"/>
  <c r="BF194" i="16"/>
  <c r="T194" i="16"/>
  <c r="R194" i="16"/>
  <c r="P194" i="16"/>
  <c r="BK194" i="16"/>
  <c r="J194" i="16"/>
  <c r="BE194" i="16"/>
  <c r="BI192" i="16"/>
  <c r="BH192" i="16"/>
  <c r="BG192" i="16"/>
  <c r="BF192" i="16"/>
  <c r="T192" i="16"/>
  <c r="R192" i="16"/>
  <c r="P192" i="16"/>
  <c r="BK192" i="16"/>
  <c r="J192" i="16"/>
  <c r="BE192" i="16"/>
  <c r="BI190" i="16"/>
  <c r="BH190" i="16"/>
  <c r="BG190" i="16"/>
  <c r="BF190" i="16"/>
  <c r="T190" i="16"/>
  <c r="R190" i="16"/>
  <c r="P190" i="16"/>
  <c r="BK190" i="16"/>
  <c r="J190" i="16"/>
  <c r="BE190" i="16"/>
  <c r="BI188" i="16"/>
  <c r="BH188" i="16"/>
  <c r="BG188" i="16"/>
  <c r="BF188" i="16"/>
  <c r="T188" i="16"/>
  <c r="R188" i="16"/>
  <c r="P188" i="16"/>
  <c r="BK188" i="16"/>
  <c r="J188" i="16"/>
  <c r="BE188" i="16"/>
  <c r="BI186" i="16"/>
  <c r="BH186" i="16"/>
  <c r="BG186" i="16"/>
  <c r="BF186" i="16"/>
  <c r="T186" i="16"/>
  <c r="R186" i="16"/>
  <c r="P186" i="16"/>
  <c r="BK186" i="16"/>
  <c r="J186" i="16"/>
  <c r="BE186" i="16"/>
  <c r="BI184" i="16"/>
  <c r="BH184" i="16"/>
  <c r="BG184" i="16"/>
  <c r="BF184" i="16"/>
  <c r="T184" i="16"/>
  <c r="R184" i="16"/>
  <c r="P184" i="16"/>
  <c r="BK184" i="16"/>
  <c r="J184" i="16"/>
  <c r="BE184" i="16"/>
  <c r="BI182" i="16"/>
  <c r="BH182" i="16"/>
  <c r="BG182" i="16"/>
  <c r="BF182" i="16"/>
  <c r="T182" i="16"/>
  <c r="R182" i="16"/>
  <c r="P182" i="16"/>
  <c r="BK182" i="16"/>
  <c r="J182" i="16"/>
  <c r="BE182" i="16"/>
  <c r="BI180" i="16"/>
  <c r="BH180" i="16"/>
  <c r="BG180" i="16"/>
  <c r="BF180" i="16"/>
  <c r="T180" i="16"/>
  <c r="R180" i="16"/>
  <c r="P180" i="16"/>
  <c r="BK180" i="16"/>
  <c r="J180" i="16"/>
  <c r="BE180" i="16"/>
  <c r="BI178" i="16"/>
  <c r="BH178" i="16"/>
  <c r="BG178" i="16"/>
  <c r="BF178" i="16"/>
  <c r="T178" i="16"/>
  <c r="R178" i="16"/>
  <c r="P178" i="16"/>
  <c r="BK178" i="16"/>
  <c r="J178" i="16"/>
  <c r="BE178" i="16"/>
  <c r="BI176" i="16"/>
  <c r="BH176" i="16"/>
  <c r="BG176" i="16"/>
  <c r="BF176" i="16"/>
  <c r="T176" i="16"/>
  <c r="R176" i="16"/>
  <c r="P176" i="16"/>
  <c r="BK176" i="16"/>
  <c r="J176" i="16"/>
  <c r="BE176" i="16"/>
  <c r="BI174" i="16"/>
  <c r="BH174" i="16"/>
  <c r="BG174" i="16"/>
  <c r="BF174" i="16"/>
  <c r="T174" i="16"/>
  <c r="R174" i="16"/>
  <c r="P174" i="16"/>
  <c r="BK174" i="16"/>
  <c r="J174" i="16"/>
  <c r="BE174" i="16"/>
  <c r="BI172" i="16"/>
  <c r="BH172" i="16"/>
  <c r="BG172" i="16"/>
  <c r="BF172" i="16"/>
  <c r="T172" i="16"/>
  <c r="R172" i="16"/>
  <c r="P172" i="16"/>
  <c r="BK172" i="16"/>
  <c r="J172" i="16"/>
  <c r="BE172" i="16"/>
  <c r="BI170" i="16"/>
  <c r="BH170" i="16"/>
  <c r="BG170" i="16"/>
  <c r="BF170" i="16"/>
  <c r="T170" i="16"/>
  <c r="T169" i="16"/>
  <c r="R170" i="16"/>
  <c r="R169" i="16"/>
  <c r="P170" i="16"/>
  <c r="P169" i="16"/>
  <c r="BK170" i="16"/>
  <c r="BK169" i="16"/>
  <c r="J169" i="16" s="1"/>
  <c r="J58" i="16" s="1"/>
  <c r="J170" i="16"/>
  <c r="BE170" i="16" s="1"/>
  <c r="BI167" i="16"/>
  <c r="BH167" i="16"/>
  <c r="BG167" i="16"/>
  <c r="BF167" i="16"/>
  <c r="T167" i="16"/>
  <c r="R167" i="16"/>
  <c r="P167" i="16"/>
  <c r="BK167" i="16"/>
  <c r="J167" i="16"/>
  <c r="BE167" i="16"/>
  <c r="BI165" i="16"/>
  <c r="BH165" i="16"/>
  <c r="BG165" i="16"/>
  <c r="BF165" i="16"/>
  <c r="T165" i="16"/>
  <c r="R165" i="16"/>
  <c r="P165" i="16"/>
  <c r="BK165" i="16"/>
  <c r="J165" i="16"/>
  <c r="BE165" i="16"/>
  <c r="BI163" i="16"/>
  <c r="BH163" i="16"/>
  <c r="BG163" i="16"/>
  <c r="BF163" i="16"/>
  <c r="T163" i="16"/>
  <c r="R163" i="16"/>
  <c r="P163" i="16"/>
  <c r="BK163" i="16"/>
  <c r="J163" i="16"/>
  <c r="BE163" i="16"/>
  <c r="BI161" i="16"/>
  <c r="BH161" i="16"/>
  <c r="BG161" i="16"/>
  <c r="BF161" i="16"/>
  <c r="T161" i="16"/>
  <c r="R161" i="16"/>
  <c r="P161" i="16"/>
  <c r="BK161" i="16"/>
  <c r="J161" i="16"/>
  <c r="BE161" i="16"/>
  <c r="BI159" i="16"/>
  <c r="BH159" i="16"/>
  <c r="BG159" i="16"/>
  <c r="BF159" i="16"/>
  <c r="T159" i="16"/>
  <c r="R159" i="16"/>
  <c r="P159" i="16"/>
  <c r="BK159" i="16"/>
  <c r="J159" i="16"/>
  <c r="BE159" i="16"/>
  <c r="BI157" i="16"/>
  <c r="BH157" i="16"/>
  <c r="BG157" i="16"/>
  <c r="BF157" i="16"/>
  <c r="T157" i="16"/>
  <c r="R157" i="16"/>
  <c r="P157" i="16"/>
  <c r="BK157" i="16"/>
  <c r="J157" i="16"/>
  <c r="BE157" i="16"/>
  <c r="BI155" i="16"/>
  <c r="BH155" i="16"/>
  <c r="BG155" i="16"/>
  <c r="BF155" i="16"/>
  <c r="T155" i="16"/>
  <c r="R155" i="16"/>
  <c r="P155" i="16"/>
  <c r="BK155" i="16"/>
  <c r="J155" i="16"/>
  <c r="BE155" i="16"/>
  <c r="BI153" i="16"/>
  <c r="BH153" i="16"/>
  <c r="BG153" i="16"/>
  <c r="BF153" i="16"/>
  <c r="T153" i="16"/>
  <c r="R153" i="16"/>
  <c r="P153" i="16"/>
  <c r="BK153" i="16"/>
  <c r="J153" i="16"/>
  <c r="BE153" i="16"/>
  <c r="BI151" i="16"/>
  <c r="BH151" i="16"/>
  <c r="BG151" i="16"/>
  <c r="BF151" i="16"/>
  <c r="T151" i="16"/>
  <c r="R151" i="16"/>
  <c r="P151" i="16"/>
  <c r="BK151" i="16"/>
  <c r="J151" i="16"/>
  <c r="BE151" i="16"/>
  <c r="BI149" i="16"/>
  <c r="BH149" i="16"/>
  <c r="BG149" i="16"/>
  <c r="BF149" i="16"/>
  <c r="T149" i="16"/>
  <c r="R149" i="16"/>
  <c r="P149" i="16"/>
  <c r="BK149" i="16"/>
  <c r="J149" i="16"/>
  <c r="BE149" i="16"/>
  <c r="BI147" i="16"/>
  <c r="BH147" i="16"/>
  <c r="BG147" i="16"/>
  <c r="BF147" i="16"/>
  <c r="T147" i="16"/>
  <c r="R147" i="16"/>
  <c r="P147" i="16"/>
  <c r="BK147" i="16"/>
  <c r="J147" i="16"/>
  <c r="BE147" i="16"/>
  <c r="BI145" i="16"/>
  <c r="BH145" i="16"/>
  <c r="BG145" i="16"/>
  <c r="BF145" i="16"/>
  <c r="T145" i="16"/>
  <c r="R145" i="16"/>
  <c r="P145" i="16"/>
  <c r="BK145" i="16"/>
  <c r="J145" i="16"/>
  <c r="BE145" i="16"/>
  <c r="BI143" i="16"/>
  <c r="BH143" i="16"/>
  <c r="BG143" i="16"/>
  <c r="BF143" i="16"/>
  <c r="T143" i="16"/>
  <c r="R143" i="16"/>
  <c r="P143" i="16"/>
  <c r="BK143" i="16"/>
  <c r="J143" i="16"/>
  <c r="BE143" i="16"/>
  <c r="BI141" i="16"/>
  <c r="BH141" i="16"/>
  <c r="BG141" i="16"/>
  <c r="BF141" i="16"/>
  <c r="T141" i="16"/>
  <c r="R141" i="16"/>
  <c r="P141" i="16"/>
  <c r="BK141" i="16"/>
  <c r="J141" i="16"/>
  <c r="BE141" i="16"/>
  <c r="BI139" i="16"/>
  <c r="BH139" i="16"/>
  <c r="BG139" i="16"/>
  <c r="BF139" i="16"/>
  <c r="T139" i="16"/>
  <c r="R139" i="16"/>
  <c r="P139" i="16"/>
  <c r="BK139" i="16"/>
  <c r="J139" i="16"/>
  <c r="BE139" i="16"/>
  <c r="BI137" i="16"/>
  <c r="BH137" i="16"/>
  <c r="BG137" i="16"/>
  <c r="BF137" i="16"/>
  <c r="T137" i="16"/>
  <c r="R137" i="16"/>
  <c r="P137" i="16"/>
  <c r="BK137" i="16"/>
  <c r="J137" i="16"/>
  <c r="BE137" i="16"/>
  <c r="BI135" i="16"/>
  <c r="BH135" i="16"/>
  <c r="BG135" i="16"/>
  <c r="BF135" i="16"/>
  <c r="T135" i="16"/>
  <c r="R135" i="16"/>
  <c r="P135" i="16"/>
  <c r="BK135" i="16"/>
  <c r="J135" i="16"/>
  <c r="BE135" i="16"/>
  <c r="BI133" i="16"/>
  <c r="BH133" i="16"/>
  <c r="BG133" i="16"/>
  <c r="BF133" i="16"/>
  <c r="T133" i="16"/>
  <c r="R133" i="16"/>
  <c r="P133" i="16"/>
  <c r="BK133" i="16"/>
  <c r="J133" i="16"/>
  <c r="BE133" i="16"/>
  <c r="BI131" i="16"/>
  <c r="BH131" i="16"/>
  <c r="BG131" i="16"/>
  <c r="BF131" i="16"/>
  <c r="T131" i="16"/>
  <c r="R131" i="16"/>
  <c r="P131" i="16"/>
  <c r="BK131" i="16"/>
  <c r="J131" i="16"/>
  <c r="BE131" i="16"/>
  <c r="BI129" i="16"/>
  <c r="BH129" i="16"/>
  <c r="BG129" i="16"/>
  <c r="BF129" i="16"/>
  <c r="T129" i="16"/>
  <c r="R129" i="16"/>
  <c r="P129" i="16"/>
  <c r="BK129" i="16"/>
  <c r="J129" i="16"/>
  <c r="BE129" i="16"/>
  <c r="BI127" i="16"/>
  <c r="BH127" i="16"/>
  <c r="BG127" i="16"/>
  <c r="BF127" i="16"/>
  <c r="T127" i="16"/>
  <c r="R127" i="16"/>
  <c r="P127" i="16"/>
  <c r="BK127" i="16"/>
  <c r="J127" i="16"/>
  <c r="BE127" i="16"/>
  <c r="BI125" i="16"/>
  <c r="BH125" i="16"/>
  <c r="BG125" i="16"/>
  <c r="BF125" i="16"/>
  <c r="T125" i="16"/>
  <c r="R125" i="16"/>
  <c r="P125" i="16"/>
  <c r="BK125" i="16"/>
  <c r="J125" i="16"/>
  <c r="BE125" i="16"/>
  <c r="BI123" i="16"/>
  <c r="BH123" i="16"/>
  <c r="BG123" i="16"/>
  <c r="BF123" i="16"/>
  <c r="T123" i="16"/>
  <c r="R123" i="16"/>
  <c r="P123" i="16"/>
  <c r="BK123" i="16"/>
  <c r="J123" i="16"/>
  <c r="BE123" i="16"/>
  <c r="BI121" i="16"/>
  <c r="BH121" i="16"/>
  <c r="BG121" i="16"/>
  <c r="BF121" i="16"/>
  <c r="T121" i="16"/>
  <c r="R121" i="16"/>
  <c r="P121" i="16"/>
  <c r="BK121" i="16"/>
  <c r="J121" i="16"/>
  <c r="BE121" i="16"/>
  <c r="BI119" i="16"/>
  <c r="BH119" i="16"/>
  <c r="BG119" i="16"/>
  <c r="BF119" i="16"/>
  <c r="T119" i="16"/>
  <c r="R119" i="16"/>
  <c r="P119" i="16"/>
  <c r="BK119" i="16"/>
  <c r="J119" i="16"/>
  <c r="BE119" i="16"/>
  <c r="BI117" i="16"/>
  <c r="BH117" i="16"/>
  <c r="BG117" i="16"/>
  <c r="BF117" i="16"/>
  <c r="T117" i="16"/>
  <c r="R117" i="16"/>
  <c r="P117" i="16"/>
  <c r="BK117" i="16"/>
  <c r="J117" i="16"/>
  <c r="BE117" i="16"/>
  <c r="BI115" i="16"/>
  <c r="BH115" i="16"/>
  <c r="BG115" i="16"/>
  <c r="BF115" i="16"/>
  <c r="T115" i="16"/>
  <c r="R115" i="16"/>
  <c r="P115" i="16"/>
  <c r="BK115" i="16"/>
  <c r="J115" i="16"/>
  <c r="BE115" i="16"/>
  <c r="BI113" i="16"/>
  <c r="BH113" i="16"/>
  <c r="BG113" i="16"/>
  <c r="BF113" i="16"/>
  <c r="T113" i="16"/>
  <c r="R113" i="16"/>
  <c r="P113" i="16"/>
  <c r="BK113" i="16"/>
  <c r="J113" i="16"/>
  <c r="BE113" i="16"/>
  <c r="BI111" i="16"/>
  <c r="BH111" i="16"/>
  <c r="BG111" i="16"/>
  <c r="BF111" i="16"/>
  <c r="T111" i="16"/>
  <c r="R111" i="16"/>
  <c r="P111" i="16"/>
  <c r="BK111" i="16"/>
  <c r="J111" i="16"/>
  <c r="BE111" i="16"/>
  <c r="BI109" i="16"/>
  <c r="BH109" i="16"/>
  <c r="BG109" i="16"/>
  <c r="BF109" i="16"/>
  <c r="T109" i="16"/>
  <c r="R109" i="16"/>
  <c r="P109" i="16"/>
  <c r="BK109" i="16"/>
  <c r="J109" i="16"/>
  <c r="BE109" i="16"/>
  <c r="BI107" i="16"/>
  <c r="BH107" i="16"/>
  <c r="BG107" i="16"/>
  <c r="BF107" i="16"/>
  <c r="T107" i="16"/>
  <c r="R107" i="16"/>
  <c r="P107" i="16"/>
  <c r="BK107" i="16"/>
  <c r="J107" i="16"/>
  <c r="BE107" i="16"/>
  <c r="BI105" i="16"/>
  <c r="BH105" i="16"/>
  <c r="BG105" i="16"/>
  <c r="BF105" i="16"/>
  <c r="T105" i="16"/>
  <c r="R105" i="16"/>
  <c r="P105" i="16"/>
  <c r="BK105" i="16"/>
  <c r="J105" i="16"/>
  <c r="BE105" i="16"/>
  <c r="BI103" i="16"/>
  <c r="BH103" i="16"/>
  <c r="BG103" i="16"/>
  <c r="BF103" i="16"/>
  <c r="T103" i="16"/>
  <c r="R103" i="16"/>
  <c r="P103" i="16"/>
  <c r="BK103" i="16"/>
  <c r="J103" i="16"/>
  <c r="BE103" i="16"/>
  <c r="BI101" i="16"/>
  <c r="BH101" i="16"/>
  <c r="BG101" i="16"/>
  <c r="BF101" i="16"/>
  <c r="T101" i="16"/>
  <c r="R101" i="16"/>
  <c r="P101" i="16"/>
  <c r="BK101" i="16"/>
  <c r="J101" i="16"/>
  <c r="BE101" i="16"/>
  <c r="BI99" i="16"/>
  <c r="BH99" i="16"/>
  <c r="BG99" i="16"/>
  <c r="BF99" i="16"/>
  <c r="T99" i="16"/>
  <c r="R99" i="16"/>
  <c r="P99" i="16"/>
  <c r="BK99" i="16"/>
  <c r="J99" i="16"/>
  <c r="BE99" i="16"/>
  <c r="BI97" i="16"/>
  <c r="BH97" i="16"/>
  <c r="BG97" i="16"/>
  <c r="BF97" i="16"/>
  <c r="T97" i="16"/>
  <c r="R97" i="16"/>
  <c r="P97" i="16"/>
  <c r="BK97" i="16"/>
  <c r="J97" i="16"/>
  <c r="BE97" i="16"/>
  <c r="BI95" i="16"/>
  <c r="BH95" i="16"/>
  <c r="BG95" i="16"/>
  <c r="BF95" i="16"/>
  <c r="T95" i="16"/>
  <c r="R95" i="16"/>
  <c r="P95" i="16"/>
  <c r="BK95" i="16"/>
  <c r="J95" i="16"/>
  <c r="BE95" i="16"/>
  <c r="BI93" i="16"/>
  <c r="BH93" i="16"/>
  <c r="BG93" i="16"/>
  <c r="BF93" i="16"/>
  <c r="T93" i="16"/>
  <c r="R93" i="16"/>
  <c r="P93" i="16"/>
  <c r="BK93" i="16"/>
  <c r="J93" i="16"/>
  <c r="BE93" i="16"/>
  <c r="BI91" i="16"/>
  <c r="BH91" i="16"/>
  <c r="BG91" i="16"/>
  <c r="BF91" i="16"/>
  <c r="T91" i="16"/>
  <c r="R91" i="16"/>
  <c r="P91" i="16"/>
  <c r="BK91" i="16"/>
  <c r="J91" i="16"/>
  <c r="BE91" i="16"/>
  <c r="BI89" i="16"/>
  <c r="BH89" i="16"/>
  <c r="BG89" i="16"/>
  <c r="BF89" i="16"/>
  <c r="T89" i="16"/>
  <c r="R89" i="16"/>
  <c r="P89" i="16"/>
  <c r="BK89" i="16"/>
  <c r="J89" i="16"/>
  <c r="BE89" i="16"/>
  <c r="BI87" i="16"/>
  <c r="BH87" i="16"/>
  <c r="BG87" i="16"/>
  <c r="BF87" i="16"/>
  <c r="T87" i="16"/>
  <c r="R87" i="16"/>
  <c r="P87" i="16"/>
  <c r="BK87" i="16"/>
  <c r="J87" i="16"/>
  <c r="BE87" i="16"/>
  <c r="BI85" i="16"/>
  <c r="BH85" i="16"/>
  <c r="BG85" i="16"/>
  <c r="BF85" i="16"/>
  <c r="T85" i="16"/>
  <c r="R85" i="16"/>
  <c r="P85" i="16"/>
  <c r="BK85" i="16"/>
  <c r="J85" i="16"/>
  <c r="BE85" i="16"/>
  <c r="BI83" i="16"/>
  <c r="BH83" i="16"/>
  <c r="BG83" i="16"/>
  <c r="BF83" i="16"/>
  <c r="T83" i="16"/>
  <c r="R83" i="16"/>
  <c r="P83" i="16"/>
  <c r="BK83" i="16"/>
  <c r="J83" i="16"/>
  <c r="BE83" i="16"/>
  <c r="BI81" i="16"/>
  <c r="F34" i="16"/>
  <c r="BD66" i="1" s="1"/>
  <c r="BH81" i="16"/>
  <c r="F33" i="16"/>
  <c r="BC66" i="1" s="1"/>
  <c r="BG81" i="16"/>
  <c r="F32" i="16" s="1"/>
  <c r="BB66" i="1"/>
  <c r="BF81" i="16"/>
  <c r="J31" i="16"/>
  <c r="AW66" i="1" s="1"/>
  <c r="F31" i="16"/>
  <c r="BA66" i="1" s="1"/>
  <c r="T81" i="16"/>
  <c r="T80" i="16" s="1"/>
  <c r="T79" i="16" s="1"/>
  <c r="R81" i="16"/>
  <c r="R80" i="16"/>
  <c r="R79" i="16" s="1"/>
  <c r="P81" i="16"/>
  <c r="P80" i="16" s="1"/>
  <c r="P79" i="16" s="1"/>
  <c r="AU66" i="1" s="1"/>
  <c r="BK81" i="16"/>
  <c r="BK80" i="16" s="1"/>
  <c r="BK79" i="16" s="1"/>
  <c r="J79" i="16"/>
  <c r="J56" i="16" s="1"/>
  <c r="J81" i="16"/>
  <c r="BE81" i="16" s="1"/>
  <c r="J30" i="16" s="1"/>
  <c r="AV66" i="1" s="1"/>
  <c r="F30" i="16"/>
  <c r="AZ66" i="1" s="1"/>
  <c r="J75" i="16"/>
  <c r="F75" i="16"/>
  <c r="F73" i="16"/>
  <c r="E71" i="16"/>
  <c r="J51" i="16"/>
  <c r="F51" i="16"/>
  <c r="F49" i="16"/>
  <c r="E47" i="16"/>
  <c r="J18" i="16"/>
  <c r="E18" i="16"/>
  <c r="F76" i="16"/>
  <c r="F52" i="16"/>
  <c r="J17" i="16"/>
  <c r="J12" i="16"/>
  <c r="J73" i="16"/>
  <c r="J49" i="16"/>
  <c r="E7" i="16"/>
  <c r="E69" i="16" s="1"/>
  <c r="AY65" i="1"/>
  <c r="AX65" i="1"/>
  <c r="BI207" i="15"/>
  <c r="BH207" i="15"/>
  <c r="BG207" i="15"/>
  <c r="BF207" i="15"/>
  <c r="T207" i="15"/>
  <c r="R207" i="15"/>
  <c r="P207" i="15"/>
  <c r="BK207" i="15"/>
  <c r="J207" i="15"/>
  <c r="BE207" i="15"/>
  <c r="BI205" i="15"/>
  <c r="BH205" i="15"/>
  <c r="BG205" i="15"/>
  <c r="BF205" i="15"/>
  <c r="T205" i="15"/>
  <c r="R205" i="15"/>
  <c r="P205" i="15"/>
  <c r="BK205" i="15"/>
  <c r="J205" i="15"/>
  <c r="BE205" i="15"/>
  <c r="BI203" i="15"/>
  <c r="BH203" i="15"/>
  <c r="BG203" i="15"/>
  <c r="BF203" i="15"/>
  <c r="T203" i="15"/>
  <c r="T202" i="15"/>
  <c r="R203" i="15"/>
  <c r="R202" i="15"/>
  <c r="P203" i="15"/>
  <c r="P202" i="15"/>
  <c r="BK203" i="15"/>
  <c r="BK202" i="15"/>
  <c r="J202" i="15" s="1"/>
  <c r="J203" i="15"/>
  <c r="BE203" i="15" s="1"/>
  <c r="J63" i="15"/>
  <c r="BI200" i="15"/>
  <c r="BH200" i="15"/>
  <c r="BG200" i="15"/>
  <c r="BF200" i="15"/>
  <c r="T200" i="15"/>
  <c r="R200" i="15"/>
  <c r="P200" i="15"/>
  <c r="BK200" i="15"/>
  <c r="J200" i="15"/>
  <c r="BE200" i="15"/>
  <c r="BI198" i="15"/>
  <c r="BH198" i="15"/>
  <c r="BG198" i="15"/>
  <c r="BF198" i="15"/>
  <c r="T198" i="15"/>
  <c r="R198" i="15"/>
  <c r="P198" i="15"/>
  <c r="BK198" i="15"/>
  <c r="J198" i="15"/>
  <c r="BE198" i="15"/>
  <c r="BI196" i="15"/>
  <c r="BH196" i="15"/>
  <c r="BG196" i="15"/>
  <c r="BF196" i="15"/>
  <c r="T196" i="15"/>
  <c r="R196" i="15"/>
  <c r="P196" i="15"/>
  <c r="BK196" i="15"/>
  <c r="J196" i="15"/>
  <c r="BE196" i="15"/>
  <c r="BI194" i="15"/>
  <c r="BH194" i="15"/>
  <c r="BG194" i="15"/>
  <c r="BF194" i="15"/>
  <c r="T194" i="15"/>
  <c r="R194" i="15"/>
  <c r="P194" i="15"/>
  <c r="BK194" i="15"/>
  <c r="J194" i="15"/>
  <c r="BE194" i="15"/>
  <c r="BI192" i="15"/>
  <c r="BH192" i="15"/>
  <c r="BG192" i="15"/>
  <c r="BF192" i="15"/>
  <c r="T192" i="15"/>
  <c r="R192" i="15"/>
  <c r="P192" i="15"/>
  <c r="BK192" i="15"/>
  <c r="J192" i="15"/>
  <c r="BE192" i="15"/>
  <c r="BI190" i="15"/>
  <c r="BH190" i="15"/>
  <c r="BG190" i="15"/>
  <c r="BF190" i="15"/>
  <c r="T190" i="15"/>
  <c r="R190" i="15"/>
  <c r="P190" i="15"/>
  <c r="BK190" i="15"/>
  <c r="J190" i="15"/>
  <c r="BE190" i="15"/>
  <c r="BI188" i="15"/>
  <c r="BH188" i="15"/>
  <c r="BG188" i="15"/>
  <c r="BF188" i="15"/>
  <c r="T188" i="15"/>
  <c r="R188" i="15"/>
  <c r="P188" i="15"/>
  <c r="BK188" i="15"/>
  <c r="J188" i="15"/>
  <c r="BE188" i="15"/>
  <c r="BI186" i="15"/>
  <c r="BH186" i="15"/>
  <c r="BG186" i="15"/>
  <c r="BF186" i="15"/>
  <c r="T186" i="15"/>
  <c r="T185" i="15"/>
  <c r="R186" i="15"/>
  <c r="R185" i="15"/>
  <c r="P186" i="15"/>
  <c r="P185" i="15"/>
  <c r="BK186" i="15"/>
  <c r="BK185" i="15"/>
  <c r="J185" i="15" s="1"/>
  <c r="J186" i="15"/>
  <c r="BE186" i="15" s="1"/>
  <c r="J62" i="15"/>
  <c r="BI183" i="15"/>
  <c r="BH183" i="15"/>
  <c r="BG183" i="15"/>
  <c r="BF183" i="15"/>
  <c r="T183" i="15"/>
  <c r="R183" i="15"/>
  <c r="P183" i="15"/>
  <c r="BK183" i="15"/>
  <c r="J183" i="15"/>
  <c r="BE183" i="15"/>
  <c r="BI181" i="15"/>
  <c r="BH181" i="15"/>
  <c r="BG181" i="15"/>
  <c r="BF181" i="15"/>
  <c r="T181" i="15"/>
  <c r="R181" i="15"/>
  <c r="P181" i="15"/>
  <c r="BK181" i="15"/>
  <c r="J181" i="15"/>
  <c r="BE181" i="15"/>
  <c r="BI179" i="15"/>
  <c r="BH179" i="15"/>
  <c r="BG179" i="15"/>
  <c r="BF179" i="15"/>
  <c r="T179" i="15"/>
  <c r="R179" i="15"/>
  <c r="P179" i="15"/>
  <c r="BK179" i="15"/>
  <c r="J179" i="15"/>
  <c r="BE179" i="15"/>
  <c r="BI177" i="15"/>
  <c r="BH177" i="15"/>
  <c r="BG177" i="15"/>
  <c r="BF177" i="15"/>
  <c r="T177" i="15"/>
  <c r="R177" i="15"/>
  <c r="P177" i="15"/>
  <c r="BK177" i="15"/>
  <c r="J177" i="15"/>
  <c r="BE177" i="15"/>
  <c r="BI175" i="15"/>
  <c r="BH175" i="15"/>
  <c r="BG175" i="15"/>
  <c r="BF175" i="15"/>
  <c r="T175" i="15"/>
  <c r="R175" i="15"/>
  <c r="P175" i="15"/>
  <c r="BK175" i="15"/>
  <c r="J175" i="15"/>
  <c r="BE175" i="15"/>
  <c r="BI173" i="15"/>
  <c r="BH173" i="15"/>
  <c r="BG173" i="15"/>
  <c r="BF173" i="15"/>
  <c r="T173" i="15"/>
  <c r="R173" i="15"/>
  <c r="P173" i="15"/>
  <c r="BK173" i="15"/>
  <c r="J173" i="15"/>
  <c r="BE173" i="15"/>
  <c r="BI171" i="15"/>
  <c r="BH171" i="15"/>
  <c r="BG171" i="15"/>
  <c r="BF171" i="15"/>
  <c r="T171" i="15"/>
  <c r="R171" i="15"/>
  <c r="P171" i="15"/>
  <c r="BK171" i="15"/>
  <c r="J171" i="15"/>
  <c r="BE171" i="15"/>
  <c r="BI169" i="15"/>
  <c r="BH169" i="15"/>
  <c r="BG169" i="15"/>
  <c r="BF169" i="15"/>
  <c r="T169" i="15"/>
  <c r="R169" i="15"/>
  <c r="P169" i="15"/>
  <c r="BK169" i="15"/>
  <c r="J169" i="15"/>
  <c r="BE169" i="15"/>
  <c r="BI167" i="15"/>
  <c r="BH167" i="15"/>
  <c r="BG167" i="15"/>
  <c r="BF167" i="15"/>
  <c r="T167" i="15"/>
  <c r="R167" i="15"/>
  <c r="P167" i="15"/>
  <c r="BK167" i="15"/>
  <c r="J167" i="15"/>
  <c r="BE167" i="15"/>
  <c r="BI165" i="15"/>
  <c r="BH165" i="15"/>
  <c r="BG165" i="15"/>
  <c r="BF165" i="15"/>
  <c r="T165" i="15"/>
  <c r="R165" i="15"/>
  <c r="P165" i="15"/>
  <c r="BK165" i="15"/>
  <c r="J165" i="15"/>
  <c r="BE165" i="15"/>
  <c r="BI163" i="15"/>
  <c r="BH163" i="15"/>
  <c r="BG163" i="15"/>
  <c r="BF163" i="15"/>
  <c r="T163" i="15"/>
  <c r="R163" i="15"/>
  <c r="P163" i="15"/>
  <c r="BK163" i="15"/>
  <c r="J163" i="15"/>
  <c r="BE163" i="15"/>
  <c r="BI161" i="15"/>
  <c r="BH161" i="15"/>
  <c r="BG161" i="15"/>
  <c r="BF161" i="15"/>
  <c r="T161" i="15"/>
  <c r="R161" i="15"/>
  <c r="P161" i="15"/>
  <c r="BK161" i="15"/>
  <c r="J161" i="15"/>
  <c r="BE161" i="15"/>
  <c r="BI159" i="15"/>
  <c r="BH159" i="15"/>
  <c r="BG159" i="15"/>
  <c r="BF159" i="15"/>
  <c r="T159" i="15"/>
  <c r="R159" i="15"/>
  <c r="P159" i="15"/>
  <c r="BK159" i="15"/>
  <c r="J159" i="15"/>
  <c r="BE159" i="15"/>
  <c r="BI157" i="15"/>
  <c r="BH157" i="15"/>
  <c r="BG157" i="15"/>
  <c r="BF157" i="15"/>
  <c r="T157" i="15"/>
  <c r="R157" i="15"/>
  <c r="P157" i="15"/>
  <c r="BK157" i="15"/>
  <c r="J157" i="15"/>
  <c r="BE157" i="15"/>
  <c r="BI155" i="15"/>
  <c r="BH155" i="15"/>
  <c r="BG155" i="15"/>
  <c r="BF155" i="15"/>
  <c r="T155" i="15"/>
  <c r="R155" i="15"/>
  <c r="P155" i="15"/>
  <c r="BK155" i="15"/>
  <c r="J155" i="15"/>
  <c r="BE155" i="15"/>
  <c r="BI153" i="15"/>
  <c r="BH153" i="15"/>
  <c r="BG153" i="15"/>
  <c r="BF153" i="15"/>
  <c r="T153" i="15"/>
  <c r="T152" i="15"/>
  <c r="R153" i="15"/>
  <c r="R152" i="15"/>
  <c r="P153" i="15"/>
  <c r="P152" i="15"/>
  <c r="BK153" i="15"/>
  <c r="BK152" i="15"/>
  <c r="J152" i="15" s="1"/>
  <c r="J153" i="15"/>
  <c r="BE153" i="15" s="1"/>
  <c r="J61" i="15"/>
  <c r="BI150" i="15"/>
  <c r="BH150" i="15"/>
  <c r="BG150" i="15"/>
  <c r="BF150" i="15"/>
  <c r="T150" i="15"/>
  <c r="R150" i="15"/>
  <c r="P150" i="15"/>
  <c r="BK150" i="15"/>
  <c r="J150" i="15"/>
  <c r="BE150" i="15"/>
  <c r="BI148" i="15"/>
  <c r="BH148" i="15"/>
  <c r="BG148" i="15"/>
  <c r="BF148" i="15"/>
  <c r="T148" i="15"/>
  <c r="R148" i="15"/>
  <c r="P148" i="15"/>
  <c r="BK148" i="15"/>
  <c r="J148" i="15"/>
  <c r="BE148" i="15"/>
  <c r="BI146" i="15"/>
  <c r="BH146" i="15"/>
  <c r="BG146" i="15"/>
  <c r="BF146" i="15"/>
  <c r="T146" i="15"/>
  <c r="R146" i="15"/>
  <c r="P146" i="15"/>
  <c r="BK146" i="15"/>
  <c r="J146" i="15"/>
  <c r="BE146" i="15"/>
  <c r="BI144" i="15"/>
  <c r="BH144" i="15"/>
  <c r="BG144" i="15"/>
  <c r="BF144" i="15"/>
  <c r="T144" i="15"/>
  <c r="R144" i="15"/>
  <c r="P144" i="15"/>
  <c r="BK144" i="15"/>
  <c r="J144" i="15"/>
  <c r="BE144" i="15"/>
  <c r="BI142" i="15"/>
  <c r="BH142" i="15"/>
  <c r="BG142" i="15"/>
  <c r="BF142" i="15"/>
  <c r="T142" i="15"/>
  <c r="R142" i="15"/>
  <c r="P142" i="15"/>
  <c r="BK142" i="15"/>
  <c r="J142" i="15"/>
  <c r="BE142" i="15"/>
  <c r="BI140" i="15"/>
  <c r="BH140" i="15"/>
  <c r="BG140" i="15"/>
  <c r="BF140" i="15"/>
  <c r="T140" i="15"/>
  <c r="T139" i="15"/>
  <c r="R140" i="15"/>
  <c r="R139" i="15"/>
  <c r="P140" i="15"/>
  <c r="P139" i="15"/>
  <c r="BK140" i="15"/>
  <c r="BK139" i="15"/>
  <c r="J139" i="15" s="1"/>
  <c r="J140" i="15"/>
  <c r="BE140" i="15" s="1"/>
  <c r="J60" i="15"/>
  <c r="BI137" i="15"/>
  <c r="BH137" i="15"/>
  <c r="BG137" i="15"/>
  <c r="BF137" i="15"/>
  <c r="T137" i="15"/>
  <c r="R137" i="15"/>
  <c r="P137" i="15"/>
  <c r="BK137" i="15"/>
  <c r="J137" i="15"/>
  <c r="BE137" i="15"/>
  <c r="BI135" i="15"/>
  <c r="BH135" i="15"/>
  <c r="BG135" i="15"/>
  <c r="BF135" i="15"/>
  <c r="T135" i="15"/>
  <c r="R135" i="15"/>
  <c r="P135" i="15"/>
  <c r="BK135" i="15"/>
  <c r="J135" i="15"/>
  <c r="BE135" i="15"/>
  <c r="BI133" i="15"/>
  <c r="BH133" i="15"/>
  <c r="BG133" i="15"/>
  <c r="BF133" i="15"/>
  <c r="T133" i="15"/>
  <c r="R133" i="15"/>
  <c r="P133" i="15"/>
  <c r="BK133" i="15"/>
  <c r="J133" i="15"/>
  <c r="BE133" i="15"/>
  <c r="BI131" i="15"/>
  <c r="BH131" i="15"/>
  <c r="BG131" i="15"/>
  <c r="BF131" i="15"/>
  <c r="T131" i="15"/>
  <c r="R131" i="15"/>
  <c r="P131" i="15"/>
  <c r="BK131" i="15"/>
  <c r="J131" i="15"/>
  <c r="BE131" i="15"/>
  <c r="BI129" i="15"/>
  <c r="BH129" i="15"/>
  <c r="BG129" i="15"/>
  <c r="BF129" i="15"/>
  <c r="T129" i="15"/>
  <c r="R129" i="15"/>
  <c r="P129" i="15"/>
  <c r="BK129" i="15"/>
  <c r="J129" i="15"/>
  <c r="BE129" i="15"/>
  <c r="BI127" i="15"/>
  <c r="BH127" i="15"/>
  <c r="BG127" i="15"/>
  <c r="BF127" i="15"/>
  <c r="T127" i="15"/>
  <c r="R127" i="15"/>
  <c r="P127" i="15"/>
  <c r="BK127" i="15"/>
  <c r="J127" i="15"/>
  <c r="BE127" i="15"/>
  <c r="BI125" i="15"/>
  <c r="BH125" i="15"/>
  <c r="BG125" i="15"/>
  <c r="BF125" i="15"/>
  <c r="T125" i="15"/>
  <c r="R125" i="15"/>
  <c r="P125" i="15"/>
  <c r="BK125" i="15"/>
  <c r="J125" i="15"/>
  <c r="BE125" i="15"/>
  <c r="BI123" i="15"/>
  <c r="BH123" i="15"/>
  <c r="BG123" i="15"/>
  <c r="BF123" i="15"/>
  <c r="T123" i="15"/>
  <c r="R123" i="15"/>
  <c r="P123" i="15"/>
  <c r="BK123" i="15"/>
  <c r="J123" i="15"/>
  <c r="BE123" i="15"/>
  <c r="BI121" i="15"/>
  <c r="BH121" i="15"/>
  <c r="BG121" i="15"/>
  <c r="BF121" i="15"/>
  <c r="T121" i="15"/>
  <c r="R121" i="15"/>
  <c r="P121" i="15"/>
  <c r="BK121" i="15"/>
  <c r="J121" i="15"/>
  <c r="BE121" i="15"/>
  <c r="BI119" i="15"/>
  <c r="BH119" i="15"/>
  <c r="BG119" i="15"/>
  <c r="BF119" i="15"/>
  <c r="T119" i="15"/>
  <c r="R119" i="15"/>
  <c r="P119" i="15"/>
  <c r="BK119" i="15"/>
  <c r="J119" i="15"/>
  <c r="BE119" i="15"/>
  <c r="BI117" i="15"/>
  <c r="BH117" i="15"/>
  <c r="BG117" i="15"/>
  <c r="BF117" i="15"/>
  <c r="T117" i="15"/>
  <c r="T116" i="15"/>
  <c r="R117" i="15"/>
  <c r="R116" i="15"/>
  <c r="P117" i="15"/>
  <c r="P116" i="15"/>
  <c r="BK117" i="15"/>
  <c r="BK116" i="15"/>
  <c r="J116" i="15" s="1"/>
  <c r="J117" i="15"/>
  <c r="BE117" i="15" s="1"/>
  <c r="J59" i="15"/>
  <c r="BI114" i="15"/>
  <c r="BH114" i="15"/>
  <c r="BG114" i="15"/>
  <c r="BF114" i="15"/>
  <c r="T114" i="15"/>
  <c r="R114" i="15"/>
  <c r="P114" i="15"/>
  <c r="BK114" i="15"/>
  <c r="J114" i="15"/>
  <c r="BE114" i="15"/>
  <c r="BI112" i="15"/>
  <c r="BH112" i="15"/>
  <c r="BG112" i="15"/>
  <c r="BF112" i="15"/>
  <c r="T112" i="15"/>
  <c r="R112" i="15"/>
  <c r="P112" i="15"/>
  <c r="BK112" i="15"/>
  <c r="J112" i="15"/>
  <c r="BE112" i="15"/>
  <c r="BI110" i="15"/>
  <c r="BH110" i="15"/>
  <c r="BG110" i="15"/>
  <c r="BF110" i="15"/>
  <c r="T110" i="15"/>
  <c r="R110" i="15"/>
  <c r="P110" i="15"/>
  <c r="BK110" i="15"/>
  <c r="J110" i="15"/>
  <c r="BE110" i="15"/>
  <c r="BI108" i="15"/>
  <c r="BH108" i="15"/>
  <c r="BG108" i="15"/>
  <c r="BF108" i="15"/>
  <c r="T108" i="15"/>
  <c r="R108" i="15"/>
  <c r="P108" i="15"/>
  <c r="BK108" i="15"/>
  <c r="J108" i="15"/>
  <c r="BE108" i="15"/>
  <c r="BI106" i="15"/>
  <c r="BH106" i="15"/>
  <c r="BG106" i="15"/>
  <c r="BF106" i="15"/>
  <c r="T106" i="15"/>
  <c r="R106" i="15"/>
  <c r="P106" i="15"/>
  <c r="BK106" i="15"/>
  <c r="J106" i="15"/>
  <c r="BE106" i="15"/>
  <c r="BI104" i="15"/>
  <c r="BH104" i="15"/>
  <c r="BG104" i="15"/>
  <c r="BF104" i="15"/>
  <c r="T104" i="15"/>
  <c r="R104" i="15"/>
  <c r="P104" i="15"/>
  <c r="BK104" i="15"/>
  <c r="J104" i="15"/>
  <c r="BE104" i="15"/>
  <c r="BI102" i="15"/>
  <c r="BH102" i="15"/>
  <c r="BG102" i="15"/>
  <c r="BF102" i="15"/>
  <c r="T102" i="15"/>
  <c r="T101" i="15"/>
  <c r="R102" i="15"/>
  <c r="R101" i="15"/>
  <c r="P102" i="15"/>
  <c r="P101" i="15"/>
  <c r="BK102" i="15"/>
  <c r="BK101" i="15"/>
  <c r="J101" i="15" s="1"/>
  <c r="J102" i="15"/>
  <c r="BE102" i="15" s="1"/>
  <c r="J58" i="15"/>
  <c r="BI99" i="15"/>
  <c r="BH99" i="15"/>
  <c r="BG99" i="15"/>
  <c r="BF99" i="15"/>
  <c r="T99" i="15"/>
  <c r="R99" i="15"/>
  <c r="P99" i="15"/>
  <c r="BK99" i="15"/>
  <c r="J99" i="15"/>
  <c r="BE99" i="15"/>
  <c r="BI97" i="15"/>
  <c r="BH97" i="15"/>
  <c r="BG97" i="15"/>
  <c r="BF97" i="15"/>
  <c r="T97" i="15"/>
  <c r="R97" i="15"/>
  <c r="P97" i="15"/>
  <c r="BK97" i="15"/>
  <c r="J97" i="15"/>
  <c r="BE97" i="15"/>
  <c r="BI95" i="15"/>
  <c r="BH95" i="15"/>
  <c r="BG95" i="15"/>
  <c r="BF95" i="15"/>
  <c r="T95" i="15"/>
  <c r="R95" i="15"/>
  <c r="P95" i="15"/>
  <c r="BK95" i="15"/>
  <c r="J95" i="15"/>
  <c r="BE95" i="15"/>
  <c r="BI93" i="15"/>
  <c r="BH93" i="15"/>
  <c r="BG93" i="15"/>
  <c r="BF93" i="15"/>
  <c r="T93" i="15"/>
  <c r="R93" i="15"/>
  <c r="P93" i="15"/>
  <c r="BK93" i="15"/>
  <c r="J93" i="15"/>
  <c r="BE93" i="15"/>
  <c r="BI91" i="15"/>
  <c r="BH91" i="15"/>
  <c r="BG91" i="15"/>
  <c r="BF91" i="15"/>
  <c r="T91" i="15"/>
  <c r="R91" i="15"/>
  <c r="P91" i="15"/>
  <c r="BK91" i="15"/>
  <c r="J91" i="15"/>
  <c r="BE91" i="15"/>
  <c r="BI89" i="15"/>
  <c r="BH89" i="15"/>
  <c r="BG89" i="15"/>
  <c r="BF89" i="15"/>
  <c r="T89" i="15"/>
  <c r="R89" i="15"/>
  <c r="P89" i="15"/>
  <c r="BK89" i="15"/>
  <c r="J89" i="15"/>
  <c r="BE89" i="15"/>
  <c r="BI87" i="15"/>
  <c r="BH87" i="15"/>
  <c r="BG87" i="15"/>
  <c r="BF87" i="15"/>
  <c r="T87" i="15"/>
  <c r="R87" i="15"/>
  <c r="P87" i="15"/>
  <c r="BK87" i="15"/>
  <c r="J87" i="15"/>
  <c r="BE87" i="15"/>
  <c r="BI85" i="15"/>
  <c r="F34" i="15"/>
  <c r="BD65" i="1" s="1"/>
  <c r="BH85" i="15"/>
  <c r="F33" i="15" s="1"/>
  <c r="BC65" i="1" s="1"/>
  <c r="BG85" i="15"/>
  <c r="F32" i="15"/>
  <c r="BB65" i="1" s="1"/>
  <c r="BF85" i="15"/>
  <c r="T85" i="15"/>
  <c r="T84" i="15"/>
  <c r="T83" i="15" s="1"/>
  <c r="R85" i="15"/>
  <c r="R84" i="15" s="1"/>
  <c r="R83" i="15"/>
  <c r="P85" i="15"/>
  <c r="P84" i="15"/>
  <c r="P83" i="15" s="1"/>
  <c r="AU65" i="1" s="1"/>
  <c r="BK85" i="15"/>
  <c r="BK84" i="15"/>
  <c r="J84" i="15" s="1"/>
  <c r="J57" i="15" s="1"/>
  <c r="BK83" i="15"/>
  <c r="J83" i="15" s="1"/>
  <c r="J27" i="15" s="1"/>
  <c r="AG65" i="1"/>
  <c r="J85" i="15"/>
  <c r="BE85" i="15"/>
  <c r="J79" i="15"/>
  <c r="F79" i="15"/>
  <c r="F77" i="15"/>
  <c r="E75" i="15"/>
  <c r="J51" i="15"/>
  <c r="F51" i="15"/>
  <c r="F49" i="15"/>
  <c r="E47" i="15"/>
  <c r="J18" i="15"/>
  <c r="E18" i="15"/>
  <c r="F80" i="15" s="1"/>
  <c r="F52" i="15"/>
  <c r="J17" i="15"/>
  <c r="J12" i="15"/>
  <c r="J77" i="15" s="1"/>
  <c r="E7" i="15"/>
  <c r="E73" i="15"/>
  <c r="E45" i="15"/>
  <c r="AY64" i="1"/>
  <c r="AX64" i="1"/>
  <c r="BI325" i="14"/>
  <c r="BH325" i="14"/>
  <c r="BG325" i="14"/>
  <c r="BF325" i="14"/>
  <c r="T325" i="14"/>
  <c r="R325" i="14"/>
  <c r="P325" i="14"/>
  <c r="BK325" i="14"/>
  <c r="J325" i="14"/>
  <c r="BE325" i="14" s="1"/>
  <c r="BI323" i="14"/>
  <c r="BH323" i="14"/>
  <c r="BG323" i="14"/>
  <c r="BF323" i="14"/>
  <c r="T323" i="14"/>
  <c r="R323" i="14"/>
  <c r="P323" i="14"/>
  <c r="BK323" i="14"/>
  <c r="J323" i="14"/>
  <c r="BE323" i="14" s="1"/>
  <c r="BI321" i="14"/>
  <c r="BH321" i="14"/>
  <c r="BG321" i="14"/>
  <c r="BF321" i="14"/>
  <c r="T321" i="14"/>
  <c r="R321" i="14"/>
  <c r="P321" i="14"/>
  <c r="BK321" i="14"/>
  <c r="J321" i="14"/>
  <c r="BE321" i="14" s="1"/>
  <c r="BI319" i="14"/>
  <c r="BH319" i="14"/>
  <c r="BG319" i="14"/>
  <c r="BF319" i="14"/>
  <c r="T319" i="14"/>
  <c r="T318" i="14" s="1"/>
  <c r="R319" i="14"/>
  <c r="R318" i="14" s="1"/>
  <c r="P319" i="14"/>
  <c r="P318" i="14" s="1"/>
  <c r="BK319" i="14"/>
  <c r="BK318" i="14" s="1"/>
  <c r="J318" i="14" s="1"/>
  <c r="J66" i="14" s="1"/>
  <c r="J319" i="14"/>
  <c r="BE319" i="14"/>
  <c r="BI316" i="14"/>
  <c r="BH316" i="14"/>
  <c r="BG316" i="14"/>
  <c r="BF316" i="14"/>
  <c r="T316" i="14"/>
  <c r="R316" i="14"/>
  <c r="P316" i="14"/>
  <c r="BK316" i="14"/>
  <c r="J316" i="14"/>
  <c r="BE316" i="14" s="1"/>
  <c r="BI314" i="14"/>
  <c r="BH314" i="14"/>
  <c r="BG314" i="14"/>
  <c r="BF314" i="14"/>
  <c r="T314" i="14"/>
  <c r="R314" i="14"/>
  <c r="P314" i="14"/>
  <c r="BK314" i="14"/>
  <c r="J314" i="14"/>
  <c r="BE314" i="14" s="1"/>
  <c r="BI312" i="14"/>
  <c r="BH312" i="14"/>
  <c r="BG312" i="14"/>
  <c r="BF312" i="14"/>
  <c r="T312" i="14"/>
  <c r="R312" i="14"/>
  <c r="P312" i="14"/>
  <c r="BK312" i="14"/>
  <c r="J312" i="14"/>
  <c r="BE312" i="14" s="1"/>
  <c r="BI310" i="14"/>
  <c r="BH310" i="14"/>
  <c r="BG310" i="14"/>
  <c r="BF310" i="14"/>
  <c r="T310" i="14"/>
  <c r="R310" i="14"/>
  <c r="P310" i="14"/>
  <c r="BK310" i="14"/>
  <c r="J310" i="14"/>
  <c r="BE310" i="14" s="1"/>
  <c r="BI308" i="14"/>
  <c r="BH308" i="14"/>
  <c r="BG308" i="14"/>
  <c r="BF308" i="14"/>
  <c r="T308" i="14"/>
  <c r="R308" i="14"/>
  <c r="P308" i="14"/>
  <c r="BK308" i="14"/>
  <c r="J308" i="14"/>
  <c r="BE308" i="14" s="1"/>
  <c r="BI306" i="14"/>
  <c r="BH306" i="14"/>
  <c r="BG306" i="14"/>
  <c r="BF306" i="14"/>
  <c r="T306" i="14"/>
  <c r="R306" i="14"/>
  <c r="P306" i="14"/>
  <c r="BK306" i="14"/>
  <c r="J306" i="14"/>
  <c r="BE306" i="14" s="1"/>
  <c r="BI304" i="14"/>
  <c r="BH304" i="14"/>
  <c r="BG304" i="14"/>
  <c r="BF304" i="14"/>
  <c r="T304" i="14"/>
  <c r="R304" i="14"/>
  <c r="P304" i="14"/>
  <c r="BK304" i="14"/>
  <c r="J304" i="14"/>
  <c r="BE304" i="14" s="1"/>
  <c r="BI302" i="14"/>
  <c r="BH302" i="14"/>
  <c r="BG302" i="14"/>
  <c r="BF302" i="14"/>
  <c r="T302" i="14"/>
  <c r="T301" i="14" s="1"/>
  <c r="R302" i="14"/>
  <c r="R301" i="14" s="1"/>
  <c r="P302" i="14"/>
  <c r="P301" i="14" s="1"/>
  <c r="BK302" i="14"/>
  <c r="BK301" i="14" s="1"/>
  <c r="J301" i="14" s="1"/>
  <c r="J65" i="14" s="1"/>
  <c r="J302" i="14"/>
  <c r="BE302" i="14"/>
  <c r="BI299" i="14"/>
  <c r="BH299" i="14"/>
  <c r="BG299" i="14"/>
  <c r="BF299" i="14"/>
  <c r="T299" i="14"/>
  <c r="R299" i="14"/>
  <c r="P299" i="14"/>
  <c r="BK299" i="14"/>
  <c r="J299" i="14"/>
  <c r="BE299" i="14" s="1"/>
  <c r="BI297" i="14"/>
  <c r="BH297" i="14"/>
  <c r="BG297" i="14"/>
  <c r="BF297" i="14"/>
  <c r="T297" i="14"/>
  <c r="R297" i="14"/>
  <c r="P297" i="14"/>
  <c r="BK297" i="14"/>
  <c r="J297" i="14"/>
  <c r="BE297" i="14" s="1"/>
  <c r="BI294" i="14"/>
  <c r="BH294" i="14"/>
  <c r="BG294" i="14"/>
  <c r="BF294" i="14"/>
  <c r="T294" i="14"/>
  <c r="R294" i="14"/>
  <c r="P294" i="14"/>
  <c r="BK294" i="14"/>
  <c r="J294" i="14"/>
  <c r="BE294" i="14" s="1"/>
  <c r="BI292" i="14"/>
  <c r="BH292" i="14"/>
  <c r="BG292" i="14"/>
  <c r="BF292" i="14"/>
  <c r="T292" i="14"/>
  <c r="R292" i="14"/>
  <c r="P292" i="14"/>
  <c r="BK292" i="14"/>
  <c r="J292" i="14"/>
  <c r="BE292" i="14" s="1"/>
  <c r="BI290" i="14"/>
  <c r="BH290" i="14"/>
  <c r="BG290" i="14"/>
  <c r="BF290" i="14"/>
  <c r="T290" i="14"/>
  <c r="R290" i="14"/>
  <c r="P290" i="14"/>
  <c r="BK290" i="14"/>
  <c r="J290" i="14"/>
  <c r="BE290" i="14" s="1"/>
  <c r="BI288" i="14"/>
  <c r="BH288" i="14"/>
  <c r="BG288" i="14"/>
  <c r="BF288" i="14"/>
  <c r="T288" i="14"/>
  <c r="R288" i="14"/>
  <c r="P288" i="14"/>
  <c r="BK288" i="14"/>
  <c r="J288" i="14"/>
  <c r="BE288" i="14" s="1"/>
  <c r="BI286" i="14"/>
  <c r="BH286" i="14"/>
  <c r="BG286" i="14"/>
  <c r="BF286" i="14"/>
  <c r="T286" i="14"/>
  <c r="R286" i="14"/>
  <c r="P286" i="14"/>
  <c r="BK286" i="14"/>
  <c r="J286" i="14"/>
  <c r="BE286" i="14" s="1"/>
  <c r="BI284" i="14"/>
  <c r="BH284" i="14"/>
  <c r="BG284" i="14"/>
  <c r="BF284" i="14"/>
  <c r="T284" i="14"/>
  <c r="R284" i="14"/>
  <c r="P284" i="14"/>
  <c r="BK284" i="14"/>
  <c r="J284" i="14"/>
  <c r="BE284" i="14" s="1"/>
  <c r="BI282" i="14"/>
  <c r="BH282" i="14"/>
  <c r="BG282" i="14"/>
  <c r="BF282" i="14"/>
  <c r="T282" i="14"/>
  <c r="R282" i="14"/>
  <c r="P282" i="14"/>
  <c r="BK282" i="14"/>
  <c r="J282" i="14"/>
  <c r="BE282" i="14" s="1"/>
  <c r="BI280" i="14"/>
  <c r="BH280" i="14"/>
  <c r="BG280" i="14"/>
  <c r="BF280" i="14"/>
  <c r="T280" i="14"/>
  <c r="R280" i="14"/>
  <c r="P280" i="14"/>
  <c r="BK280" i="14"/>
  <c r="J280" i="14"/>
  <c r="BE280" i="14" s="1"/>
  <c r="BI278" i="14"/>
  <c r="BH278" i="14"/>
  <c r="BG278" i="14"/>
  <c r="BF278" i="14"/>
  <c r="T278" i="14"/>
  <c r="R278" i="14"/>
  <c r="P278" i="14"/>
  <c r="BK278" i="14"/>
  <c r="J278" i="14"/>
  <c r="BE278" i="14" s="1"/>
  <c r="BI276" i="14"/>
  <c r="BH276" i="14"/>
  <c r="BG276" i="14"/>
  <c r="BF276" i="14"/>
  <c r="T276" i="14"/>
  <c r="R276" i="14"/>
  <c r="P276" i="14"/>
  <c r="BK276" i="14"/>
  <c r="J276" i="14"/>
  <c r="BE276" i="14" s="1"/>
  <c r="BI274" i="14"/>
  <c r="BH274" i="14"/>
  <c r="BG274" i="14"/>
  <c r="BF274" i="14"/>
  <c r="T274" i="14"/>
  <c r="T273" i="14" s="1"/>
  <c r="R274" i="14"/>
  <c r="R273" i="14" s="1"/>
  <c r="P274" i="14"/>
  <c r="P273" i="14" s="1"/>
  <c r="BK274" i="14"/>
  <c r="BK273" i="14" s="1"/>
  <c r="J273" i="14" s="1"/>
  <c r="J64" i="14" s="1"/>
  <c r="J274" i="14"/>
  <c r="BE274" i="14"/>
  <c r="BI271" i="14"/>
  <c r="BH271" i="14"/>
  <c r="BG271" i="14"/>
  <c r="BF271" i="14"/>
  <c r="T271" i="14"/>
  <c r="R271" i="14"/>
  <c r="P271" i="14"/>
  <c r="BK271" i="14"/>
  <c r="J271" i="14"/>
  <c r="BE271" i="14" s="1"/>
  <c r="BI269" i="14"/>
  <c r="BH269" i="14"/>
  <c r="BG269" i="14"/>
  <c r="BF269" i="14"/>
  <c r="T269" i="14"/>
  <c r="R269" i="14"/>
  <c r="P269" i="14"/>
  <c r="BK269" i="14"/>
  <c r="J269" i="14"/>
  <c r="BE269" i="14" s="1"/>
  <c r="BI267" i="14"/>
  <c r="BH267" i="14"/>
  <c r="BG267" i="14"/>
  <c r="BF267" i="14"/>
  <c r="T267" i="14"/>
  <c r="T266" i="14" s="1"/>
  <c r="R267" i="14"/>
  <c r="R266" i="14" s="1"/>
  <c r="P267" i="14"/>
  <c r="P266" i="14" s="1"/>
  <c r="BK267" i="14"/>
  <c r="BK266" i="14" s="1"/>
  <c r="J266" i="14" s="1"/>
  <c r="J63" i="14" s="1"/>
  <c r="J267" i="14"/>
  <c r="BE267" i="14"/>
  <c r="BI264" i="14"/>
  <c r="BH264" i="14"/>
  <c r="BG264" i="14"/>
  <c r="BF264" i="14"/>
  <c r="T264" i="14"/>
  <c r="R264" i="14"/>
  <c r="P264" i="14"/>
  <c r="BK264" i="14"/>
  <c r="J264" i="14"/>
  <c r="BE264" i="14" s="1"/>
  <c r="BI262" i="14"/>
  <c r="BH262" i="14"/>
  <c r="BG262" i="14"/>
  <c r="BF262" i="14"/>
  <c r="T262" i="14"/>
  <c r="R262" i="14"/>
  <c r="P262" i="14"/>
  <c r="BK262" i="14"/>
  <c r="J262" i="14"/>
  <c r="BE262" i="14" s="1"/>
  <c r="BI260" i="14"/>
  <c r="BH260" i="14"/>
  <c r="BG260" i="14"/>
  <c r="BF260" i="14"/>
  <c r="T260" i="14"/>
  <c r="R260" i="14"/>
  <c r="P260" i="14"/>
  <c r="BK260" i="14"/>
  <c r="J260" i="14"/>
  <c r="BE260" i="14" s="1"/>
  <c r="BI258" i="14"/>
  <c r="BH258" i="14"/>
  <c r="BG258" i="14"/>
  <c r="BF258" i="14"/>
  <c r="T258" i="14"/>
  <c r="R258" i="14"/>
  <c r="P258" i="14"/>
  <c r="BK258" i="14"/>
  <c r="J258" i="14"/>
  <c r="BE258" i="14" s="1"/>
  <c r="BI256" i="14"/>
  <c r="BH256" i="14"/>
  <c r="BG256" i="14"/>
  <c r="BF256" i="14"/>
  <c r="T256" i="14"/>
  <c r="R256" i="14"/>
  <c r="P256" i="14"/>
  <c r="BK256" i="14"/>
  <c r="J256" i="14"/>
  <c r="BE256" i="14" s="1"/>
  <c r="BI254" i="14"/>
  <c r="BH254" i="14"/>
  <c r="BG254" i="14"/>
  <c r="BF254" i="14"/>
  <c r="T254" i="14"/>
  <c r="T253" i="14" s="1"/>
  <c r="R254" i="14"/>
  <c r="R253" i="14" s="1"/>
  <c r="P254" i="14"/>
  <c r="P253" i="14" s="1"/>
  <c r="BK254" i="14"/>
  <c r="BK253" i="14" s="1"/>
  <c r="J253" i="14" s="1"/>
  <c r="J62" i="14" s="1"/>
  <c r="J254" i="14"/>
  <c r="BE254" i="14"/>
  <c r="BI251" i="14"/>
  <c r="BH251" i="14"/>
  <c r="BG251" i="14"/>
  <c r="BF251" i="14"/>
  <c r="T251" i="14"/>
  <c r="R251" i="14"/>
  <c r="P251" i="14"/>
  <c r="BK251" i="14"/>
  <c r="J251" i="14"/>
  <c r="BE251" i="14" s="1"/>
  <c r="BI249" i="14"/>
  <c r="BH249" i="14"/>
  <c r="BG249" i="14"/>
  <c r="BF249" i="14"/>
  <c r="T249" i="14"/>
  <c r="R249" i="14"/>
  <c r="P249" i="14"/>
  <c r="BK249" i="14"/>
  <c r="J249" i="14"/>
  <c r="BE249" i="14" s="1"/>
  <c r="BI247" i="14"/>
  <c r="BH247" i="14"/>
  <c r="BG247" i="14"/>
  <c r="BF247" i="14"/>
  <c r="T247" i="14"/>
  <c r="R247" i="14"/>
  <c r="P247" i="14"/>
  <c r="BK247" i="14"/>
  <c r="J247" i="14"/>
  <c r="BE247" i="14" s="1"/>
  <c r="BI245" i="14"/>
  <c r="BH245" i="14"/>
  <c r="BG245" i="14"/>
  <c r="BF245" i="14"/>
  <c r="T245" i="14"/>
  <c r="R245" i="14"/>
  <c r="P245" i="14"/>
  <c r="BK245" i="14"/>
  <c r="J245" i="14"/>
  <c r="BE245" i="14" s="1"/>
  <c r="BI243" i="14"/>
  <c r="BH243" i="14"/>
  <c r="BG243" i="14"/>
  <c r="BF243" i="14"/>
  <c r="T243" i="14"/>
  <c r="R243" i="14"/>
  <c r="P243" i="14"/>
  <c r="BK243" i="14"/>
  <c r="J243" i="14"/>
  <c r="BE243" i="14" s="1"/>
  <c r="BI241" i="14"/>
  <c r="BH241" i="14"/>
  <c r="BG241" i="14"/>
  <c r="BF241" i="14"/>
  <c r="T241" i="14"/>
  <c r="R241" i="14"/>
  <c r="P241" i="14"/>
  <c r="BK241" i="14"/>
  <c r="J241" i="14"/>
  <c r="BE241" i="14" s="1"/>
  <c r="BI239" i="14"/>
  <c r="BH239" i="14"/>
  <c r="BG239" i="14"/>
  <c r="BF239" i="14"/>
  <c r="T239" i="14"/>
  <c r="R239" i="14"/>
  <c r="P239" i="14"/>
  <c r="BK239" i="14"/>
  <c r="J239" i="14"/>
  <c r="BE239" i="14" s="1"/>
  <c r="BI237" i="14"/>
  <c r="BH237" i="14"/>
  <c r="BG237" i="14"/>
  <c r="BF237" i="14"/>
  <c r="T237" i="14"/>
  <c r="R237" i="14"/>
  <c r="P237" i="14"/>
  <c r="BK237" i="14"/>
  <c r="J237" i="14"/>
  <c r="BE237" i="14" s="1"/>
  <c r="BI235" i="14"/>
  <c r="BH235" i="14"/>
  <c r="BG235" i="14"/>
  <c r="BF235" i="14"/>
  <c r="T235" i="14"/>
  <c r="R235" i="14"/>
  <c r="P235" i="14"/>
  <c r="BK235" i="14"/>
  <c r="J235" i="14"/>
  <c r="BE235" i="14" s="1"/>
  <c r="BI233" i="14"/>
  <c r="BH233" i="14"/>
  <c r="BG233" i="14"/>
  <c r="BF233" i="14"/>
  <c r="T233" i="14"/>
  <c r="R233" i="14"/>
  <c r="P233" i="14"/>
  <c r="BK233" i="14"/>
  <c r="J233" i="14"/>
  <c r="BE233" i="14" s="1"/>
  <c r="BI231" i="14"/>
  <c r="BH231" i="14"/>
  <c r="BG231" i="14"/>
  <c r="BF231" i="14"/>
  <c r="T231" i="14"/>
  <c r="R231" i="14"/>
  <c r="P231" i="14"/>
  <c r="BK231" i="14"/>
  <c r="J231" i="14"/>
  <c r="BE231" i="14" s="1"/>
  <c r="BI229" i="14"/>
  <c r="BH229" i="14"/>
  <c r="BG229" i="14"/>
  <c r="BF229" i="14"/>
  <c r="T229" i="14"/>
  <c r="R229" i="14"/>
  <c r="P229" i="14"/>
  <c r="BK229" i="14"/>
  <c r="J229" i="14"/>
  <c r="BE229" i="14" s="1"/>
  <c r="BI227" i="14"/>
  <c r="BH227" i="14"/>
  <c r="BG227" i="14"/>
  <c r="BF227" i="14"/>
  <c r="T227" i="14"/>
  <c r="R227" i="14"/>
  <c r="P227" i="14"/>
  <c r="BK227" i="14"/>
  <c r="J227" i="14"/>
  <c r="BE227" i="14" s="1"/>
  <c r="BI225" i="14"/>
  <c r="BH225" i="14"/>
  <c r="BG225" i="14"/>
  <c r="BF225" i="14"/>
  <c r="T225" i="14"/>
  <c r="R225" i="14"/>
  <c r="P225" i="14"/>
  <c r="BK225" i="14"/>
  <c r="J225" i="14"/>
  <c r="BE225" i="14" s="1"/>
  <c r="BI223" i="14"/>
  <c r="BH223" i="14"/>
  <c r="BG223" i="14"/>
  <c r="BF223" i="14"/>
  <c r="T223" i="14"/>
  <c r="R223" i="14"/>
  <c r="P223" i="14"/>
  <c r="BK223" i="14"/>
  <c r="J223" i="14"/>
  <c r="BE223" i="14" s="1"/>
  <c r="BI221" i="14"/>
  <c r="BH221" i="14"/>
  <c r="BG221" i="14"/>
  <c r="BF221" i="14"/>
  <c r="T221" i="14"/>
  <c r="R221" i="14"/>
  <c r="R220" i="14" s="1"/>
  <c r="P221" i="14"/>
  <c r="BK221" i="14"/>
  <c r="BK220" i="14" s="1"/>
  <c r="J220" i="14" s="1"/>
  <c r="J61" i="14" s="1"/>
  <c r="J221" i="14"/>
  <c r="BE221" i="14"/>
  <c r="BI218" i="14"/>
  <c r="BH218" i="14"/>
  <c r="BG218" i="14"/>
  <c r="BF218" i="14"/>
  <c r="T218" i="14"/>
  <c r="R218" i="14"/>
  <c r="P218" i="14"/>
  <c r="BK218" i="14"/>
  <c r="J218" i="14"/>
  <c r="BE218" i="14" s="1"/>
  <c r="BI216" i="14"/>
  <c r="BH216" i="14"/>
  <c r="BG216" i="14"/>
  <c r="BF216" i="14"/>
  <c r="T216" i="14"/>
  <c r="R216" i="14"/>
  <c r="P216" i="14"/>
  <c r="BK216" i="14"/>
  <c r="J216" i="14"/>
  <c r="BE216" i="14" s="1"/>
  <c r="BI214" i="14"/>
  <c r="BH214" i="14"/>
  <c r="BG214" i="14"/>
  <c r="BF214" i="14"/>
  <c r="T214" i="14"/>
  <c r="R214" i="14"/>
  <c r="P214" i="14"/>
  <c r="BK214" i="14"/>
  <c r="J214" i="14"/>
  <c r="BE214" i="14" s="1"/>
  <c r="BI212" i="14"/>
  <c r="BH212" i="14"/>
  <c r="BG212" i="14"/>
  <c r="BF212" i="14"/>
  <c r="T212" i="14"/>
  <c r="R212" i="14"/>
  <c r="P212" i="14"/>
  <c r="BK212" i="14"/>
  <c r="J212" i="14"/>
  <c r="BE212" i="14" s="1"/>
  <c r="BI210" i="14"/>
  <c r="BH210" i="14"/>
  <c r="BG210" i="14"/>
  <c r="BF210" i="14"/>
  <c r="T210" i="14"/>
  <c r="R210" i="14"/>
  <c r="P210" i="14"/>
  <c r="BK210" i="14"/>
  <c r="J210" i="14"/>
  <c r="BE210" i="14" s="1"/>
  <c r="BI208" i="14"/>
  <c r="BH208" i="14"/>
  <c r="BG208" i="14"/>
  <c r="BF208" i="14"/>
  <c r="T208" i="14"/>
  <c r="R208" i="14"/>
  <c r="P208" i="14"/>
  <c r="BK208" i="14"/>
  <c r="J208" i="14"/>
  <c r="BE208" i="14" s="1"/>
  <c r="BI206" i="14"/>
  <c r="BH206" i="14"/>
  <c r="BG206" i="14"/>
  <c r="BF206" i="14"/>
  <c r="T206" i="14"/>
  <c r="R206" i="14"/>
  <c r="P206" i="14"/>
  <c r="BK206" i="14"/>
  <c r="J206" i="14"/>
  <c r="BE206" i="14" s="1"/>
  <c r="BI204" i="14"/>
  <c r="BH204" i="14"/>
  <c r="BG204" i="14"/>
  <c r="BF204" i="14"/>
  <c r="T204" i="14"/>
  <c r="R204" i="14"/>
  <c r="R203" i="14" s="1"/>
  <c r="P204" i="14"/>
  <c r="BK204" i="14"/>
  <c r="BK203" i="14" s="1"/>
  <c r="J203" i="14" s="1"/>
  <c r="J60" i="14" s="1"/>
  <c r="J204" i="14"/>
  <c r="BE204" i="14"/>
  <c r="BI201" i="14"/>
  <c r="BH201" i="14"/>
  <c r="BG201" i="14"/>
  <c r="BF201" i="14"/>
  <c r="T201" i="14"/>
  <c r="R201" i="14"/>
  <c r="P201" i="14"/>
  <c r="BK201" i="14"/>
  <c r="J201" i="14"/>
  <c r="BE201" i="14" s="1"/>
  <c r="BI199" i="14"/>
  <c r="BH199" i="14"/>
  <c r="BG199" i="14"/>
  <c r="BF199" i="14"/>
  <c r="T199" i="14"/>
  <c r="R199" i="14"/>
  <c r="P199" i="14"/>
  <c r="BK199" i="14"/>
  <c r="J199" i="14"/>
  <c r="BE199" i="14" s="1"/>
  <c r="BI197" i="14"/>
  <c r="BH197" i="14"/>
  <c r="BG197" i="14"/>
  <c r="BF197" i="14"/>
  <c r="T197" i="14"/>
  <c r="R197" i="14"/>
  <c r="P197" i="14"/>
  <c r="BK197" i="14"/>
  <c r="J197" i="14"/>
  <c r="BE197" i="14" s="1"/>
  <c r="BI195" i="14"/>
  <c r="BH195" i="14"/>
  <c r="BG195" i="14"/>
  <c r="BF195" i="14"/>
  <c r="T195" i="14"/>
  <c r="R195" i="14"/>
  <c r="P195" i="14"/>
  <c r="BK195" i="14"/>
  <c r="J195" i="14"/>
  <c r="BE195" i="14" s="1"/>
  <c r="BI193" i="14"/>
  <c r="BH193" i="14"/>
  <c r="BG193" i="14"/>
  <c r="BF193" i="14"/>
  <c r="T193" i="14"/>
  <c r="R193" i="14"/>
  <c r="P193" i="14"/>
  <c r="BK193" i="14"/>
  <c r="J193" i="14"/>
  <c r="BE193" i="14" s="1"/>
  <c r="BI191" i="14"/>
  <c r="BH191" i="14"/>
  <c r="BG191" i="14"/>
  <c r="BF191" i="14"/>
  <c r="T191" i="14"/>
  <c r="R191" i="14"/>
  <c r="P191" i="14"/>
  <c r="BK191" i="14"/>
  <c r="J191" i="14"/>
  <c r="BE191" i="14" s="1"/>
  <c r="BI189" i="14"/>
  <c r="BH189" i="14"/>
  <c r="BG189" i="14"/>
  <c r="BF189" i="14"/>
  <c r="T189" i="14"/>
  <c r="R189" i="14"/>
  <c r="P189" i="14"/>
  <c r="BK189" i="14"/>
  <c r="J189" i="14"/>
  <c r="BE189" i="14" s="1"/>
  <c r="BI187" i="14"/>
  <c r="BH187" i="14"/>
  <c r="BG187" i="14"/>
  <c r="BF187" i="14"/>
  <c r="T187" i="14"/>
  <c r="R187" i="14"/>
  <c r="P187" i="14"/>
  <c r="BK187" i="14"/>
  <c r="J187" i="14"/>
  <c r="BE187" i="14" s="1"/>
  <c r="BI185" i="14"/>
  <c r="BH185" i="14"/>
  <c r="BG185" i="14"/>
  <c r="BF185" i="14"/>
  <c r="T185" i="14"/>
  <c r="R185" i="14"/>
  <c r="P185" i="14"/>
  <c r="BK185" i="14"/>
  <c r="J185" i="14"/>
  <c r="BE185" i="14" s="1"/>
  <c r="BI183" i="14"/>
  <c r="BH183" i="14"/>
  <c r="BG183" i="14"/>
  <c r="BF183" i="14"/>
  <c r="T183" i="14"/>
  <c r="R183" i="14"/>
  <c r="R182" i="14" s="1"/>
  <c r="P183" i="14"/>
  <c r="BK183" i="14"/>
  <c r="BK182" i="14" s="1"/>
  <c r="J182" i="14" s="1"/>
  <c r="J59" i="14" s="1"/>
  <c r="J183" i="14"/>
  <c r="BE183" i="14"/>
  <c r="BI178" i="14"/>
  <c r="BH178" i="14"/>
  <c r="BG178" i="14"/>
  <c r="BF178" i="14"/>
  <c r="T178" i="14"/>
  <c r="R178" i="14"/>
  <c r="P178" i="14"/>
  <c r="BK178" i="14"/>
  <c r="J178" i="14"/>
  <c r="BE178" i="14" s="1"/>
  <c r="BI175" i="14"/>
  <c r="BH175" i="14"/>
  <c r="BG175" i="14"/>
  <c r="BF175" i="14"/>
  <c r="T175" i="14"/>
  <c r="R175" i="14"/>
  <c r="P175" i="14"/>
  <c r="BK175" i="14"/>
  <c r="J175" i="14"/>
  <c r="BE175" i="14" s="1"/>
  <c r="BI172" i="14"/>
  <c r="BH172" i="14"/>
  <c r="BG172" i="14"/>
  <c r="BF172" i="14"/>
  <c r="T172" i="14"/>
  <c r="R172" i="14"/>
  <c r="P172" i="14"/>
  <c r="BK172" i="14"/>
  <c r="J172" i="14"/>
  <c r="BE172" i="14" s="1"/>
  <c r="BI168" i="14"/>
  <c r="BH168" i="14"/>
  <c r="BG168" i="14"/>
  <c r="BF168" i="14"/>
  <c r="T168" i="14"/>
  <c r="R168" i="14"/>
  <c r="P168" i="14"/>
  <c r="BK168" i="14"/>
  <c r="J168" i="14"/>
  <c r="BE168" i="14" s="1"/>
  <c r="BI164" i="14"/>
  <c r="BH164" i="14"/>
  <c r="BG164" i="14"/>
  <c r="BF164" i="14"/>
  <c r="T164" i="14"/>
  <c r="R164" i="14"/>
  <c r="P164" i="14"/>
  <c r="BK164" i="14"/>
  <c r="J164" i="14"/>
  <c r="BE164" i="14" s="1"/>
  <c r="BI160" i="14"/>
  <c r="BH160" i="14"/>
  <c r="BG160" i="14"/>
  <c r="BF160" i="14"/>
  <c r="T160" i="14"/>
  <c r="R160" i="14"/>
  <c r="P160" i="14"/>
  <c r="BK160" i="14"/>
  <c r="J160" i="14"/>
  <c r="BE160" i="14" s="1"/>
  <c r="BI156" i="14"/>
  <c r="BH156" i="14"/>
  <c r="BG156" i="14"/>
  <c r="BF156" i="14"/>
  <c r="T156" i="14"/>
  <c r="R156" i="14"/>
  <c r="P156" i="14"/>
  <c r="BK156" i="14"/>
  <c r="J156" i="14"/>
  <c r="BE156" i="14" s="1"/>
  <c r="BI152" i="14"/>
  <c r="BH152" i="14"/>
  <c r="BG152" i="14"/>
  <c r="BF152" i="14"/>
  <c r="T152" i="14"/>
  <c r="R152" i="14"/>
  <c r="P152" i="14"/>
  <c r="BK152" i="14"/>
  <c r="J152" i="14"/>
  <c r="BE152" i="14" s="1"/>
  <c r="BI148" i="14"/>
  <c r="BH148" i="14"/>
  <c r="BG148" i="14"/>
  <c r="BF148" i="14"/>
  <c r="T148" i="14"/>
  <c r="R148" i="14"/>
  <c r="P148" i="14"/>
  <c r="BK148" i="14"/>
  <c r="J148" i="14"/>
  <c r="BE148" i="14" s="1"/>
  <c r="BI144" i="14"/>
  <c r="BH144" i="14"/>
  <c r="BG144" i="14"/>
  <c r="BF144" i="14"/>
  <c r="T144" i="14"/>
  <c r="R144" i="14"/>
  <c r="P144" i="14"/>
  <c r="BK144" i="14"/>
  <c r="J144" i="14"/>
  <c r="BE144" i="14" s="1"/>
  <c r="BI140" i="14"/>
  <c r="BH140" i="14"/>
  <c r="BG140" i="14"/>
  <c r="BF140" i="14"/>
  <c r="T140" i="14"/>
  <c r="R140" i="14"/>
  <c r="P140" i="14"/>
  <c r="BK140" i="14"/>
  <c r="J140" i="14"/>
  <c r="BE140" i="14" s="1"/>
  <c r="BI136" i="14"/>
  <c r="BH136" i="14"/>
  <c r="BG136" i="14"/>
  <c r="BF136" i="14"/>
  <c r="T136" i="14"/>
  <c r="R136" i="14"/>
  <c r="P136" i="14"/>
  <c r="BK136" i="14"/>
  <c r="J136" i="14"/>
  <c r="BE136" i="14" s="1"/>
  <c r="BI132" i="14"/>
  <c r="BH132" i="14"/>
  <c r="BG132" i="14"/>
  <c r="BF132" i="14"/>
  <c r="T132" i="14"/>
  <c r="R132" i="14"/>
  <c r="P132" i="14"/>
  <c r="BK132" i="14"/>
  <c r="J132" i="14"/>
  <c r="BE132" i="14" s="1"/>
  <c r="BI129" i="14"/>
  <c r="BH129" i="14"/>
  <c r="BG129" i="14"/>
  <c r="BF129" i="14"/>
  <c r="T129" i="14"/>
  <c r="R129" i="14"/>
  <c r="P129" i="14"/>
  <c r="BK129" i="14"/>
  <c r="J129" i="14"/>
  <c r="BE129" i="14" s="1"/>
  <c r="BI125" i="14"/>
  <c r="BH125" i="14"/>
  <c r="BG125" i="14"/>
  <c r="BF125" i="14"/>
  <c r="T125" i="14"/>
  <c r="T124" i="14" s="1"/>
  <c r="R125" i="14"/>
  <c r="R124" i="14" s="1"/>
  <c r="P125" i="14"/>
  <c r="P124" i="14" s="1"/>
  <c r="BK125" i="14"/>
  <c r="BK124" i="14" s="1"/>
  <c r="J124" i="14"/>
  <c r="J58" i="14" s="1"/>
  <c r="J125" i="14"/>
  <c r="BE125" i="14"/>
  <c r="BI122" i="14"/>
  <c r="BH122" i="14"/>
  <c r="BG122" i="14"/>
  <c r="BF122" i="14"/>
  <c r="T122" i="14"/>
  <c r="R122" i="14"/>
  <c r="P122" i="14"/>
  <c r="BK122" i="14"/>
  <c r="J122" i="14"/>
  <c r="BE122" i="14" s="1"/>
  <c r="BI120" i="14"/>
  <c r="BH120" i="14"/>
  <c r="BG120" i="14"/>
  <c r="BF120" i="14"/>
  <c r="T120" i="14"/>
  <c r="R120" i="14"/>
  <c r="P120" i="14"/>
  <c r="BK120" i="14"/>
  <c r="J120" i="14"/>
  <c r="BE120" i="14" s="1"/>
  <c r="BI118" i="14"/>
  <c r="BH118" i="14"/>
  <c r="BG118" i="14"/>
  <c r="BF118" i="14"/>
  <c r="T118" i="14"/>
  <c r="R118" i="14"/>
  <c r="P118" i="14"/>
  <c r="BK118" i="14"/>
  <c r="J118" i="14"/>
  <c r="BE118" i="14" s="1"/>
  <c r="BI116" i="14"/>
  <c r="BH116" i="14"/>
  <c r="BG116" i="14"/>
  <c r="BF116" i="14"/>
  <c r="T116" i="14"/>
  <c r="R116" i="14"/>
  <c r="P116" i="14"/>
  <c r="BK116" i="14"/>
  <c r="J116" i="14"/>
  <c r="BE116" i="14" s="1"/>
  <c r="BI114" i="14"/>
  <c r="BH114" i="14"/>
  <c r="BG114" i="14"/>
  <c r="BF114" i="14"/>
  <c r="T114" i="14"/>
  <c r="R114" i="14"/>
  <c r="P114" i="14"/>
  <c r="BK114" i="14"/>
  <c r="J114" i="14"/>
  <c r="BE114" i="14" s="1"/>
  <c r="BI112" i="14"/>
  <c r="BH112" i="14"/>
  <c r="BG112" i="14"/>
  <c r="BF112" i="14"/>
  <c r="T112" i="14"/>
  <c r="R112" i="14"/>
  <c r="P112" i="14"/>
  <c r="BK112" i="14"/>
  <c r="J112" i="14"/>
  <c r="BE112" i="14" s="1"/>
  <c r="BI110" i="14"/>
  <c r="BH110" i="14"/>
  <c r="BG110" i="14"/>
  <c r="BF110" i="14"/>
  <c r="T110" i="14"/>
  <c r="R110" i="14"/>
  <c r="P110" i="14"/>
  <c r="BK110" i="14"/>
  <c r="J110" i="14"/>
  <c r="BE110" i="14" s="1"/>
  <c r="BI108" i="14"/>
  <c r="BH108" i="14"/>
  <c r="BG108" i="14"/>
  <c r="BF108" i="14"/>
  <c r="T108" i="14"/>
  <c r="R108" i="14"/>
  <c r="P108" i="14"/>
  <c r="BK108" i="14"/>
  <c r="J108" i="14"/>
  <c r="BE108" i="14" s="1"/>
  <c r="BI106" i="14"/>
  <c r="BH106" i="14"/>
  <c r="BG106" i="14"/>
  <c r="BF106" i="14"/>
  <c r="T106" i="14"/>
  <c r="R106" i="14"/>
  <c r="P106" i="14"/>
  <c r="BK106" i="14"/>
  <c r="J106" i="14"/>
  <c r="BE106" i="14" s="1"/>
  <c r="BI104" i="14"/>
  <c r="BH104" i="14"/>
  <c r="BG104" i="14"/>
  <c r="BF104" i="14"/>
  <c r="T104" i="14"/>
  <c r="R104" i="14"/>
  <c r="P104" i="14"/>
  <c r="BK104" i="14"/>
  <c r="J104" i="14"/>
  <c r="BE104" i="14" s="1"/>
  <c r="BI102" i="14"/>
  <c r="BH102" i="14"/>
  <c r="BG102" i="14"/>
  <c r="BF102" i="14"/>
  <c r="T102" i="14"/>
  <c r="R102" i="14"/>
  <c r="P102" i="14"/>
  <c r="BK102" i="14"/>
  <c r="J102" i="14"/>
  <c r="BE102" i="14" s="1"/>
  <c r="BI100" i="14"/>
  <c r="BH100" i="14"/>
  <c r="BG100" i="14"/>
  <c r="BF100" i="14"/>
  <c r="T100" i="14"/>
  <c r="R100" i="14"/>
  <c r="P100" i="14"/>
  <c r="BK100" i="14"/>
  <c r="J100" i="14"/>
  <c r="BE100" i="14" s="1"/>
  <c r="BI98" i="14"/>
  <c r="BH98" i="14"/>
  <c r="BG98" i="14"/>
  <c r="BF98" i="14"/>
  <c r="T98" i="14"/>
  <c r="R98" i="14"/>
  <c r="P98" i="14"/>
  <c r="BK98" i="14"/>
  <c r="J98" i="14"/>
  <c r="BE98" i="14" s="1"/>
  <c r="BI96" i="14"/>
  <c r="BH96" i="14"/>
  <c r="BG96" i="14"/>
  <c r="BF96" i="14"/>
  <c r="T96" i="14"/>
  <c r="R96" i="14"/>
  <c r="P96" i="14"/>
  <c r="BK96" i="14"/>
  <c r="J96" i="14"/>
  <c r="BE96" i="14" s="1"/>
  <c r="BI94" i="14"/>
  <c r="BH94" i="14"/>
  <c r="BG94" i="14"/>
  <c r="BF94" i="14"/>
  <c r="T94" i="14"/>
  <c r="R94" i="14"/>
  <c r="P94" i="14"/>
  <c r="BK94" i="14"/>
  <c r="J94" i="14"/>
  <c r="BE94" i="14" s="1"/>
  <c r="BI92" i="14"/>
  <c r="BH92" i="14"/>
  <c r="BG92" i="14"/>
  <c r="BF92" i="14"/>
  <c r="T92" i="14"/>
  <c r="R92" i="14"/>
  <c r="P92" i="14"/>
  <c r="BK92" i="14"/>
  <c r="J92" i="14"/>
  <c r="BE92" i="14" s="1"/>
  <c r="F30" i="14" s="1"/>
  <c r="AZ64" i="1" s="1"/>
  <c r="BI90" i="14"/>
  <c r="BH90" i="14"/>
  <c r="BG90" i="14"/>
  <c r="BF90" i="14"/>
  <c r="T90" i="14"/>
  <c r="R90" i="14"/>
  <c r="P90" i="14"/>
  <c r="BK90" i="14"/>
  <c r="J90" i="14"/>
  <c r="BE90" i="14" s="1"/>
  <c r="BI88" i="14"/>
  <c r="F34" i="14" s="1"/>
  <c r="BD64" i="1" s="1"/>
  <c r="BH88" i="14"/>
  <c r="F33" i="14"/>
  <c r="BC64" i="1" s="1"/>
  <c r="BG88" i="14"/>
  <c r="F32" i="14" s="1"/>
  <c r="BB64" i="1" s="1"/>
  <c r="BF88" i="14"/>
  <c r="J31" i="14"/>
  <c r="AW64" i="1" s="1"/>
  <c r="F31" i="14"/>
  <c r="BA64" i="1" s="1"/>
  <c r="T88" i="14"/>
  <c r="R88" i="14"/>
  <c r="R87" i="14"/>
  <c r="R86" i="14" s="1"/>
  <c r="P88" i="14"/>
  <c r="BK88" i="14"/>
  <c r="BK87" i="14" s="1"/>
  <c r="J87" i="14"/>
  <c r="J88" i="14"/>
  <c r="BE88" i="14" s="1"/>
  <c r="J30" i="14"/>
  <c r="AV64" i="1" s="1"/>
  <c r="J57" i="14"/>
  <c r="J82" i="14"/>
  <c r="F82" i="14"/>
  <c r="F80" i="14"/>
  <c r="E78" i="14"/>
  <c r="J51" i="14"/>
  <c r="F51" i="14"/>
  <c r="F49" i="14"/>
  <c r="E47" i="14"/>
  <c r="J18" i="14"/>
  <c r="E18" i="14"/>
  <c r="F83" i="14"/>
  <c r="F52" i="14"/>
  <c r="J17" i="14"/>
  <c r="J12" i="14"/>
  <c r="J80" i="14"/>
  <c r="J49" i="14"/>
  <c r="E7" i="14"/>
  <c r="E76" i="14" s="1"/>
  <c r="E45" i="14"/>
  <c r="AY63" i="1"/>
  <c r="AX63" i="1"/>
  <c r="BI150" i="13"/>
  <c r="BH150" i="13"/>
  <c r="BG150" i="13"/>
  <c r="BF150" i="13"/>
  <c r="T150" i="13"/>
  <c r="R150" i="13"/>
  <c r="P150" i="13"/>
  <c r="BK150" i="13"/>
  <c r="J150" i="13"/>
  <c r="BE150" i="13"/>
  <c r="BI149" i="13"/>
  <c r="BH149" i="13"/>
  <c r="BG149" i="13"/>
  <c r="BF149" i="13"/>
  <c r="T149" i="13"/>
  <c r="R149" i="13"/>
  <c r="P149" i="13"/>
  <c r="BK149" i="13"/>
  <c r="J149" i="13"/>
  <c r="BE149" i="13"/>
  <c r="BI148" i="13"/>
  <c r="BH148" i="13"/>
  <c r="BG148" i="13"/>
  <c r="BF148" i="13"/>
  <c r="T148" i="13"/>
  <c r="R148" i="13"/>
  <c r="P148" i="13"/>
  <c r="BK148" i="13"/>
  <c r="J148" i="13"/>
  <c r="BE148" i="13"/>
  <c r="BI147" i="13"/>
  <c r="BH147" i="13"/>
  <c r="BG147" i="13"/>
  <c r="BF147" i="13"/>
  <c r="T147" i="13"/>
  <c r="R147" i="13"/>
  <c r="P147" i="13"/>
  <c r="BK147" i="13"/>
  <c r="J147" i="13"/>
  <c r="BE147" i="13"/>
  <c r="BI146" i="13"/>
  <c r="BH146" i="13"/>
  <c r="BG146" i="13"/>
  <c r="BF146" i="13"/>
  <c r="T146" i="13"/>
  <c r="R146" i="13"/>
  <c r="P146" i="13"/>
  <c r="BK146" i="13"/>
  <c r="J146" i="13"/>
  <c r="BE146" i="13"/>
  <c r="BI145" i="13"/>
  <c r="BH145" i="13"/>
  <c r="BG145" i="13"/>
  <c r="BF145" i="13"/>
  <c r="T145" i="13"/>
  <c r="R145" i="13"/>
  <c r="P145" i="13"/>
  <c r="BK145" i="13"/>
  <c r="J145" i="13"/>
  <c r="BE145" i="13"/>
  <c r="BI144" i="13"/>
  <c r="BH144" i="13"/>
  <c r="BG144" i="13"/>
  <c r="BF144" i="13"/>
  <c r="T144" i="13"/>
  <c r="T143" i="13"/>
  <c r="R144" i="13"/>
  <c r="R143" i="13"/>
  <c r="P144" i="13"/>
  <c r="P143" i="13"/>
  <c r="BK144" i="13"/>
  <c r="BK143" i="13"/>
  <c r="J143" i="13" s="1"/>
  <c r="J144" i="13"/>
  <c r="BE144" i="13" s="1"/>
  <c r="J61" i="13"/>
  <c r="BI141" i="13"/>
  <c r="BH141" i="13"/>
  <c r="BG141" i="13"/>
  <c r="BF141" i="13"/>
  <c r="T141" i="13"/>
  <c r="R141" i="13"/>
  <c r="P141" i="13"/>
  <c r="BK141" i="13"/>
  <c r="J141" i="13"/>
  <c r="BE141" i="13"/>
  <c r="BI139" i="13"/>
  <c r="BH139" i="13"/>
  <c r="BG139" i="13"/>
  <c r="BF139" i="13"/>
  <c r="T139" i="13"/>
  <c r="R139" i="13"/>
  <c r="P139" i="13"/>
  <c r="BK139" i="13"/>
  <c r="J139" i="13"/>
  <c r="BE139" i="13"/>
  <c r="BI137" i="13"/>
  <c r="BH137" i="13"/>
  <c r="BG137" i="13"/>
  <c r="BF137" i="13"/>
  <c r="T137" i="13"/>
  <c r="R137" i="13"/>
  <c r="P137" i="13"/>
  <c r="BK137" i="13"/>
  <c r="J137" i="13"/>
  <c r="BE137" i="13"/>
  <c r="BI135" i="13"/>
  <c r="BH135" i="13"/>
  <c r="BG135" i="13"/>
  <c r="BF135" i="13"/>
  <c r="T135" i="13"/>
  <c r="R135" i="13"/>
  <c r="P135" i="13"/>
  <c r="BK135" i="13"/>
  <c r="J135" i="13"/>
  <c r="BE135" i="13"/>
  <c r="BI133" i="13"/>
  <c r="BH133" i="13"/>
  <c r="BG133" i="13"/>
  <c r="BF133" i="13"/>
  <c r="T133" i="13"/>
  <c r="R133" i="13"/>
  <c r="P133" i="13"/>
  <c r="BK133" i="13"/>
  <c r="J133" i="13"/>
  <c r="BE133" i="13"/>
  <c r="BI131" i="13"/>
  <c r="BH131" i="13"/>
  <c r="BG131" i="13"/>
  <c r="BF131" i="13"/>
  <c r="T131" i="13"/>
  <c r="R131" i="13"/>
  <c r="P131" i="13"/>
  <c r="BK131" i="13"/>
  <c r="J131" i="13"/>
  <c r="BE131" i="13"/>
  <c r="BI129" i="13"/>
  <c r="BH129" i="13"/>
  <c r="BG129" i="13"/>
  <c r="BF129" i="13"/>
  <c r="T129" i="13"/>
  <c r="T128" i="13"/>
  <c r="R129" i="13"/>
  <c r="R128" i="13"/>
  <c r="P129" i="13"/>
  <c r="P128" i="13"/>
  <c r="BK129" i="13"/>
  <c r="BK128" i="13"/>
  <c r="J128" i="13" s="1"/>
  <c r="J129" i="13"/>
  <c r="BE129" i="13" s="1"/>
  <c r="J60" i="13"/>
  <c r="BI126" i="13"/>
  <c r="BH126" i="13"/>
  <c r="BG126" i="13"/>
  <c r="BF126" i="13"/>
  <c r="T126" i="13"/>
  <c r="R126" i="13"/>
  <c r="P126" i="13"/>
  <c r="BK126" i="13"/>
  <c r="J126" i="13"/>
  <c r="BE126" i="13"/>
  <c r="BI124" i="13"/>
  <c r="BH124" i="13"/>
  <c r="BG124" i="13"/>
  <c r="BF124" i="13"/>
  <c r="T124" i="13"/>
  <c r="T123" i="13"/>
  <c r="R124" i="13"/>
  <c r="R123" i="13"/>
  <c r="P124" i="13"/>
  <c r="P123" i="13"/>
  <c r="BK124" i="13"/>
  <c r="BK123" i="13"/>
  <c r="J123" i="13" s="1"/>
  <c r="J124" i="13"/>
  <c r="BE124" i="13" s="1"/>
  <c r="J59" i="13"/>
  <c r="BI120" i="13"/>
  <c r="BH120" i="13"/>
  <c r="BG120" i="13"/>
  <c r="BF120" i="13"/>
  <c r="T120" i="13"/>
  <c r="T119" i="13"/>
  <c r="R120" i="13"/>
  <c r="R119" i="13"/>
  <c r="P120" i="13"/>
  <c r="P119" i="13"/>
  <c r="BK120" i="13"/>
  <c r="BK119" i="13"/>
  <c r="J119" i="13" s="1"/>
  <c r="J58" i="13" s="1"/>
  <c r="J120" i="13"/>
  <c r="BE120" i="13"/>
  <c r="BI118" i="13"/>
  <c r="BH118" i="13"/>
  <c r="BG118" i="13"/>
  <c r="BF118" i="13"/>
  <c r="T118" i="13"/>
  <c r="R118" i="13"/>
  <c r="P118" i="13"/>
  <c r="BK118" i="13"/>
  <c r="J118" i="13"/>
  <c r="BE118" i="13" s="1"/>
  <c r="BI117" i="13"/>
  <c r="BH117" i="13"/>
  <c r="BG117" i="13"/>
  <c r="BF117" i="13"/>
  <c r="T117" i="13"/>
  <c r="R117" i="13"/>
  <c r="P117" i="13"/>
  <c r="BK117" i="13"/>
  <c r="J117" i="13"/>
  <c r="BE117" i="13" s="1"/>
  <c r="BI115" i="13"/>
  <c r="BH115" i="13"/>
  <c r="BG115" i="13"/>
  <c r="BF115" i="13"/>
  <c r="T115" i="13"/>
  <c r="R115" i="13"/>
  <c r="P115" i="13"/>
  <c r="BK115" i="13"/>
  <c r="J115" i="13"/>
  <c r="BE115" i="13" s="1"/>
  <c r="BI113" i="13"/>
  <c r="BH113" i="13"/>
  <c r="BG113" i="13"/>
  <c r="BF113" i="13"/>
  <c r="T113" i="13"/>
  <c r="R113" i="13"/>
  <c r="P113" i="13"/>
  <c r="BK113" i="13"/>
  <c r="J113" i="13"/>
  <c r="BE113" i="13" s="1"/>
  <c r="BI111" i="13"/>
  <c r="BH111" i="13"/>
  <c r="BG111" i="13"/>
  <c r="BF111" i="13"/>
  <c r="T111" i="13"/>
  <c r="R111" i="13"/>
  <c r="P111" i="13"/>
  <c r="BK111" i="13"/>
  <c r="J111" i="13"/>
  <c r="BE111" i="13" s="1"/>
  <c r="BI109" i="13"/>
  <c r="BH109" i="13"/>
  <c r="BG109" i="13"/>
  <c r="BF109" i="13"/>
  <c r="T109" i="13"/>
  <c r="R109" i="13"/>
  <c r="P109" i="13"/>
  <c r="BK109" i="13"/>
  <c r="J109" i="13"/>
  <c r="BE109" i="13" s="1"/>
  <c r="BI107" i="13"/>
  <c r="BH107" i="13"/>
  <c r="BG107" i="13"/>
  <c r="BF107" i="13"/>
  <c r="T107" i="13"/>
  <c r="R107" i="13"/>
  <c r="P107" i="13"/>
  <c r="BK107" i="13"/>
  <c r="J107" i="13"/>
  <c r="BE107" i="13" s="1"/>
  <c r="BI105" i="13"/>
  <c r="BH105" i="13"/>
  <c r="BG105" i="13"/>
  <c r="BF105" i="13"/>
  <c r="T105" i="13"/>
  <c r="R105" i="13"/>
  <c r="P105" i="13"/>
  <c r="BK105" i="13"/>
  <c r="J105" i="13"/>
  <c r="BE105" i="13" s="1"/>
  <c r="BI103" i="13"/>
  <c r="BH103" i="13"/>
  <c r="BG103" i="13"/>
  <c r="BF103" i="13"/>
  <c r="T103" i="13"/>
  <c r="R103" i="13"/>
  <c r="P103" i="13"/>
  <c r="BK103" i="13"/>
  <c r="J103" i="13"/>
  <c r="BE103" i="13" s="1"/>
  <c r="BI101" i="13"/>
  <c r="BH101" i="13"/>
  <c r="BG101" i="13"/>
  <c r="BF101" i="13"/>
  <c r="T101" i="13"/>
  <c r="R101" i="13"/>
  <c r="P101" i="13"/>
  <c r="BK101" i="13"/>
  <c r="J101" i="13"/>
  <c r="BE101" i="13" s="1"/>
  <c r="BI99" i="13"/>
  <c r="BH99" i="13"/>
  <c r="BG99" i="13"/>
  <c r="BF99" i="13"/>
  <c r="T99" i="13"/>
  <c r="R99" i="13"/>
  <c r="P99" i="13"/>
  <c r="BK99" i="13"/>
  <c r="J99" i="13"/>
  <c r="BE99" i="13" s="1"/>
  <c r="BI97" i="13"/>
  <c r="BH97" i="13"/>
  <c r="BG97" i="13"/>
  <c r="BF97" i="13"/>
  <c r="T97" i="13"/>
  <c r="R97" i="13"/>
  <c r="P97" i="13"/>
  <c r="BK97" i="13"/>
  <c r="J97" i="13"/>
  <c r="BE97" i="13" s="1"/>
  <c r="BI95" i="13"/>
  <c r="BH95" i="13"/>
  <c r="BG95" i="13"/>
  <c r="BF95" i="13"/>
  <c r="T95" i="13"/>
  <c r="R95" i="13"/>
  <c r="P95" i="13"/>
  <c r="BK95" i="13"/>
  <c r="J95" i="13"/>
  <c r="BE95" i="13" s="1"/>
  <c r="BI93" i="13"/>
  <c r="BH93" i="13"/>
  <c r="BG93" i="13"/>
  <c r="BF93" i="13"/>
  <c r="T93" i="13"/>
  <c r="R93" i="13"/>
  <c r="P93" i="13"/>
  <c r="BK93" i="13"/>
  <c r="J93" i="13"/>
  <c r="BE93" i="13" s="1"/>
  <c r="BI91" i="13"/>
  <c r="BH91" i="13"/>
  <c r="BG91" i="13"/>
  <c r="BF91" i="13"/>
  <c r="T91" i="13"/>
  <c r="R91" i="13"/>
  <c r="P91" i="13"/>
  <c r="BK91" i="13"/>
  <c r="J91" i="13"/>
  <c r="BE91" i="13" s="1"/>
  <c r="BI89" i="13"/>
  <c r="BH89" i="13"/>
  <c r="BG89" i="13"/>
  <c r="BF89" i="13"/>
  <c r="T89" i="13"/>
  <c r="R89" i="13"/>
  <c r="P89" i="13"/>
  <c r="BK89" i="13"/>
  <c r="J89" i="13"/>
  <c r="BE89" i="13" s="1"/>
  <c r="BI87" i="13"/>
  <c r="BH87" i="13"/>
  <c r="BG87" i="13"/>
  <c r="BF87" i="13"/>
  <c r="T87" i="13"/>
  <c r="R87" i="13"/>
  <c r="P87" i="13"/>
  <c r="BK87" i="13"/>
  <c r="J87" i="13"/>
  <c r="BE87" i="13" s="1"/>
  <c r="BI85" i="13"/>
  <c r="BH85" i="13"/>
  <c r="BG85" i="13"/>
  <c r="BF85" i="13"/>
  <c r="T85" i="13"/>
  <c r="R85" i="13"/>
  <c r="P85" i="13"/>
  <c r="BK85" i="13"/>
  <c r="J85" i="13"/>
  <c r="BE85" i="13" s="1"/>
  <c r="BI83" i="13"/>
  <c r="F34" i="13" s="1"/>
  <c r="BD63" i="1" s="1"/>
  <c r="BH83" i="13"/>
  <c r="F33" i="13"/>
  <c r="BC63" i="1" s="1"/>
  <c r="BG83" i="13"/>
  <c r="F32" i="13" s="1"/>
  <c r="BB63" i="1" s="1"/>
  <c r="BF83" i="13"/>
  <c r="J31" i="13"/>
  <c r="AW63" i="1" s="1"/>
  <c r="F31" i="13"/>
  <c r="BA63" i="1" s="1"/>
  <c r="T83" i="13"/>
  <c r="T82" i="13" s="1"/>
  <c r="T81" i="13" s="1"/>
  <c r="R83" i="13"/>
  <c r="R82" i="13"/>
  <c r="R81" i="13" s="1"/>
  <c r="P83" i="13"/>
  <c r="P82" i="13" s="1"/>
  <c r="P81" i="13" s="1"/>
  <c r="AU63" i="1" s="1"/>
  <c r="BK83" i="13"/>
  <c r="BK82" i="13" s="1"/>
  <c r="J83" i="13"/>
  <c r="BE83" i="13" s="1"/>
  <c r="J77" i="13"/>
  <c r="F77" i="13"/>
  <c r="F75" i="13"/>
  <c r="E73" i="13"/>
  <c r="J51" i="13"/>
  <c r="F51" i="13"/>
  <c r="F49" i="13"/>
  <c r="E47" i="13"/>
  <c r="J18" i="13"/>
  <c r="E18" i="13"/>
  <c r="F78" i="13"/>
  <c r="F52" i="13"/>
  <c r="J17" i="13"/>
  <c r="J12" i="13"/>
  <c r="J75" i="13"/>
  <c r="J49" i="13"/>
  <c r="E7" i="13"/>
  <c r="E71" i="13" s="1"/>
  <c r="E45" i="13"/>
  <c r="AY62" i="1"/>
  <c r="AX62" i="1"/>
  <c r="BI539" i="12"/>
  <c r="BH539" i="12"/>
  <c r="BG539" i="12"/>
  <c r="BF539" i="12"/>
  <c r="T539" i="12"/>
  <c r="T538" i="12"/>
  <c r="R539" i="12"/>
  <c r="R538" i="12"/>
  <c r="P539" i="12"/>
  <c r="P538" i="12"/>
  <c r="BK539" i="12"/>
  <c r="BK538" i="12"/>
  <c r="J538" i="12" s="1"/>
  <c r="J72" i="12" s="1"/>
  <c r="J539" i="12"/>
  <c r="BE539" i="12" s="1"/>
  <c r="BI536" i="12"/>
  <c r="BH536" i="12"/>
  <c r="BG536" i="12"/>
  <c r="BF536" i="12"/>
  <c r="T536" i="12"/>
  <c r="R536" i="12"/>
  <c r="P536" i="12"/>
  <c r="BK536" i="12"/>
  <c r="J536" i="12"/>
  <c r="BE536" i="12"/>
  <c r="BI534" i="12"/>
  <c r="BH534" i="12"/>
  <c r="BG534" i="12"/>
  <c r="BF534" i="12"/>
  <c r="T534" i="12"/>
  <c r="R534" i="12"/>
  <c r="P534" i="12"/>
  <c r="BK534" i="12"/>
  <c r="J534" i="12"/>
  <c r="BE534" i="12"/>
  <c r="BI531" i="12"/>
  <c r="BH531" i="12"/>
  <c r="BG531" i="12"/>
  <c r="BF531" i="12"/>
  <c r="T531" i="12"/>
  <c r="R531" i="12"/>
  <c r="P531" i="12"/>
  <c r="BK531" i="12"/>
  <c r="J531" i="12"/>
  <c r="BE531" i="12"/>
  <c r="BI528" i="12"/>
  <c r="BH528" i="12"/>
  <c r="BG528" i="12"/>
  <c r="BF528" i="12"/>
  <c r="T528" i="12"/>
  <c r="R528" i="12"/>
  <c r="P528" i="12"/>
  <c r="BK528" i="12"/>
  <c r="J528" i="12"/>
  <c r="BE528" i="12"/>
  <c r="BI525" i="12"/>
  <c r="BH525" i="12"/>
  <c r="BG525" i="12"/>
  <c r="BF525" i="12"/>
  <c r="T525" i="12"/>
  <c r="R525" i="12"/>
  <c r="P525" i="12"/>
  <c r="BK525" i="12"/>
  <c r="J525" i="12"/>
  <c r="BE525" i="12"/>
  <c r="BI522" i="12"/>
  <c r="BH522" i="12"/>
  <c r="BG522" i="12"/>
  <c r="BF522" i="12"/>
  <c r="T522" i="12"/>
  <c r="R522" i="12"/>
  <c r="P522" i="12"/>
  <c r="BK522" i="12"/>
  <c r="J522" i="12"/>
  <c r="BE522" i="12"/>
  <c r="BI519" i="12"/>
  <c r="BH519" i="12"/>
  <c r="BG519" i="12"/>
  <c r="BF519" i="12"/>
  <c r="T519" i="12"/>
  <c r="R519" i="12"/>
  <c r="P519" i="12"/>
  <c r="BK519" i="12"/>
  <c r="J519" i="12"/>
  <c r="BE519" i="12"/>
  <c r="BI516" i="12"/>
  <c r="BH516" i="12"/>
  <c r="BG516" i="12"/>
  <c r="BF516" i="12"/>
  <c r="T516" i="12"/>
  <c r="T515" i="12"/>
  <c r="R516" i="12"/>
  <c r="R515" i="12"/>
  <c r="P516" i="12"/>
  <c r="P515" i="12"/>
  <c r="BK516" i="12"/>
  <c r="BK515" i="12"/>
  <c r="J515" i="12" s="1"/>
  <c r="J71" i="12" s="1"/>
  <c r="J516" i="12"/>
  <c r="BE516" i="12" s="1"/>
  <c r="BI513" i="12"/>
  <c r="BH513" i="12"/>
  <c r="BG513" i="12"/>
  <c r="BF513" i="12"/>
  <c r="T513" i="12"/>
  <c r="R513" i="12"/>
  <c r="P513" i="12"/>
  <c r="BK513" i="12"/>
  <c r="J513" i="12"/>
  <c r="BE513" i="12"/>
  <c r="BI511" i="12"/>
  <c r="BH511" i="12"/>
  <c r="BG511" i="12"/>
  <c r="BF511" i="12"/>
  <c r="T511" i="12"/>
  <c r="R511" i="12"/>
  <c r="P511" i="12"/>
  <c r="BK511" i="12"/>
  <c r="J511" i="12"/>
  <c r="BE511" i="12"/>
  <c r="BI508" i="12"/>
  <c r="BH508" i="12"/>
  <c r="BG508" i="12"/>
  <c r="BF508" i="12"/>
  <c r="T508" i="12"/>
  <c r="R508" i="12"/>
  <c r="P508" i="12"/>
  <c r="BK508" i="12"/>
  <c r="J508" i="12"/>
  <c r="BE508" i="12"/>
  <c r="BI505" i="12"/>
  <c r="BH505" i="12"/>
  <c r="BG505" i="12"/>
  <c r="BF505" i="12"/>
  <c r="T505" i="12"/>
  <c r="R505" i="12"/>
  <c r="P505" i="12"/>
  <c r="BK505" i="12"/>
  <c r="J505" i="12"/>
  <c r="BE505" i="12"/>
  <c r="BI502" i="12"/>
  <c r="BH502" i="12"/>
  <c r="BG502" i="12"/>
  <c r="BF502" i="12"/>
  <c r="T502" i="12"/>
  <c r="R502" i="12"/>
  <c r="P502" i="12"/>
  <c r="BK502" i="12"/>
  <c r="J502" i="12"/>
  <c r="BE502" i="12"/>
  <c r="BI499" i="12"/>
  <c r="BH499" i="12"/>
  <c r="BG499" i="12"/>
  <c r="BF499" i="12"/>
  <c r="T499" i="12"/>
  <c r="R499" i="12"/>
  <c r="P499" i="12"/>
  <c r="BK499" i="12"/>
  <c r="J499" i="12"/>
  <c r="BE499" i="12"/>
  <c r="BI496" i="12"/>
  <c r="BH496" i="12"/>
  <c r="BG496" i="12"/>
  <c r="BF496" i="12"/>
  <c r="T496" i="12"/>
  <c r="R496" i="12"/>
  <c r="P496" i="12"/>
  <c r="BK496" i="12"/>
  <c r="J496" i="12"/>
  <c r="BE496" i="12"/>
  <c r="BI493" i="12"/>
  <c r="BH493" i="12"/>
  <c r="BG493" i="12"/>
  <c r="BF493" i="12"/>
  <c r="T493" i="12"/>
  <c r="T492" i="12"/>
  <c r="R493" i="12"/>
  <c r="R492" i="12"/>
  <c r="P493" i="12"/>
  <c r="P492" i="12"/>
  <c r="BK493" i="12"/>
  <c r="BK492" i="12"/>
  <c r="J492" i="12" s="1"/>
  <c r="J70" i="12" s="1"/>
  <c r="J493" i="12"/>
  <c r="BE493" i="12" s="1"/>
  <c r="BI490" i="12"/>
  <c r="BH490" i="12"/>
  <c r="BG490" i="12"/>
  <c r="BF490" i="12"/>
  <c r="T490" i="12"/>
  <c r="R490" i="12"/>
  <c r="P490" i="12"/>
  <c r="BK490" i="12"/>
  <c r="J490" i="12"/>
  <c r="BE490" i="12"/>
  <c r="BI487" i="12"/>
  <c r="BH487" i="12"/>
  <c r="BG487" i="12"/>
  <c r="BF487" i="12"/>
  <c r="T487" i="12"/>
  <c r="R487" i="12"/>
  <c r="P487" i="12"/>
  <c r="BK487" i="12"/>
  <c r="J487" i="12"/>
  <c r="BE487" i="12"/>
  <c r="BI484" i="12"/>
  <c r="BH484" i="12"/>
  <c r="BG484" i="12"/>
  <c r="BF484" i="12"/>
  <c r="T484" i="12"/>
  <c r="R484" i="12"/>
  <c r="P484" i="12"/>
  <c r="BK484" i="12"/>
  <c r="J484" i="12"/>
  <c r="BE484" i="12"/>
  <c r="BI481" i="12"/>
  <c r="BH481" i="12"/>
  <c r="BG481" i="12"/>
  <c r="BF481" i="12"/>
  <c r="T481" i="12"/>
  <c r="R481" i="12"/>
  <c r="P481" i="12"/>
  <c r="BK481" i="12"/>
  <c r="J481" i="12"/>
  <c r="BE481" i="12"/>
  <c r="BI478" i="12"/>
  <c r="BH478" i="12"/>
  <c r="BG478" i="12"/>
  <c r="BF478" i="12"/>
  <c r="T478" i="12"/>
  <c r="R478" i="12"/>
  <c r="P478" i="12"/>
  <c r="BK478" i="12"/>
  <c r="J478" i="12"/>
  <c r="BE478" i="12"/>
  <c r="BI475" i="12"/>
  <c r="BH475" i="12"/>
  <c r="BG475" i="12"/>
  <c r="BF475" i="12"/>
  <c r="T475" i="12"/>
  <c r="R475" i="12"/>
  <c r="P475" i="12"/>
  <c r="BK475" i="12"/>
  <c r="J475" i="12"/>
  <c r="BE475" i="12"/>
  <c r="BI472" i="12"/>
  <c r="BH472" i="12"/>
  <c r="BG472" i="12"/>
  <c r="BF472" i="12"/>
  <c r="T472" i="12"/>
  <c r="R472" i="12"/>
  <c r="P472" i="12"/>
  <c r="BK472" i="12"/>
  <c r="J472" i="12"/>
  <c r="BE472" i="12"/>
  <c r="BI469" i="12"/>
  <c r="BH469" i="12"/>
  <c r="BG469" i="12"/>
  <c r="BF469" i="12"/>
  <c r="T469" i="12"/>
  <c r="R469" i="12"/>
  <c r="P469" i="12"/>
  <c r="BK469" i="12"/>
  <c r="J469" i="12"/>
  <c r="BE469" i="12"/>
  <c r="BI466" i="12"/>
  <c r="BH466" i="12"/>
  <c r="BG466" i="12"/>
  <c r="BF466" i="12"/>
  <c r="T466" i="12"/>
  <c r="R466" i="12"/>
  <c r="P466" i="12"/>
  <c r="BK466" i="12"/>
  <c r="J466" i="12"/>
  <c r="BE466" i="12"/>
  <c r="BI463" i="12"/>
  <c r="BH463" i="12"/>
  <c r="BG463" i="12"/>
  <c r="BF463" i="12"/>
  <c r="T463" i="12"/>
  <c r="T462" i="12"/>
  <c r="R463" i="12"/>
  <c r="R462" i="12"/>
  <c r="P463" i="12"/>
  <c r="P462" i="12"/>
  <c r="BK463" i="12"/>
  <c r="BK462" i="12"/>
  <c r="J462" i="12" s="1"/>
  <c r="J69" i="12" s="1"/>
  <c r="J463" i="12"/>
  <c r="BE463" i="12" s="1"/>
  <c r="BI460" i="12"/>
  <c r="BH460" i="12"/>
  <c r="BG460" i="12"/>
  <c r="BF460" i="12"/>
  <c r="T460" i="12"/>
  <c r="R460" i="12"/>
  <c r="P460" i="12"/>
  <c r="BK460" i="12"/>
  <c r="J460" i="12"/>
  <c r="BE460" i="12"/>
  <c r="BI457" i="12"/>
  <c r="BH457" i="12"/>
  <c r="BG457" i="12"/>
  <c r="BF457" i="12"/>
  <c r="T457" i="12"/>
  <c r="R457" i="12"/>
  <c r="P457" i="12"/>
  <c r="BK457" i="12"/>
  <c r="J457" i="12"/>
  <c r="BE457" i="12"/>
  <c r="BI455" i="12"/>
  <c r="BH455" i="12"/>
  <c r="BG455" i="12"/>
  <c r="BF455" i="12"/>
  <c r="T455" i="12"/>
  <c r="R455" i="12"/>
  <c r="P455" i="12"/>
  <c r="BK455" i="12"/>
  <c r="J455" i="12"/>
  <c r="BE455" i="12"/>
  <c r="BI452" i="12"/>
  <c r="BH452" i="12"/>
  <c r="BG452" i="12"/>
  <c r="BF452" i="12"/>
  <c r="T452" i="12"/>
  <c r="R452" i="12"/>
  <c r="P452" i="12"/>
  <c r="BK452" i="12"/>
  <c r="J452" i="12"/>
  <c r="BE452" i="12"/>
  <c r="BI449" i="12"/>
  <c r="BH449" i="12"/>
  <c r="BG449" i="12"/>
  <c r="BF449" i="12"/>
  <c r="T449" i="12"/>
  <c r="R449" i="12"/>
  <c r="P449" i="12"/>
  <c r="BK449" i="12"/>
  <c r="J449" i="12"/>
  <c r="BE449" i="12"/>
  <c r="BI446" i="12"/>
  <c r="BH446" i="12"/>
  <c r="BG446" i="12"/>
  <c r="BF446" i="12"/>
  <c r="T446" i="12"/>
  <c r="R446" i="12"/>
  <c r="P446" i="12"/>
  <c r="BK446" i="12"/>
  <c r="J446" i="12"/>
  <c r="BE446" i="12"/>
  <c r="BI443" i="12"/>
  <c r="BH443" i="12"/>
  <c r="BG443" i="12"/>
  <c r="BF443" i="12"/>
  <c r="T443" i="12"/>
  <c r="R443" i="12"/>
  <c r="P443" i="12"/>
  <c r="BK443" i="12"/>
  <c r="J443" i="12"/>
  <c r="BE443" i="12"/>
  <c r="BI440" i="12"/>
  <c r="BH440" i="12"/>
  <c r="BG440" i="12"/>
  <c r="BF440" i="12"/>
  <c r="T440" i="12"/>
  <c r="R440" i="12"/>
  <c r="P440" i="12"/>
  <c r="BK440" i="12"/>
  <c r="J440" i="12"/>
  <c r="BE440" i="12"/>
  <c r="BI437" i="12"/>
  <c r="BH437" i="12"/>
  <c r="BG437" i="12"/>
  <c r="BF437" i="12"/>
  <c r="T437" i="12"/>
  <c r="R437" i="12"/>
  <c r="P437" i="12"/>
  <c r="BK437" i="12"/>
  <c r="J437" i="12"/>
  <c r="BE437" i="12"/>
  <c r="BI434" i="12"/>
  <c r="BH434" i="12"/>
  <c r="BG434" i="12"/>
  <c r="BF434" i="12"/>
  <c r="T434" i="12"/>
  <c r="R434" i="12"/>
  <c r="P434" i="12"/>
  <c r="BK434" i="12"/>
  <c r="J434" i="12"/>
  <c r="BE434" i="12"/>
  <c r="BI431" i="12"/>
  <c r="BH431" i="12"/>
  <c r="BG431" i="12"/>
  <c r="BF431" i="12"/>
  <c r="T431" i="12"/>
  <c r="R431" i="12"/>
  <c r="P431" i="12"/>
  <c r="BK431" i="12"/>
  <c r="J431" i="12"/>
  <c r="BE431" i="12"/>
  <c r="BI428" i="12"/>
  <c r="BH428" i="12"/>
  <c r="BG428" i="12"/>
  <c r="BF428" i="12"/>
  <c r="T428" i="12"/>
  <c r="R428" i="12"/>
  <c r="P428" i="12"/>
  <c r="BK428" i="12"/>
  <c r="J428" i="12"/>
  <c r="BE428" i="12"/>
  <c r="BI425" i="12"/>
  <c r="BH425" i="12"/>
  <c r="BG425" i="12"/>
  <c r="BF425" i="12"/>
  <c r="T425" i="12"/>
  <c r="T424" i="12"/>
  <c r="R425" i="12"/>
  <c r="R424" i="12"/>
  <c r="P425" i="12"/>
  <c r="P424" i="12"/>
  <c r="BK425" i="12"/>
  <c r="BK424" i="12"/>
  <c r="J424" i="12" s="1"/>
  <c r="J68" i="12" s="1"/>
  <c r="J425" i="12"/>
  <c r="BE425" i="12" s="1"/>
  <c r="BI422" i="12"/>
  <c r="BH422" i="12"/>
  <c r="BG422" i="12"/>
  <c r="BF422" i="12"/>
  <c r="T422" i="12"/>
  <c r="R422" i="12"/>
  <c r="P422" i="12"/>
  <c r="BK422" i="12"/>
  <c r="J422" i="12"/>
  <c r="BE422" i="12"/>
  <c r="BI419" i="12"/>
  <c r="BH419" i="12"/>
  <c r="BG419" i="12"/>
  <c r="BF419" i="12"/>
  <c r="T419" i="12"/>
  <c r="R419" i="12"/>
  <c r="P419" i="12"/>
  <c r="BK419" i="12"/>
  <c r="J419" i="12"/>
  <c r="BE419" i="12"/>
  <c r="BI416" i="12"/>
  <c r="BH416" i="12"/>
  <c r="BG416" i="12"/>
  <c r="BF416" i="12"/>
  <c r="T416" i="12"/>
  <c r="R416" i="12"/>
  <c r="P416" i="12"/>
  <c r="BK416" i="12"/>
  <c r="J416" i="12"/>
  <c r="BE416" i="12"/>
  <c r="BI413" i="12"/>
  <c r="BH413" i="12"/>
  <c r="BG413" i="12"/>
  <c r="BF413" i="12"/>
  <c r="T413" i="12"/>
  <c r="T412" i="12"/>
  <c r="R413" i="12"/>
  <c r="R412" i="12"/>
  <c r="P413" i="12"/>
  <c r="P412" i="12"/>
  <c r="BK413" i="12"/>
  <c r="BK412" i="12"/>
  <c r="J412" i="12" s="1"/>
  <c r="J67" i="12" s="1"/>
  <c r="J413" i="12"/>
  <c r="BE413" i="12" s="1"/>
  <c r="BI409" i="12"/>
  <c r="BH409" i="12"/>
  <c r="BG409" i="12"/>
  <c r="BF409" i="12"/>
  <c r="T409" i="12"/>
  <c r="T408" i="12"/>
  <c r="R409" i="12"/>
  <c r="R408" i="12"/>
  <c r="P409" i="12"/>
  <c r="P408" i="12"/>
  <c r="BK409" i="12"/>
  <c r="BK408" i="12"/>
  <c r="J408" i="12" s="1"/>
  <c r="J66" i="12" s="1"/>
  <c r="J409" i="12"/>
  <c r="BE409" i="12" s="1"/>
  <c r="BI406" i="12"/>
  <c r="BH406" i="12"/>
  <c r="BG406" i="12"/>
  <c r="BF406" i="12"/>
  <c r="T406" i="12"/>
  <c r="R406" i="12"/>
  <c r="P406" i="12"/>
  <c r="BK406" i="12"/>
  <c r="J406" i="12"/>
  <c r="BE406" i="12"/>
  <c r="BI403" i="12"/>
  <c r="BH403" i="12"/>
  <c r="BG403" i="12"/>
  <c r="BF403" i="12"/>
  <c r="T403" i="12"/>
  <c r="R403" i="12"/>
  <c r="P403" i="12"/>
  <c r="BK403" i="12"/>
  <c r="J403" i="12"/>
  <c r="BE403" i="12"/>
  <c r="BI400" i="12"/>
  <c r="BH400" i="12"/>
  <c r="BG400" i="12"/>
  <c r="BF400" i="12"/>
  <c r="T400" i="12"/>
  <c r="R400" i="12"/>
  <c r="P400" i="12"/>
  <c r="BK400" i="12"/>
  <c r="J400" i="12"/>
  <c r="BE400" i="12"/>
  <c r="BI397" i="12"/>
  <c r="BH397" i="12"/>
  <c r="BG397" i="12"/>
  <c r="BF397" i="12"/>
  <c r="T397" i="12"/>
  <c r="R397" i="12"/>
  <c r="P397" i="12"/>
  <c r="BK397" i="12"/>
  <c r="J397" i="12"/>
  <c r="BE397" i="12"/>
  <c r="BI394" i="12"/>
  <c r="BH394" i="12"/>
  <c r="BG394" i="12"/>
  <c r="BF394" i="12"/>
  <c r="T394" i="12"/>
  <c r="R394" i="12"/>
  <c r="P394" i="12"/>
  <c r="BK394" i="12"/>
  <c r="J394" i="12"/>
  <c r="BE394" i="12"/>
  <c r="BI391" i="12"/>
  <c r="BH391" i="12"/>
  <c r="BG391" i="12"/>
  <c r="BF391" i="12"/>
  <c r="T391" i="12"/>
  <c r="R391" i="12"/>
  <c r="P391" i="12"/>
  <c r="BK391" i="12"/>
  <c r="J391" i="12"/>
  <c r="BE391" i="12"/>
  <c r="BI388" i="12"/>
  <c r="BH388" i="12"/>
  <c r="BG388" i="12"/>
  <c r="BF388" i="12"/>
  <c r="T388" i="12"/>
  <c r="T387" i="12"/>
  <c r="R388" i="12"/>
  <c r="R387" i="12"/>
  <c r="P388" i="12"/>
  <c r="P387" i="12"/>
  <c r="BK388" i="12"/>
  <c r="BK387" i="12"/>
  <c r="J387" i="12" s="1"/>
  <c r="J65" i="12" s="1"/>
  <c r="J388" i="12"/>
  <c r="BE388" i="12" s="1"/>
  <c r="BI384" i="12"/>
  <c r="BH384" i="12"/>
  <c r="BG384" i="12"/>
  <c r="BF384" i="12"/>
  <c r="T384" i="12"/>
  <c r="R384" i="12"/>
  <c r="P384" i="12"/>
  <c r="BK384" i="12"/>
  <c r="J384" i="12"/>
  <c r="BE384" i="12"/>
  <c r="BI381" i="12"/>
  <c r="BH381" i="12"/>
  <c r="BG381" i="12"/>
  <c r="BF381" i="12"/>
  <c r="T381" i="12"/>
  <c r="R381" i="12"/>
  <c r="P381" i="12"/>
  <c r="BK381" i="12"/>
  <c r="J381" i="12"/>
  <c r="BE381" i="12"/>
  <c r="BI378" i="12"/>
  <c r="BH378" i="12"/>
  <c r="BG378" i="12"/>
  <c r="BF378" i="12"/>
  <c r="T378" i="12"/>
  <c r="R378" i="12"/>
  <c r="P378" i="12"/>
  <c r="BK378" i="12"/>
  <c r="J378" i="12"/>
  <c r="BE378" i="12"/>
  <c r="BI375" i="12"/>
  <c r="BH375" i="12"/>
  <c r="BG375" i="12"/>
  <c r="BF375" i="12"/>
  <c r="T375" i="12"/>
  <c r="R375" i="12"/>
  <c r="P375" i="12"/>
  <c r="BK375" i="12"/>
  <c r="J375" i="12"/>
  <c r="BE375" i="12"/>
  <c r="BI372" i="12"/>
  <c r="BH372" i="12"/>
  <c r="BG372" i="12"/>
  <c r="BF372" i="12"/>
  <c r="T372" i="12"/>
  <c r="T371" i="12"/>
  <c r="R372" i="12"/>
  <c r="R371" i="12"/>
  <c r="P372" i="12"/>
  <c r="P371" i="12"/>
  <c r="BK372" i="12"/>
  <c r="BK371" i="12"/>
  <c r="J371" i="12" s="1"/>
  <c r="J64" i="12" s="1"/>
  <c r="J372" i="12"/>
  <c r="BE372" i="12" s="1"/>
  <c r="BI369" i="12"/>
  <c r="BH369" i="12"/>
  <c r="BG369" i="12"/>
  <c r="BF369" i="12"/>
  <c r="T369" i="12"/>
  <c r="R369" i="12"/>
  <c r="P369" i="12"/>
  <c r="BK369" i="12"/>
  <c r="J369" i="12"/>
  <c r="BE369" i="12"/>
  <c r="BI366" i="12"/>
  <c r="BH366" i="12"/>
  <c r="BG366" i="12"/>
  <c r="BF366" i="12"/>
  <c r="T366" i="12"/>
  <c r="R366" i="12"/>
  <c r="P366" i="12"/>
  <c r="BK366" i="12"/>
  <c r="J366" i="12"/>
  <c r="BE366" i="12"/>
  <c r="BI363" i="12"/>
  <c r="BH363" i="12"/>
  <c r="BG363" i="12"/>
  <c r="BF363" i="12"/>
  <c r="T363" i="12"/>
  <c r="R363" i="12"/>
  <c r="P363" i="12"/>
  <c r="BK363" i="12"/>
  <c r="J363" i="12"/>
  <c r="BE363" i="12"/>
  <c r="BI360" i="12"/>
  <c r="BH360" i="12"/>
  <c r="BG360" i="12"/>
  <c r="BF360" i="12"/>
  <c r="T360" i="12"/>
  <c r="R360" i="12"/>
  <c r="P360" i="12"/>
  <c r="BK360" i="12"/>
  <c r="J360" i="12"/>
  <c r="BE360" i="12"/>
  <c r="BI357" i="12"/>
  <c r="BH357" i="12"/>
  <c r="BG357" i="12"/>
  <c r="BF357" i="12"/>
  <c r="T357" i="12"/>
  <c r="R357" i="12"/>
  <c r="P357" i="12"/>
  <c r="BK357" i="12"/>
  <c r="J357" i="12"/>
  <c r="BE357" i="12"/>
  <c r="BI354" i="12"/>
  <c r="BH354" i="12"/>
  <c r="BG354" i="12"/>
  <c r="BF354" i="12"/>
  <c r="T354" i="12"/>
  <c r="R354" i="12"/>
  <c r="P354" i="12"/>
  <c r="BK354" i="12"/>
  <c r="J354" i="12"/>
  <c r="BE354" i="12"/>
  <c r="BI351" i="12"/>
  <c r="BH351" i="12"/>
  <c r="BG351" i="12"/>
  <c r="BF351" i="12"/>
  <c r="T351" i="12"/>
  <c r="R351" i="12"/>
  <c r="P351" i="12"/>
  <c r="BK351" i="12"/>
  <c r="J351" i="12"/>
  <c r="BE351" i="12"/>
  <c r="BI348" i="12"/>
  <c r="BH348" i="12"/>
  <c r="BG348" i="12"/>
  <c r="BF348" i="12"/>
  <c r="T348" i="12"/>
  <c r="T347" i="12"/>
  <c r="R348" i="12"/>
  <c r="R347" i="12"/>
  <c r="P348" i="12"/>
  <c r="P347" i="12"/>
  <c r="BK348" i="12"/>
  <c r="BK347" i="12"/>
  <c r="J347" i="12" s="1"/>
  <c r="J63" i="12" s="1"/>
  <c r="J348" i="12"/>
  <c r="BE348" i="12" s="1"/>
  <c r="BI344" i="12"/>
  <c r="BH344" i="12"/>
  <c r="BG344" i="12"/>
  <c r="BF344" i="12"/>
  <c r="T344" i="12"/>
  <c r="R344" i="12"/>
  <c r="P344" i="12"/>
  <c r="BK344" i="12"/>
  <c r="J344" i="12"/>
  <c r="BE344" i="12"/>
  <c r="BI341" i="12"/>
  <c r="BH341" i="12"/>
  <c r="BG341" i="12"/>
  <c r="BF341" i="12"/>
  <c r="T341" i="12"/>
  <c r="R341" i="12"/>
  <c r="P341" i="12"/>
  <c r="BK341" i="12"/>
  <c r="J341" i="12"/>
  <c r="BE341" i="12"/>
  <c r="BI338" i="12"/>
  <c r="BH338" i="12"/>
  <c r="BG338" i="12"/>
  <c r="BF338" i="12"/>
  <c r="T338" i="12"/>
  <c r="T337" i="12"/>
  <c r="R338" i="12"/>
  <c r="R337" i="12"/>
  <c r="P338" i="12"/>
  <c r="P337" i="12"/>
  <c r="BK338" i="12"/>
  <c r="BK337" i="12"/>
  <c r="J337" i="12" s="1"/>
  <c r="J62" i="12" s="1"/>
  <c r="J338" i="12"/>
  <c r="BE338" i="12" s="1"/>
  <c r="BI335" i="12"/>
  <c r="BH335" i="12"/>
  <c r="BG335" i="12"/>
  <c r="BF335" i="12"/>
  <c r="T335" i="12"/>
  <c r="R335" i="12"/>
  <c r="P335" i="12"/>
  <c r="BK335" i="12"/>
  <c r="J335" i="12"/>
  <c r="BE335" i="12"/>
  <c r="BI333" i="12"/>
  <c r="BH333" i="12"/>
  <c r="BG333" i="12"/>
  <c r="BF333" i="12"/>
  <c r="T333" i="12"/>
  <c r="R333" i="12"/>
  <c r="P333" i="12"/>
  <c r="BK333" i="12"/>
  <c r="J333" i="12"/>
  <c r="BE333" i="12"/>
  <c r="BI330" i="12"/>
  <c r="BH330" i="12"/>
  <c r="BG330" i="12"/>
  <c r="BF330" i="12"/>
  <c r="T330" i="12"/>
  <c r="R330" i="12"/>
  <c r="P330" i="12"/>
  <c r="BK330" i="12"/>
  <c r="J330" i="12"/>
  <c r="BE330" i="12"/>
  <c r="BI328" i="12"/>
  <c r="BH328" i="12"/>
  <c r="BG328" i="12"/>
  <c r="BF328" i="12"/>
  <c r="T328" i="12"/>
  <c r="R328" i="12"/>
  <c r="P328" i="12"/>
  <c r="BK328" i="12"/>
  <c r="J328" i="12"/>
  <c r="BE328" i="12"/>
  <c r="BI325" i="12"/>
  <c r="BH325" i="12"/>
  <c r="BG325" i="12"/>
  <c r="BF325" i="12"/>
  <c r="T325" i="12"/>
  <c r="R325" i="12"/>
  <c r="P325" i="12"/>
  <c r="BK325" i="12"/>
  <c r="J325" i="12"/>
  <c r="BE325" i="12"/>
  <c r="BI322" i="12"/>
  <c r="BH322" i="12"/>
  <c r="BG322" i="12"/>
  <c r="BF322" i="12"/>
  <c r="T322" i="12"/>
  <c r="R322" i="12"/>
  <c r="P322" i="12"/>
  <c r="BK322" i="12"/>
  <c r="J322" i="12"/>
  <c r="BE322" i="12"/>
  <c r="BI319" i="12"/>
  <c r="BH319" i="12"/>
  <c r="BG319" i="12"/>
  <c r="BF319" i="12"/>
  <c r="T319" i="12"/>
  <c r="R319" i="12"/>
  <c r="P319" i="12"/>
  <c r="BK319" i="12"/>
  <c r="J319" i="12"/>
  <c r="BE319" i="12"/>
  <c r="BI316" i="12"/>
  <c r="BH316" i="12"/>
  <c r="BG316" i="12"/>
  <c r="BF316" i="12"/>
  <c r="T316" i="12"/>
  <c r="R316" i="12"/>
  <c r="P316" i="12"/>
  <c r="BK316" i="12"/>
  <c r="J316" i="12"/>
  <c r="BE316" i="12"/>
  <c r="BI313" i="12"/>
  <c r="BH313" i="12"/>
  <c r="BG313" i="12"/>
  <c r="BF313" i="12"/>
  <c r="T313" i="12"/>
  <c r="R313" i="12"/>
  <c r="P313" i="12"/>
  <c r="BK313" i="12"/>
  <c r="J313" i="12"/>
  <c r="BE313" i="12"/>
  <c r="BI310" i="12"/>
  <c r="BH310" i="12"/>
  <c r="BG310" i="12"/>
  <c r="BF310" i="12"/>
  <c r="T310" i="12"/>
  <c r="R310" i="12"/>
  <c r="P310" i="12"/>
  <c r="BK310" i="12"/>
  <c r="J310" i="12"/>
  <c r="BE310" i="12"/>
  <c r="BI307" i="12"/>
  <c r="BH307" i="12"/>
  <c r="BG307" i="12"/>
  <c r="BF307" i="12"/>
  <c r="T307" i="12"/>
  <c r="R307" i="12"/>
  <c r="P307" i="12"/>
  <c r="BK307" i="12"/>
  <c r="J307" i="12"/>
  <c r="BE307" i="12"/>
  <c r="BI304" i="12"/>
  <c r="BH304" i="12"/>
  <c r="BG304" i="12"/>
  <c r="BF304" i="12"/>
  <c r="T304" i="12"/>
  <c r="R304" i="12"/>
  <c r="P304" i="12"/>
  <c r="BK304" i="12"/>
  <c r="J304" i="12"/>
  <c r="BE304" i="12"/>
  <c r="BI301" i="12"/>
  <c r="BH301" i="12"/>
  <c r="BG301" i="12"/>
  <c r="BF301" i="12"/>
  <c r="T301" i="12"/>
  <c r="R301" i="12"/>
  <c r="P301" i="12"/>
  <c r="BK301" i="12"/>
  <c r="J301" i="12"/>
  <c r="BE301" i="12"/>
  <c r="BI298" i="12"/>
  <c r="BH298" i="12"/>
  <c r="BG298" i="12"/>
  <c r="BF298" i="12"/>
  <c r="T298" i="12"/>
  <c r="R298" i="12"/>
  <c r="P298" i="12"/>
  <c r="BK298" i="12"/>
  <c r="J298" i="12"/>
  <c r="BE298" i="12"/>
  <c r="BI295" i="12"/>
  <c r="BH295" i="12"/>
  <c r="BG295" i="12"/>
  <c r="BF295" i="12"/>
  <c r="T295" i="12"/>
  <c r="R295" i="12"/>
  <c r="P295" i="12"/>
  <c r="BK295" i="12"/>
  <c r="J295" i="12"/>
  <c r="BE295" i="12"/>
  <c r="BI292" i="12"/>
  <c r="BH292" i="12"/>
  <c r="BG292" i="12"/>
  <c r="BF292" i="12"/>
  <c r="T292" i="12"/>
  <c r="R292" i="12"/>
  <c r="P292" i="12"/>
  <c r="BK292" i="12"/>
  <c r="J292" i="12"/>
  <c r="BE292" i="12"/>
  <c r="BI289" i="12"/>
  <c r="BH289" i="12"/>
  <c r="BG289" i="12"/>
  <c r="BF289" i="12"/>
  <c r="T289" i="12"/>
  <c r="R289" i="12"/>
  <c r="P289" i="12"/>
  <c r="BK289" i="12"/>
  <c r="J289" i="12"/>
  <c r="BE289" i="12"/>
  <c r="BI286" i="12"/>
  <c r="BH286" i="12"/>
  <c r="BG286" i="12"/>
  <c r="BF286" i="12"/>
  <c r="T286" i="12"/>
  <c r="R286" i="12"/>
  <c r="P286" i="12"/>
  <c r="BK286" i="12"/>
  <c r="J286" i="12"/>
  <c r="BE286" i="12"/>
  <c r="BI283" i="12"/>
  <c r="BH283" i="12"/>
  <c r="BG283" i="12"/>
  <c r="BF283" i="12"/>
  <c r="T283" i="12"/>
  <c r="T282" i="12"/>
  <c r="R283" i="12"/>
  <c r="R282" i="12"/>
  <c r="P283" i="12"/>
  <c r="P282" i="12"/>
  <c r="BK283" i="12"/>
  <c r="BK282" i="12"/>
  <c r="J282" i="12" s="1"/>
  <c r="J61" i="12" s="1"/>
  <c r="J283" i="12"/>
  <c r="BE283" i="12" s="1"/>
  <c r="BI280" i="12"/>
  <c r="BH280" i="12"/>
  <c r="BG280" i="12"/>
  <c r="BF280" i="12"/>
  <c r="T280" i="12"/>
  <c r="R280" i="12"/>
  <c r="P280" i="12"/>
  <c r="BK280" i="12"/>
  <c r="J280" i="12"/>
  <c r="BE280" i="12"/>
  <c r="BI277" i="12"/>
  <c r="BH277" i="12"/>
  <c r="BG277" i="12"/>
  <c r="BF277" i="12"/>
  <c r="T277" i="12"/>
  <c r="R277" i="12"/>
  <c r="P277" i="12"/>
  <c r="BK277" i="12"/>
  <c r="J277" i="12"/>
  <c r="BE277" i="12"/>
  <c r="BI274" i="12"/>
  <c r="BH274" i="12"/>
  <c r="BG274" i="12"/>
  <c r="BF274" i="12"/>
  <c r="T274" i="12"/>
  <c r="R274" i="12"/>
  <c r="P274" i="12"/>
  <c r="BK274" i="12"/>
  <c r="J274" i="12"/>
  <c r="BE274" i="12"/>
  <c r="BI271" i="12"/>
  <c r="BH271" i="12"/>
  <c r="BG271" i="12"/>
  <c r="BF271" i="12"/>
  <c r="T271" i="12"/>
  <c r="R271" i="12"/>
  <c r="P271" i="12"/>
  <c r="BK271" i="12"/>
  <c r="J271" i="12"/>
  <c r="BE271" i="12"/>
  <c r="BI268" i="12"/>
  <c r="BH268" i="12"/>
  <c r="BG268" i="12"/>
  <c r="BF268" i="12"/>
  <c r="T268" i="12"/>
  <c r="R268" i="12"/>
  <c r="P268" i="12"/>
  <c r="BK268" i="12"/>
  <c r="J268" i="12"/>
  <c r="BE268" i="12"/>
  <c r="BI265" i="12"/>
  <c r="BH265" i="12"/>
  <c r="BG265" i="12"/>
  <c r="BF265" i="12"/>
  <c r="T265" i="12"/>
  <c r="T264" i="12"/>
  <c r="R265" i="12"/>
  <c r="R264" i="12"/>
  <c r="P265" i="12"/>
  <c r="P264" i="12"/>
  <c r="BK265" i="12"/>
  <c r="BK264" i="12"/>
  <c r="J264" i="12" s="1"/>
  <c r="J60" i="12" s="1"/>
  <c r="J265" i="12"/>
  <c r="BE265" i="12" s="1"/>
  <c r="BI262" i="12"/>
  <c r="BH262" i="12"/>
  <c r="BG262" i="12"/>
  <c r="BF262" i="12"/>
  <c r="T262" i="12"/>
  <c r="R262" i="12"/>
  <c r="P262" i="12"/>
  <c r="BK262" i="12"/>
  <c r="J262" i="12"/>
  <c r="BE262" i="12"/>
  <c r="BI259" i="12"/>
  <c r="BH259" i="12"/>
  <c r="BG259" i="12"/>
  <c r="BF259" i="12"/>
  <c r="T259" i="12"/>
  <c r="R259" i="12"/>
  <c r="P259" i="12"/>
  <c r="BK259" i="12"/>
  <c r="J259" i="12"/>
  <c r="BE259" i="12"/>
  <c r="BI256" i="12"/>
  <c r="BH256" i="12"/>
  <c r="BG256" i="12"/>
  <c r="BF256" i="12"/>
  <c r="T256" i="12"/>
  <c r="R256" i="12"/>
  <c r="P256" i="12"/>
  <c r="BK256" i="12"/>
  <c r="J256" i="12"/>
  <c r="BE256" i="12"/>
  <c r="BI253" i="12"/>
  <c r="BH253" i="12"/>
  <c r="BG253" i="12"/>
  <c r="BF253" i="12"/>
  <c r="T253" i="12"/>
  <c r="R253" i="12"/>
  <c r="P253" i="12"/>
  <c r="BK253" i="12"/>
  <c r="J253" i="12"/>
  <c r="BE253" i="12"/>
  <c r="BI250" i="12"/>
  <c r="BH250" i="12"/>
  <c r="BG250" i="12"/>
  <c r="BF250" i="12"/>
  <c r="T250" i="12"/>
  <c r="R250" i="12"/>
  <c r="P250" i="12"/>
  <c r="BK250" i="12"/>
  <c r="J250" i="12"/>
  <c r="BE250" i="12"/>
  <c r="BI248" i="12"/>
  <c r="BH248" i="12"/>
  <c r="BG248" i="12"/>
  <c r="BF248" i="12"/>
  <c r="T248" i="12"/>
  <c r="R248" i="12"/>
  <c r="P248" i="12"/>
  <c r="BK248" i="12"/>
  <c r="J248" i="12"/>
  <c r="BE248" i="12"/>
  <c r="BI245" i="12"/>
  <c r="BH245" i="12"/>
  <c r="BG245" i="12"/>
  <c r="BF245" i="12"/>
  <c r="T245" i="12"/>
  <c r="R245" i="12"/>
  <c r="P245" i="12"/>
  <c r="BK245" i="12"/>
  <c r="J245" i="12"/>
  <c r="BE245" i="12"/>
  <c r="BI242" i="12"/>
  <c r="BH242" i="12"/>
  <c r="BG242" i="12"/>
  <c r="BF242" i="12"/>
  <c r="T242" i="12"/>
  <c r="R242" i="12"/>
  <c r="P242" i="12"/>
  <c r="BK242" i="12"/>
  <c r="J242" i="12"/>
  <c r="BE242" i="12"/>
  <c r="BI239" i="12"/>
  <c r="BH239" i="12"/>
  <c r="BG239" i="12"/>
  <c r="BF239" i="12"/>
  <c r="T239" i="12"/>
  <c r="R239" i="12"/>
  <c r="P239" i="12"/>
  <c r="BK239" i="12"/>
  <c r="J239" i="12"/>
  <c r="BE239" i="12"/>
  <c r="BI236" i="12"/>
  <c r="BH236" i="12"/>
  <c r="BG236" i="12"/>
  <c r="BF236" i="12"/>
  <c r="T236" i="12"/>
  <c r="R236" i="12"/>
  <c r="P236" i="12"/>
  <c r="BK236" i="12"/>
  <c r="J236" i="12"/>
  <c r="BE236" i="12"/>
  <c r="BI233" i="12"/>
  <c r="BH233" i="12"/>
  <c r="BG233" i="12"/>
  <c r="BF233" i="12"/>
  <c r="T233" i="12"/>
  <c r="R233" i="12"/>
  <c r="P233" i="12"/>
  <c r="BK233" i="12"/>
  <c r="J233" i="12"/>
  <c r="BE233" i="12"/>
  <c r="BI230" i="12"/>
  <c r="BH230" i="12"/>
  <c r="BG230" i="12"/>
  <c r="BF230" i="12"/>
  <c r="T230" i="12"/>
  <c r="R230" i="12"/>
  <c r="P230" i="12"/>
  <c r="BK230" i="12"/>
  <c r="J230" i="12"/>
  <c r="BE230" i="12"/>
  <c r="BI227" i="12"/>
  <c r="BH227" i="12"/>
  <c r="BG227" i="12"/>
  <c r="BF227" i="12"/>
  <c r="T227" i="12"/>
  <c r="R227" i="12"/>
  <c r="P227" i="12"/>
  <c r="BK227" i="12"/>
  <c r="J227" i="12"/>
  <c r="BE227" i="12"/>
  <c r="BI224" i="12"/>
  <c r="BH224" i="12"/>
  <c r="BG224" i="12"/>
  <c r="BF224" i="12"/>
  <c r="T224" i="12"/>
  <c r="R224" i="12"/>
  <c r="P224" i="12"/>
  <c r="BK224" i="12"/>
  <c r="J224" i="12"/>
  <c r="BE224" i="12"/>
  <c r="BI221" i="12"/>
  <c r="BH221" i="12"/>
  <c r="BG221" i="12"/>
  <c r="BF221" i="12"/>
  <c r="T221" i="12"/>
  <c r="R221" i="12"/>
  <c r="P221" i="12"/>
  <c r="BK221" i="12"/>
  <c r="J221" i="12"/>
  <c r="BE221" i="12"/>
  <c r="BI218" i="12"/>
  <c r="BH218" i="12"/>
  <c r="BG218" i="12"/>
  <c r="BF218" i="12"/>
  <c r="T218" i="12"/>
  <c r="R218" i="12"/>
  <c r="P218" i="12"/>
  <c r="BK218" i="12"/>
  <c r="J218" i="12"/>
  <c r="BE218" i="12"/>
  <c r="BI215" i="12"/>
  <c r="BH215" i="12"/>
  <c r="BG215" i="12"/>
  <c r="BF215" i="12"/>
  <c r="T215" i="12"/>
  <c r="R215" i="12"/>
  <c r="P215" i="12"/>
  <c r="BK215" i="12"/>
  <c r="J215" i="12"/>
  <c r="BE215" i="12"/>
  <c r="BI212" i="12"/>
  <c r="BH212" i="12"/>
  <c r="BG212" i="12"/>
  <c r="BF212" i="12"/>
  <c r="T212" i="12"/>
  <c r="R212" i="12"/>
  <c r="P212" i="12"/>
  <c r="BK212" i="12"/>
  <c r="J212" i="12"/>
  <c r="BE212" i="12"/>
  <c r="BI209" i="12"/>
  <c r="BH209" i="12"/>
  <c r="BG209" i="12"/>
  <c r="BF209" i="12"/>
  <c r="T209" i="12"/>
  <c r="R209" i="12"/>
  <c r="P209" i="12"/>
  <c r="BK209" i="12"/>
  <c r="J209" i="12"/>
  <c r="BE209" i="12"/>
  <c r="BI206" i="12"/>
  <c r="BH206" i="12"/>
  <c r="BG206" i="12"/>
  <c r="BF206" i="12"/>
  <c r="T206" i="12"/>
  <c r="R206" i="12"/>
  <c r="P206" i="12"/>
  <c r="BK206" i="12"/>
  <c r="J206" i="12"/>
  <c r="BE206" i="12"/>
  <c r="BI203" i="12"/>
  <c r="BH203" i="12"/>
  <c r="BG203" i="12"/>
  <c r="BF203" i="12"/>
  <c r="T203" i="12"/>
  <c r="T202" i="12"/>
  <c r="R203" i="12"/>
  <c r="R202" i="12"/>
  <c r="P203" i="12"/>
  <c r="P202" i="12"/>
  <c r="BK203" i="12"/>
  <c r="BK202" i="12"/>
  <c r="J202" i="12" s="1"/>
  <c r="J59" i="12" s="1"/>
  <c r="J203" i="12"/>
  <c r="BE203" i="12" s="1"/>
  <c r="BI200" i="12"/>
  <c r="BH200" i="12"/>
  <c r="BG200" i="12"/>
  <c r="BF200" i="12"/>
  <c r="T200" i="12"/>
  <c r="R200" i="12"/>
  <c r="P200" i="12"/>
  <c r="BK200" i="12"/>
  <c r="J200" i="12"/>
  <c r="BE200" i="12"/>
  <c r="BI198" i="12"/>
  <c r="BH198" i="12"/>
  <c r="BG198" i="12"/>
  <c r="BF198" i="12"/>
  <c r="T198" i="12"/>
  <c r="R198" i="12"/>
  <c r="P198" i="12"/>
  <c r="BK198" i="12"/>
  <c r="J198" i="12"/>
  <c r="BE198" i="12"/>
  <c r="BI195" i="12"/>
  <c r="BH195" i="12"/>
  <c r="BG195" i="12"/>
  <c r="BF195" i="12"/>
  <c r="T195" i="12"/>
  <c r="R195" i="12"/>
  <c r="P195" i="12"/>
  <c r="BK195" i="12"/>
  <c r="J195" i="12"/>
  <c r="BE195" i="12"/>
  <c r="BI192" i="12"/>
  <c r="BH192" i="12"/>
  <c r="BG192" i="12"/>
  <c r="BF192" i="12"/>
  <c r="T192" i="12"/>
  <c r="R192" i="12"/>
  <c r="P192" i="12"/>
  <c r="BK192" i="12"/>
  <c r="J192" i="12"/>
  <c r="BE192" i="12"/>
  <c r="BI189" i="12"/>
  <c r="BH189" i="12"/>
  <c r="BG189" i="12"/>
  <c r="BF189" i="12"/>
  <c r="T189" i="12"/>
  <c r="R189" i="12"/>
  <c r="P189" i="12"/>
  <c r="BK189" i="12"/>
  <c r="J189" i="12"/>
  <c r="BE189" i="12"/>
  <c r="BI186" i="12"/>
  <c r="BH186" i="12"/>
  <c r="BG186" i="12"/>
  <c r="BF186" i="12"/>
  <c r="T186" i="12"/>
  <c r="R186" i="12"/>
  <c r="P186" i="12"/>
  <c r="BK186" i="12"/>
  <c r="J186" i="12"/>
  <c r="BE186" i="12"/>
  <c r="BI183" i="12"/>
  <c r="BH183" i="12"/>
  <c r="BG183" i="12"/>
  <c r="BF183" i="12"/>
  <c r="T183" i="12"/>
  <c r="R183" i="12"/>
  <c r="P183" i="12"/>
  <c r="BK183" i="12"/>
  <c r="J183" i="12"/>
  <c r="BE183" i="12"/>
  <c r="BI180" i="12"/>
  <c r="BH180" i="12"/>
  <c r="BG180" i="12"/>
  <c r="BF180" i="12"/>
  <c r="T180" i="12"/>
  <c r="R180" i="12"/>
  <c r="P180" i="12"/>
  <c r="BK180" i="12"/>
  <c r="J180" i="12"/>
  <c r="BE180" i="12"/>
  <c r="BI177" i="12"/>
  <c r="BH177" i="12"/>
  <c r="BG177" i="12"/>
  <c r="BF177" i="12"/>
  <c r="T177" i="12"/>
  <c r="R177" i="12"/>
  <c r="P177" i="12"/>
  <c r="BK177" i="12"/>
  <c r="J177" i="12"/>
  <c r="BE177" i="12"/>
  <c r="BI174" i="12"/>
  <c r="BH174" i="12"/>
  <c r="BG174" i="12"/>
  <c r="BF174" i="12"/>
  <c r="T174" i="12"/>
  <c r="T173" i="12"/>
  <c r="R174" i="12"/>
  <c r="R173" i="12"/>
  <c r="P174" i="12"/>
  <c r="P173" i="12"/>
  <c r="BK174" i="12"/>
  <c r="BK173" i="12"/>
  <c r="J173" i="12" s="1"/>
  <c r="J58" i="12" s="1"/>
  <c r="J174" i="12"/>
  <c r="BE174" i="12" s="1"/>
  <c r="BI171" i="12"/>
  <c r="BH171" i="12"/>
  <c r="BG171" i="12"/>
  <c r="BF171" i="12"/>
  <c r="T171" i="12"/>
  <c r="R171" i="12"/>
  <c r="P171" i="12"/>
  <c r="BK171" i="12"/>
  <c r="J171" i="12"/>
  <c r="BE171" i="12"/>
  <c r="BI169" i="12"/>
  <c r="BH169" i="12"/>
  <c r="BG169" i="12"/>
  <c r="BF169" i="12"/>
  <c r="T169" i="12"/>
  <c r="R169" i="12"/>
  <c r="P169" i="12"/>
  <c r="BK169" i="12"/>
  <c r="J169" i="12"/>
  <c r="BE169" i="12"/>
  <c r="BI167" i="12"/>
  <c r="BH167" i="12"/>
  <c r="BG167" i="12"/>
  <c r="BF167" i="12"/>
  <c r="T167" i="12"/>
  <c r="R167" i="12"/>
  <c r="P167" i="12"/>
  <c r="BK167" i="12"/>
  <c r="J167" i="12"/>
  <c r="BE167" i="12"/>
  <c r="BI164" i="12"/>
  <c r="BH164" i="12"/>
  <c r="BG164" i="12"/>
  <c r="BF164" i="12"/>
  <c r="T164" i="12"/>
  <c r="R164" i="12"/>
  <c r="P164" i="12"/>
  <c r="BK164" i="12"/>
  <c r="J164" i="12"/>
  <c r="BE164" i="12"/>
  <c r="BI161" i="12"/>
  <c r="BH161" i="12"/>
  <c r="BG161" i="12"/>
  <c r="BF161" i="12"/>
  <c r="T161" i="12"/>
  <c r="R161" i="12"/>
  <c r="P161" i="12"/>
  <c r="BK161" i="12"/>
  <c r="J161" i="12"/>
  <c r="BE161" i="12"/>
  <c r="BI158" i="12"/>
  <c r="BH158" i="12"/>
  <c r="BG158" i="12"/>
  <c r="BF158" i="12"/>
  <c r="T158" i="12"/>
  <c r="R158" i="12"/>
  <c r="P158" i="12"/>
  <c r="BK158" i="12"/>
  <c r="J158" i="12"/>
  <c r="BE158" i="12"/>
  <c r="BI156" i="12"/>
  <c r="BH156" i="12"/>
  <c r="BG156" i="12"/>
  <c r="BF156" i="12"/>
  <c r="T156" i="12"/>
  <c r="R156" i="12"/>
  <c r="P156" i="12"/>
  <c r="BK156" i="12"/>
  <c r="J156" i="12"/>
  <c r="BE156" i="12"/>
  <c r="BI153" i="12"/>
  <c r="BH153" i="12"/>
  <c r="BG153" i="12"/>
  <c r="BF153" i="12"/>
  <c r="T153" i="12"/>
  <c r="R153" i="12"/>
  <c r="P153" i="12"/>
  <c r="BK153" i="12"/>
  <c r="J153" i="12"/>
  <c r="BE153" i="12"/>
  <c r="BI150" i="12"/>
  <c r="BH150" i="12"/>
  <c r="BG150" i="12"/>
  <c r="BF150" i="12"/>
  <c r="T150" i="12"/>
  <c r="R150" i="12"/>
  <c r="P150" i="12"/>
  <c r="BK150" i="12"/>
  <c r="J150" i="12"/>
  <c r="BE150" i="12"/>
  <c r="BI147" i="12"/>
  <c r="BH147" i="12"/>
  <c r="BG147" i="12"/>
  <c r="BF147" i="12"/>
  <c r="T147" i="12"/>
  <c r="R147" i="12"/>
  <c r="P147" i="12"/>
  <c r="BK147" i="12"/>
  <c r="J147" i="12"/>
  <c r="BE147" i="12"/>
  <c r="BI144" i="12"/>
  <c r="BH144" i="12"/>
  <c r="BG144" i="12"/>
  <c r="BF144" i="12"/>
  <c r="T144" i="12"/>
  <c r="R144" i="12"/>
  <c r="P144" i="12"/>
  <c r="BK144" i="12"/>
  <c r="J144" i="12"/>
  <c r="BE144" i="12"/>
  <c r="BI141" i="12"/>
  <c r="BH141" i="12"/>
  <c r="BG141" i="12"/>
  <c r="BF141" i="12"/>
  <c r="T141" i="12"/>
  <c r="R141" i="12"/>
  <c r="P141" i="12"/>
  <c r="BK141" i="12"/>
  <c r="J141" i="12"/>
  <c r="BE141" i="12"/>
  <c r="BI138" i="12"/>
  <c r="BH138" i="12"/>
  <c r="BG138" i="12"/>
  <c r="BF138" i="12"/>
  <c r="T138" i="12"/>
  <c r="R138" i="12"/>
  <c r="P138" i="12"/>
  <c r="BK138" i="12"/>
  <c r="J138" i="12"/>
  <c r="BE138" i="12"/>
  <c r="BI135" i="12"/>
  <c r="BH135" i="12"/>
  <c r="BG135" i="12"/>
  <c r="BF135" i="12"/>
  <c r="T135" i="12"/>
  <c r="R135" i="12"/>
  <c r="P135" i="12"/>
  <c r="BK135" i="12"/>
  <c r="J135" i="12"/>
  <c r="BE135" i="12"/>
  <c r="BI132" i="12"/>
  <c r="BH132" i="12"/>
  <c r="BG132" i="12"/>
  <c r="BF132" i="12"/>
  <c r="T132" i="12"/>
  <c r="R132" i="12"/>
  <c r="P132" i="12"/>
  <c r="BK132" i="12"/>
  <c r="J132" i="12"/>
  <c r="BE132" i="12"/>
  <c r="BI129" i="12"/>
  <c r="BH129" i="12"/>
  <c r="BG129" i="12"/>
  <c r="BF129" i="12"/>
  <c r="T129" i="12"/>
  <c r="R129" i="12"/>
  <c r="P129" i="12"/>
  <c r="BK129" i="12"/>
  <c r="J129" i="12"/>
  <c r="BE129" i="12"/>
  <c r="BI126" i="12"/>
  <c r="BH126" i="12"/>
  <c r="BG126" i="12"/>
  <c r="BF126" i="12"/>
  <c r="T126" i="12"/>
  <c r="R126" i="12"/>
  <c r="P126" i="12"/>
  <c r="BK126" i="12"/>
  <c r="J126" i="12"/>
  <c r="BE126" i="12"/>
  <c r="BI123" i="12"/>
  <c r="BH123" i="12"/>
  <c r="BG123" i="12"/>
  <c r="BF123" i="12"/>
  <c r="T123" i="12"/>
  <c r="R123" i="12"/>
  <c r="P123" i="12"/>
  <c r="BK123" i="12"/>
  <c r="J123" i="12"/>
  <c r="BE123" i="12"/>
  <c r="BI120" i="12"/>
  <c r="BH120" i="12"/>
  <c r="BG120" i="12"/>
  <c r="BF120" i="12"/>
  <c r="T120" i="12"/>
  <c r="R120" i="12"/>
  <c r="P120" i="12"/>
  <c r="BK120" i="12"/>
  <c r="J120" i="12"/>
  <c r="BE120" i="12"/>
  <c r="BI117" i="12"/>
  <c r="BH117" i="12"/>
  <c r="BG117" i="12"/>
  <c r="BF117" i="12"/>
  <c r="T117" i="12"/>
  <c r="R117" i="12"/>
  <c r="P117" i="12"/>
  <c r="BK117" i="12"/>
  <c r="J117" i="12"/>
  <c r="BE117" i="12"/>
  <c r="BI114" i="12"/>
  <c r="BH114" i="12"/>
  <c r="BG114" i="12"/>
  <c r="BF114" i="12"/>
  <c r="T114" i="12"/>
  <c r="R114" i="12"/>
  <c r="P114" i="12"/>
  <c r="BK114" i="12"/>
  <c r="J114" i="12"/>
  <c r="BE114" i="12"/>
  <c r="BI111" i="12"/>
  <c r="BH111" i="12"/>
  <c r="BG111" i="12"/>
  <c r="BF111" i="12"/>
  <c r="T111" i="12"/>
  <c r="R111" i="12"/>
  <c r="P111" i="12"/>
  <c r="BK111" i="12"/>
  <c r="J111" i="12"/>
  <c r="BE111" i="12"/>
  <c r="BI109" i="12"/>
  <c r="BH109" i="12"/>
  <c r="BG109" i="12"/>
  <c r="BF109" i="12"/>
  <c r="T109" i="12"/>
  <c r="R109" i="12"/>
  <c r="P109" i="12"/>
  <c r="BK109" i="12"/>
  <c r="J109" i="12"/>
  <c r="BE109" i="12"/>
  <c r="BI106" i="12"/>
  <c r="BH106" i="12"/>
  <c r="BG106" i="12"/>
  <c r="BF106" i="12"/>
  <c r="T106" i="12"/>
  <c r="R106" i="12"/>
  <c r="P106" i="12"/>
  <c r="BK106" i="12"/>
  <c r="J106" i="12"/>
  <c r="BE106" i="12"/>
  <c r="BI103" i="12"/>
  <c r="BH103" i="12"/>
  <c r="BG103" i="12"/>
  <c r="BF103" i="12"/>
  <c r="T103" i="12"/>
  <c r="R103" i="12"/>
  <c r="P103" i="12"/>
  <c r="BK103" i="12"/>
  <c r="J103" i="12"/>
  <c r="BE103" i="12"/>
  <c r="BI100" i="12"/>
  <c r="BH100" i="12"/>
  <c r="BG100" i="12"/>
  <c r="BF100" i="12"/>
  <c r="T100" i="12"/>
  <c r="R100" i="12"/>
  <c r="P100" i="12"/>
  <c r="BK100" i="12"/>
  <c r="J100" i="12"/>
  <c r="BE100" i="12"/>
  <c r="BI97" i="12"/>
  <c r="BH97" i="12"/>
  <c r="BG97" i="12"/>
  <c r="BF97" i="12"/>
  <c r="T97" i="12"/>
  <c r="R97" i="12"/>
  <c r="P97" i="12"/>
  <c r="BK97" i="12"/>
  <c r="J97" i="12"/>
  <c r="BE97" i="12"/>
  <c r="BI94" i="12"/>
  <c r="F34" i="12"/>
  <c r="BD62" i="1" s="1"/>
  <c r="BH94" i="12"/>
  <c r="F33" i="12" s="1"/>
  <c r="BC62" i="1" s="1"/>
  <c r="BG94" i="12"/>
  <c r="F32" i="12"/>
  <c r="BB62" i="1" s="1"/>
  <c r="BF94" i="12"/>
  <c r="J31" i="12" s="1"/>
  <c r="AW62" i="1" s="1"/>
  <c r="T94" i="12"/>
  <c r="T93" i="12"/>
  <c r="T92" i="12" s="1"/>
  <c r="R94" i="12"/>
  <c r="R93" i="12" s="1"/>
  <c r="R92" i="12" s="1"/>
  <c r="P94" i="12"/>
  <c r="P93" i="12"/>
  <c r="P92" i="12" s="1"/>
  <c r="AU62" i="1" s="1"/>
  <c r="BK94" i="12"/>
  <c r="BK93" i="12"/>
  <c r="J93" i="12" s="1"/>
  <c r="J57" i="12" s="1"/>
  <c r="BK92" i="12"/>
  <c r="J92" i="12" s="1"/>
  <c r="J94" i="12"/>
  <c r="BE94" i="12"/>
  <c r="J30" i="12" s="1"/>
  <c r="AV62" i="1" s="1"/>
  <c r="J88" i="12"/>
  <c r="F88" i="12"/>
  <c r="F86" i="12"/>
  <c r="E84" i="12"/>
  <c r="J51" i="12"/>
  <c r="F51" i="12"/>
  <c r="F49" i="12"/>
  <c r="E47" i="12"/>
  <c r="J18" i="12"/>
  <c r="E18" i="12"/>
  <c r="F89" i="12" s="1"/>
  <c r="F52" i="12"/>
  <c r="J17" i="12"/>
  <c r="J12" i="12"/>
  <c r="J86" i="12" s="1"/>
  <c r="J49" i="12"/>
  <c r="E7" i="12"/>
  <c r="E82" i="12"/>
  <c r="E45" i="12"/>
  <c r="AY61" i="1"/>
  <c r="AX61" i="1"/>
  <c r="BI347" i="11"/>
  <c r="BH347" i="11"/>
  <c r="BG347" i="11"/>
  <c r="BF347" i="11"/>
  <c r="T347" i="11"/>
  <c r="R347" i="11"/>
  <c r="P347" i="11"/>
  <c r="BK347" i="11"/>
  <c r="J347" i="11"/>
  <c r="BE347" i="11" s="1"/>
  <c r="BI345" i="11"/>
  <c r="BH345" i="11"/>
  <c r="BG345" i="11"/>
  <c r="BF345" i="11"/>
  <c r="T345" i="11"/>
  <c r="T344" i="11" s="1"/>
  <c r="R345" i="11"/>
  <c r="R344" i="11" s="1"/>
  <c r="P345" i="11"/>
  <c r="P344" i="11" s="1"/>
  <c r="BK345" i="11"/>
  <c r="BK344" i="11" s="1"/>
  <c r="J344" i="11" s="1"/>
  <c r="J65" i="11" s="1"/>
  <c r="J345" i="11"/>
  <c r="BE345" i="11"/>
  <c r="BI342" i="11"/>
  <c r="BH342" i="11"/>
  <c r="BG342" i="11"/>
  <c r="BF342" i="11"/>
  <c r="T342" i="11"/>
  <c r="T341" i="11" s="1"/>
  <c r="R342" i="11"/>
  <c r="R341" i="11" s="1"/>
  <c r="P342" i="11"/>
  <c r="P341" i="11" s="1"/>
  <c r="BK342" i="11"/>
  <c r="BK341" i="11" s="1"/>
  <c r="J341" i="11" s="1"/>
  <c r="J64" i="11" s="1"/>
  <c r="J342" i="11"/>
  <c r="BE342" i="11"/>
  <c r="BI339" i="11"/>
  <c r="BH339" i="11"/>
  <c r="BG339" i="11"/>
  <c r="BF339" i="11"/>
  <c r="T339" i="11"/>
  <c r="R339" i="11"/>
  <c r="P339" i="11"/>
  <c r="BK339" i="11"/>
  <c r="J339" i="11"/>
  <c r="BE339" i="11" s="1"/>
  <c r="BI337" i="11"/>
  <c r="BH337" i="11"/>
  <c r="BG337" i="11"/>
  <c r="BF337" i="11"/>
  <c r="T337" i="11"/>
  <c r="T336" i="11" s="1"/>
  <c r="R337" i="11"/>
  <c r="R336" i="11" s="1"/>
  <c r="P337" i="11"/>
  <c r="P336" i="11" s="1"/>
  <c r="BK337" i="11"/>
  <c r="BK336" i="11" s="1"/>
  <c r="J336" i="11" s="1"/>
  <c r="J63" i="11" s="1"/>
  <c r="J337" i="11"/>
  <c r="BE337" i="11"/>
  <c r="BI334" i="11"/>
  <c r="BH334" i="11"/>
  <c r="BG334" i="11"/>
  <c r="BF334" i="11"/>
  <c r="T334" i="11"/>
  <c r="R334" i="11"/>
  <c r="P334" i="11"/>
  <c r="BK334" i="11"/>
  <c r="J334" i="11"/>
  <c r="BE334" i="11" s="1"/>
  <c r="BI332" i="11"/>
  <c r="BH332" i="11"/>
  <c r="BG332" i="11"/>
  <c r="BF332" i="11"/>
  <c r="T332" i="11"/>
  <c r="R332" i="11"/>
  <c r="P332" i="11"/>
  <c r="BK332" i="11"/>
  <c r="J332" i="11"/>
  <c r="BE332" i="11" s="1"/>
  <c r="BI330" i="11"/>
  <c r="BH330" i="11"/>
  <c r="BG330" i="11"/>
  <c r="BF330" i="11"/>
  <c r="T330" i="11"/>
  <c r="T329" i="11" s="1"/>
  <c r="R330" i="11"/>
  <c r="R329" i="11" s="1"/>
  <c r="P330" i="11"/>
  <c r="P329" i="11" s="1"/>
  <c r="BK330" i="11"/>
  <c r="BK329" i="11" s="1"/>
  <c r="J329" i="11" s="1"/>
  <c r="J62" i="11" s="1"/>
  <c r="J330" i="11"/>
  <c r="BE330" i="11"/>
  <c r="BI327" i="11"/>
  <c r="BH327" i="11"/>
  <c r="BG327" i="11"/>
  <c r="BF327" i="11"/>
  <c r="T327" i="11"/>
  <c r="R327" i="11"/>
  <c r="P327" i="11"/>
  <c r="BK327" i="11"/>
  <c r="J327" i="11"/>
  <c r="BE327" i="11" s="1"/>
  <c r="BI325" i="11"/>
  <c r="BH325" i="11"/>
  <c r="BG325" i="11"/>
  <c r="BF325" i="11"/>
  <c r="T325" i="11"/>
  <c r="R325" i="11"/>
  <c r="P325" i="11"/>
  <c r="BK325" i="11"/>
  <c r="J325" i="11"/>
  <c r="BE325" i="11" s="1"/>
  <c r="BI323" i="11"/>
  <c r="BH323" i="11"/>
  <c r="BG323" i="11"/>
  <c r="BF323" i="11"/>
  <c r="T323" i="11"/>
  <c r="R323" i="11"/>
  <c r="P323" i="11"/>
  <c r="BK323" i="11"/>
  <c r="J323" i="11"/>
  <c r="BE323" i="11" s="1"/>
  <c r="BI321" i="11"/>
  <c r="BH321" i="11"/>
  <c r="BG321" i="11"/>
  <c r="BF321" i="11"/>
  <c r="T321" i="11"/>
  <c r="R321" i="11"/>
  <c r="P321" i="11"/>
  <c r="BK321" i="11"/>
  <c r="J321" i="11"/>
  <c r="BE321" i="11" s="1"/>
  <c r="BI319" i="11"/>
  <c r="BH319" i="11"/>
  <c r="BG319" i="11"/>
  <c r="BF319" i="11"/>
  <c r="T319" i="11"/>
  <c r="R319" i="11"/>
  <c r="P319" i="11"/>
  <c r="BK319" i="11"/>
  <c r="J319" i="11"/>
  <c r="BE319" i="11" s="1"/>
  <c r="BI317" i="11"/>
  <c r="BH317" i="11"/>
  <c r="BG317" i="11"/>
  <c r="BF317" i="11"/>
  <c r="T317" i="11"/>
  <c r="R317" i="11"/>
  <c r="P317" i="11"/>
  <c r="BK317" i="11"/>
  <c r="J317" i="11"/>
  <c r="BE317" i="11" s="1"/>
  <c r="BI315" i="11"/>
  <c r="BH315" i="11"/>
  <c r="BG315" i="11"/>
  <c r="BF315" i="11"/>
  <c r="T315" i="11"/>
  <c r="R315" i="11"/>
  <c r="P315" i="11"/>
  <c r="BK315" i="11"/>
  <c r="J315" i="11"/>
  <c r="BE315" i="11" s="1"/>
  <c r="BI313" i="11"/>
  <c r="BH313" i="11"/>
  <c r="BG313" i="11"/>
  <c r="BF313" i="11"/>
  <c r="T313" i="11"/>
  <c r="R313" i="11"/>
  <c r="P313" i="11"/>
  <c r="BK313" i="11"/>
  <c r="J313" i="11"/>
  <c r="BE313" i="11" s="1"/>
  <c r="BI311" i="11"/>
  <c r="BH311" i="11"/>
  <c r="BG311" i="11"/>
  <c r="BF311" i="11"/>
  <c r="T311" i="11"/>
  <c r="R311" i="11"/>
  <c r="P311" i="11"/>
  <c r="BK311" i="11"/>
  <c r="J311" i="11"/>
  <c r="BE311" i="11" s="1"/>
  <c r="BI309" i="11"/>
  <c r="BH309" i="11"/>
  <c r="BG309" i="11"/>
  <c r="BF309" i="11"/>
  <c r="T309" i="11"/>
  <c r="R309" i="11"/>
  <c r="P309" i="11"/>
  <c r="BK309" i="11"/>
  <c r="J309" i="11"/>
  <c r="BE309" i="11" s="1"/>
  <c r="BI307" i="11"/>
  <c r="BH307" i="11"/>
  <c r="BG307" i="11"/>
  <c r="BF307" i="11"/>
  <c r="T307" i="11"/>
  <c r="R307" i="11"/>
  <c r="P307" i="11"/>
  <c r="BK307" i="11"/>
  <c r="J307" i="11"/>
  <c r="BE307" i="11" s="1"/>
  <c r="BI305" i="11"/>
  <c r="BH305" i="11"/>
  <c r="BG305" i="11"/>
  <c r="BF305" i="11"/>
  <c r="T305" i="11"/>
  <c r="R305" i="11"/>
  <c r="P305" i="11"/>
  <c r="BK305" i="11"/>
  <c r="J305" i="11"/>
  <c r="BE305" i="11" s="1"/>
  <c r="BI303" i="11"/>
  <c r="BH303" i="11"/>
  <c r="BG303" i="11"/>
  <c r="BF303" i="11"/>
  <c r="T303" i="11"/>
  <c r="R303" i="11"/>
  <c r="P303" i="11"/>
  <c r="BK303" i="11"/>
  <c r="J303" i="11"/>
  <c r="BE303" i="11" s="1"/>
  <c r="BI301" i="11"/>
  <c r="BH301" i="11"/>
  <c r="BG301" i="11"/>
  <c r="BF301" i="11"/>
  <c r="T301" i="11"/>
  <c r="R301" i="11"/>
  <c r="P301" i="11"/>
  <c r="BK301" i="11"/>
  <c r="J301" i="11"/>
  <c r="BE301" i="11" s="1"/>
  <c r="BI299" i="11"/>
  <c r="BH299" i="11"/>
  <c r="BG299" i="11"/>
  <c r="BF299" i="11"/>
  <c r="T299" i="11"/>
  <c r="R299" i="11"/>
  <c r="P299" i="11"/>
  <c r="BK299" i="11"/>
  <c r="J299" i="11"/>
  <c r="BE299" i="11" s="1"/>
  <c r="BI297" i="11"/>
  <c r="BH297" i="11"/>
  <c r="BG297" i="11"/>
  <c r="BF297" i="11"/>
  <c r="T297" i="11"/>
  <c r="R297" i="11"/>
  <c r="P297" i="11"/>
  <c r="BK297" i="11"/>
  <c r="J297" i="11"/>
  <c r="BE297" i="11" s="1"/>
  <c r="BI295" i="11"/>
  <c r="BH295" i="11"/>
  <c r="BG295" i="11"/>
  <c r="BF295" i="11"/>
  <c r="T295" i="11"/>
  <c r="R295" i="11"/>
  <c r="P295" i="11"/>
  <c r="BK295" i="11"/>
  <c r="J295" i="11"/>
  <c r="BE295" i="11" s="1"/>
  <c r="BI293" i="11"/>
  <c r="BH293" i="11"/>
  <c r="BG293" i="11"/>
  <c r="BF293" i="11"/>
  <c r="T293" i="11"/>
  <c r="R293" i="11"/>
  <c r="P293" i="11"/>
  <c r="BK293" i="11"/>
  <c r="J293" i="11"/>
  <c r="BE293" i="11" s="1"/>
  <c r="BI291" i="11"/>
  <c r="BH291" i="11"/>
  <c r="BG291" i="11"/>
  <c r="BF291" i="11"/>
  <c r="T291" i="11"/>
  <c r="R291" i="11"/>
  <c r="P291" i="11"/>
  <c r="BK291" i="11"/>
  <c r="J291" i="11"/>
  <c r="BE291" i="11" s="1"/>
  <c r="BI289" i="11"/>
  <c r="BH289" i="11"/>
  <c r="BG289" i="11"/>
  <c r="BF289" i="11"/>
  <c r="T289" i="11"/>
  <c r="R289" i="11"/>
  <c r="P289" i="11"/>
  <c r="BK289" i="11"/>
  <c r="J289" i="11"/>
  <c r="BE289" i="11" s="1"/>
  <c r="BI287" i="11"/>
  <c r="BH287" i="11"/>
  <c r="BG287" i="11"/>
  <c r="BF287" i="11"/>
  <c r="T287" i="11"/>
  <c r="R287" i="11"/>
  <c r="P287" i="11"/>
  <c r="BK287" i="11"/>
  <c r="J287" i="11"/>
  <c r="BE287" i="11" s="1"/>
  <c r="BI285" i="11"/>
  <c r="BH285" i="11"/>
  <c r="BG285" i="11"/>
  <c r="BF285" i="11"/>
  <c r="T285" i="11"/>
  <c r="R285" i="11"/>
  <c r="P285" i="11"/>
  <c r="BK285" i="11"/>
  <c r="J285" i="11"/>
  <c r="BE285" i="11" s="1"/>
  <c r="BI283" i="11"/>
  <c r="BH283" i="11"/>
  <c r="BG283" i="11"/>
  <c r="BF283" i="11"/>
  <c r="T283" i="11"/>
  <c r="R283" i="11"/>
  <c r="P283" i="11"/>
  <c r="BK283" i="11"/>
  <c r="J283" i="11"/>
  <c r="BE283" i="11" s="1"/>
  <c r="BI281" i="11"/>
  <c r="BH281" i="11"/>
  <c r="BG281" i="11"/>
  <c r="BF281" i="11"/>
  <c r="T281" i="11"/>
  <c r="R281" i="11"/>
  <c r="P281" i="11"/>
  <c r="BK281" i="11"/>
  <c r="J281" i="11"/>
  <c r="BE281" i="11" s="1"/>
  <c r="BI279" i="11"/>
  <c r="BH279" i="11"/>
  <c r="BG279" i="11"/>
  <c r="BF279" i="11"/>
  <c r="T279" i="11"/>
  <c r="R279" i="11"/>
  <c r="P279" i="11"/>
  <c r="BK279" i="11"/>
  <c r="J279" i="11"/>
  <c r="BE279" i="11" s="1"/>
  <c r="BI277" i="11"/>
  <c r="BH277" i="11"/>
  <c r="BG277" i="11"/>
  <c r="BF277" i="11"/>
  <c r="T277" i="11"/>
  <c r="R277" i="11"/>
  <c r="P277" i="11"/>
  <c r="BK277" i="11"/>
  <c r="J277" i="11"/>
  <c r="BE277" i="11" s="1"/>
  <c r="BI275" i="11"/>
  <c r="BH275" i="11"/>
  <c r="BG275" i="11"/>
  <c r="BF275" i="11"/>
  <c r="T275" i="11"/>
  <c r="R275" i="11"/>
  <c r="P275" i="11"/>
  <c r="BK275" i="11"/>
  <c r="J275" i="11"/>
  <c r="BE275" i="11" s="1"/>
  <c r="BI273" i="11"/>
  <c r="BH273" i="11"/>
  <c r="BG273" i="11"/>
  <c r="BF273" i="11"/>
  <c r="T273" i="11"/>
  <c r="R273" i="11"/>
  <c r="P273" i="11"/>
  <c r="BK273" i="11"/>
  <c r="J273" i="11"/>
  <c r="BE273" i="11" s="1"/>
  <c r="BI271" i="11"/>
  <c r="BH271" i="11"/>
  <c r="BG271" i="11"/>
  <c r="BF271" i="11"/>
  <c r="T271" i="11"/>
  <c r="T270" i="11" s="1"/>
  <c r="R271" i="11"/>
  <c r="R270" i="11" s="1"/>
  <c r="P271" i="11"/>
  <c r="P270" i="11" s="1"/>
  <c r="BK271" i="11"/>
  <c r="BK270" i="11" s="1"/>
  <c r="J270" i="11" s="1"/>
  <c r="J61" i="11" s="1"/>
  <c r="J271" i="11"/>
  <c r="BE271" i="11"/>
  <c r="BI268" i="11"/>
  <c r="BH268" i="11"/>
  <c r="BG268" i="11"/>
  <c r="BF268" i="11"/>
  <c r="T268" i="11"/>
  <c r="R268" i="11"/>
  <c r="P268" i="11"/>
  <c r="BK268" i="11"/>
  <c r="J268" i="11"/>
  <c r="BE268" i="11" s="1"/>
  <c r="BI266" i="11"/>
  <c r="BH266" i="11"/>
  <c r="BG266" i="11"/>
  <c r="BF266" i="11"/>
  <c r="T266" i="11"/>
  <c r="R266" i="11"/>
  <c r="P266" i="11"/>
  <c r="BK266" i="11"/>
  <c r="J266" i="11"/>
  <c r="BE266" i="11" s="1"/>
  <c r="BI264" i="11"/>
  <c r="BH264" i="11"/>
  <c r="BG264" i="11"/>
  <c r="BF264" i="11"/>
  <c r="T264" i="11"/>
  <c r="R264" i="11"/>
  <c r="P264" i="11"/>
  <c r="BK264" i="11"/>
  <c r="J264" i="11"/>
  <c r="BE264" i="11" s="1"/>
  <c r="BI262" i="11"/>
  <c r="BH262" i="11"/>
  <c r="BG262" i="11"/>
  <c r="BF262" i="11"/>
  <c r="T262" i="11"/>
  <c r="R262" i="11"/>
  <c r="P262" i="11"/>
  <c r="BK262" i="11"/>
  <c r="J262" i="11"/>
  <c r="BE262" i="11" s="1"/>
  <c r="BI260" i="11"/>
  <c r="BH260" i="11"/>
  <c r="BG260" i="11"/>
  <c r="BF260" i="11"/>
  <c r="T260" i="11"/>
  <c r="R260" i="11"/>
  <c r="P260" i="11"/>
  <c r="BK260" i="11"/>
  <c r="J260" i="11"/>
  <c r="BE260" i="11" s="1"/>
  <c r="BI258" i="11"/>
  <c r="BH258" i="11"/>
  <c r="BG258" i="11"/>
  <c r="BF258" i="11"/>
  <c r="T258" i="11"/>
  <c r="R258" i="11"/>
  <c r="P258" i="11"/>
  <c r="BK258" i="11"/>
  <c r="J258" i="11"/>
  <c r="BE258" i="11" s="1"/>
  <c r="BI256" i="11"/>
  <c r="BH256" i="11"/>
  <c r="BG256" i="11"/>
  <c r="BF256" i="11"/>
  <c r="T256" i="11"/>
  <c r="R256" i="11"/>
  <c r="P256" i="11"/>
  <c r="BK256" i="11"/>
  <c r="J256" i="11"/>
  <c r="BE256" i="11" s="1"/>
  <c r="BI254" i="11"/>
  <c r="BH254" i="11"/>
  <c r="BG254" i="11"/>
  <c r="BF254" i="11"/>
  <c r="T254" i="11"/>
  <c r="R254" i="11"/>
  <c r="P254" i="11"/>
  <c r="BK254" i="11"/>
  <c r="J254" i="11"/>
  <c r="BE254" i="11" s="1"/>
  <c r="BI252" i="11"/>
  <c r="BH252" i="11"/>
  <c r="BG252" i="11"/>
  <c r="BF252" i="11"/>
  <c r="T252" i="11"/>
  <c r="R252" i="11"/>
  <c r="P252" i="11"/>
  <c r="BK252" i="11"/>
  <c r="J252" i="11"/>
  <c r="BE252" i="11" s="1"/>
  <c r="BI250" i="11"/>
  <c r="BH250" i="11"/>
  <c r="BG250" i="11"/>
  <c r="BF250" i="11"/>
  <c r="T250" i="11"/>
  <c r="R250" i="11"/>
  <c r="P250" i="11"/>
  <c r="BK250" i="11"/>
  <c r="J250" i="11"/>
  <c r="BE250" i="11" s="1"/>
  <c r="BI248" i="11"/>
  <c r="BH248" i="11"/>
  <c r="BG248" i="11"/>
  <c r="BF248" i="11"/>
  <c r="T248" i="11"/>
  <c r="R248" i="11"/>
  <c r="P248" i="11"/>
  <c r="BK248" i="11"/>
  <c r="J248" i="11"/>
  <c r="BE248" i="11" s="1"/>
  <c r="BI246" i="11"/>
  <c r="BH246" i="11"/>
  <c r="BG246" i="11"/>
  <c r="BF246" i="11"/>
  <c r="T246" i="11"/>
  <c r="R246" i="11"/>
  <c r="P246" i="11"/>
  <c r="BK246" i="11"/>
  <c r="J246" i="11"/>
  <c r="BE246" i="11" s="1"/>
  <c r="BI244" i="11"/>
  <c r="BH244" i="11"/>
  <c r="BG244" i="11"/>
  <c r="BF244" i="11"/>
  <c r="T244" i="11"/>
  <c r="R244" i="11"/>
  <c r="P244" i="11"/>
  <c r="BK244" i="11"/>
  <c r="J244" i="11"/>
  <c r="BE244" i="11" s="1"/>
  <c r="BI242" i="11"/>
  <c r="BH242" i="11"/>
  <c r="BG242" i="11"/>
  <c r="BF242" i="11"/>
  <c r="T242" i="11"/>
  <c r="R242" i="11"/>
  <c r="P242" i="11"/>
  <c r="BK242" i="11"/>
  <c r="J242" i="11"/>
  <c r="BE242" i="11" s="1"/>
  <c r="BI240" i="11"/>
  <c r="BH240" i="11"/>
  <c r="BG240" i="11"/>
  <c r="BF240" i="11"/>
  <c r="T240" i="11"/>
  <c r="R240" i="11"/>
  <c r="P240" i="11"/>
  <c r="BK240" i="11"/>
  <c r="J240" i="11"/>
  <c r="BE240" i="11" s="1"/>
  <c r="BI238" i="11"/>
  <c r="BH238" i="11"/>
  <c r="BG238" i="11"/>
  <c r="BF238" i="11"/>
  <c r="T238" i="11"/>
  <c r="R238" i="11"/>
  <c r="P238" i="11"/>
  <c r="BK238" i="11"/>
  <c r="J238" i="11"/>
  <c r="BE238" i="11" s="1"/>
  <c r="BI236" i="11"/>
  <c r="BH236" i="11"/>
  <c r="BG236" i="11"/>
  <c r="BF236" i="11"/>
  <c r="T236" i="11"/>
  <c r="R236" i="11"/>
  <c r="P236" i="11"/>
  <c r="BK236" i="11"/>
  <c r="J236" i="11"/>
  <c r="BE236" i="11" s="1"/>
  <c r="BI234" i="11"/>
  <c r="BH234" i="11"/>
  <c r="BG234" i="11"/>
  <c r="BF234" i="11"/>
  <c r="T234" i="11"/>
  <c r="R234" i="11"/>
  <c r="P234" i="11"/>
  <c r="BK234" i="11"/>
  <c r="J234" i="11"/>
  <c r="BE234" i="11" s="1"/>
  <c r="BI232" i="11"/>
  <c r="BH232" i="11"/>
  <c r="BG232" i="11"/>
  <c r="BF232" i="11"/>
  <c r="T232" i="11"/>
  <c r="R232" i="11"/>
  <c r="P232" i="11"/>
  <c r="BK232" i="11"/>
  <c r="J232" i="11"/>
  <c r="BE232" i="11" s="1"/>
  <c r="BI230" i="11"/>
  <c r="BH230" i="11"/>
  <c r="BG230" i="11"/>
  <c r="BF230" i="11"/>
  <c r="T230" i="11"/>
  <c r="R230" i="11"/>
  <c r="P230" i="11"/>
  <c r="BK230" i="11"/>
  <c r="J230" i="11"/>
  <c r="BE230" i="11" s="1"/>
  <c r="BI228" i="11"/>
  <c r="BH228" i="11"/>
  <c r="BG228" i="11"/>
  <c r="BF228" i="11"/>
  <c r="T228" i="11"/>
  <c r="R228" i="11"/>
  <c r="P228" i="11"/>
  <c r="BK228" i="11"/>
  <c r="J228" i="11"/>
  <c r="BE228" i="11" s="1"/>
  <c r="BI226" i="11"/>
  <c r="BH226" i="11"/>
  <c r="BG226" i="11"/>
  <c r="BF226" i="11"/>
  <c r="T226" i="11"/>
  <c r="R226" i="11"/>
  <c r="P226" i="11"/>
  <c r="BK226" i="11"/>
  <c r="J226" i="11"/>
  <c r="BE226" i="11" s="1"/>
  <c r="BI224" i="11"/>
  <c r="BH224" i="11"/>
  <c r="BG224" i="11"/>
  <c r="BF224" i="11"/>
  <c r="T224" i="11"/>
  <c r="R224" i="11"/>
  <c r="P224" i="11"/>
  <c r="BK224" i="11"/>
  <c r="J224" i="11"/>
  <c r="BE224" i="11" s="1"/>
  <c r="BI222" i="11"/>
  <c r="BH222" i="11"/>
  <c r="BG222" i="11"/>
  <c r="BF222" i="11"/>
  <c r="T222" i="11"/>
  <c r="R222" i="11"/>
  <c r="P222" i="11"/>
  <c r="BK222" i="11"/>
  <c r="J222" i="11"/>
  <c r="BE222" i="11" s="1"/>
  <c r="BI220" i="11"/>
  <c r="BH220" i="11"/>
  <c r="BG220" i="11"/>
  <c r="BF220" i="11"/>
  <c r="T220" i="11"/>
  <c r="R220" i="11"/>
  <c r="P220" i="11"/>
  <c r="BK220" i="11"/>
  <c r="J220" i="11"/>
  <c r="BE220" i="11" s="1"/>
  <c r="BI218" i="11"/>
  <c r="BH218" i="11"/>
  <c r="BG218" i="11"/>
  <c r="BF218" i="11"/>
  <c r="T218" i="11"/>
  <c r="R218" i="11"/>
  <c r="P218" i="11"/>
  <c r="BK218" i="11"/>
  <c r="J218" i="11"/>
  <c r="BE218" i="11" s="1"/>
  <c r="BI216" i="11"/>
  <c r="BH216" i="11"/>
  <c r="BG216" i="11"/>
  <c r="BF216" i="11"/>
  <c r="T216" i="11"/>
  <c r="R216" i="11"/>
  <c r="P216" i="11"/>
  <c r="BK216" i="11"/>
  <c r="J216" i="11"/>
  <c r="BE216" i="11" s="1"/>
  <c r="BI214" i="11"/>
  <c r="BH214" i="11"/>
  <c r="BG214" i="11"/>
  <c r="BF214" i="11"/>
  <c r="T214" i="11"/>
  <c r="R214" i="11"/>
  <c r="P214" i="11"/>
  <c r="BK214" i="11"/>
  <c r="J214" i="11"/>
  <c r="BE214" i="11" s="1"/>
  <c r="BI212" i="11"/>
  <c r="BH212" i="11"/>
  <c r="BG212" i="11"/>
  <c r="BF212" i="11"/>
  <c r="T212" i="11"/>
  <c r="R212" i="11"/>
  <c r="P212" i="11"/>
  <c r="BK212" i="11"/>
  <c r="J212" i="11"/>
  <c r="BE212" i="11" s="1"/>
  <c r="BI210" i="11"/>
  <c r="BH210" i="11"/>
  <c r="BG210" i="11"/>
  <c r="BF210" i="11"/>
  <c r="T210" i="11"/>
  <c r="R210" i="11"/>
  <c r="P210" i="11"/>
  <c r="BK210" i="11"/>
  <c r="J210" i="11"/>
  <c r="BE210" i="11" s="1"/>
  <c r="BI208" i="11"/>
  <c r="BH208" i="11"/>
  <c r="BG208" i="11"/>
  <c r="BF208" i="11"/>
  <c r="T208" i="11"/>
  <c r="R208" i="11"/>
  <c r="P208" i="11"/>
  <c r="BK208" i="11"/>
  <c r="J208" i="11"/>
  <c r="BE208" i="11" s="1"/>
  <c r="BI206" i="11"/>
  <c r="BH206" i="11"/>
  <c r="BG206" i="11"/>
  <c r="BF206" i="11"/>
  <c r="T206" i="11"/>
  <c r="R206" i="11"/>
  <c r="P206" i="11"/>
  <c r="BK206" i="11"/>
  <c r="J206" i="11"/>
  <c r="BE206" i="11" s="1"/>
  <c r="BI204" i="11"/>
  <c r="BH204" i="11"/>
  <c r="BG204" i="11"/>
  <c r="BF204" i="11"/>
  <c r="T204" i="11"/>
  <c r="R204" i="11"/>
  <c r="P204" i="11"/>
  <c r="BK204" i="11"/>
  <c r="J204" i="11"/>
  <c r="BE204" i="11" s="1"/>
  <c r="BI202" i="11"/>
  <c r="BH202" i="11"/>
  <c r="BG202" i="11"/>
  <c r="BF202" i="11"/>
  <c r="T202" i="11"/>
  <c r="R202" i="11"/>
  <c r="P202" i="11"/>
  <c r="BK202" i="11"/>
  <c r="J202" i="11"/>
  <c r="BE202" i="11" s="1"/>
  <c r="BI200" i="11"/>
  <c r="BH200" i="11"/>
  <c r="BG200" i="11"/>
  <c r="BF200" i="11"/>
  <c r="T200" i="11"/>
  <c r="R200" i="11"/>
  <c r="P200" i="11"/>
  <c r="BK200" i="11"/>
  <c r="J200" i="11"/>
  <c r="BE200" i="11" s="1"/>
  <c r="BI198" i="11"/>
  <c r="BH198" i="11"/>
  <c r="BG198" i="11"/>
  <c r="BF198" i="11"/>
  <c r="T198" i="11"/>
  <c r="R198" i="11"/>
  <c r="P198" i="11"/>
  <c r="BK198" i="11"/>
  <c r="J198" i="11"/>
  <c r="BE198" i="11" s="1"/>
  <c r="BI196" i="11"/>
  <c r="BH196" i="11"/>
  <c r="BG196" i="11"/>
  <c r="BF196" i="11"/>
  <c r="T196" i="11"/>
  <c r="R196" i="11"/>
  <c r="P196" i="11"/>
  <c r="BK196" i="11"/>
  <c r="J196" i="11"/>
  <c r="BE196" i="11" s="1"/>
  <c r="BI194" i="11"/>
  <c r="BH194" i="11"/>
  <c r="BG194" i="11"/>
  <c r="BF194" i="11"/>
  <c r="T194" i="11"/>
  <c r="R194" i="11"/>
  <c r="P194" i="11"/>
  <c r="BK194" i="11"/>
  <c r="J194" i="11"/>
  <c r="BE194" i="11" s="1"/>
  <c r="BI192" i="11"/>
  <c r="BH192" i="11"/>
  <c r="BG192" i="11"/>
  <c r="BF192" i="11"/>
  <c r="T192" i="11"/>
  <c r="T191" i="11" s="1"/>
  <c r="R192" i="11"/>
  <c r="R191" i="11" s="1"/>
  <c r="P192" i="11"/>
  <c r="P191" i="11" s="1"/>
  <c r="BK192" i="11"/>
  <c r="BK191" i="11" s="1"/>
  <c r="J191" i="11" s="1"/>
  <c r="J60" i="11" s="1"/>
  <c r="J192" i="11"/>
  <c r="BE192" i="11"/>
  <c r="BI189" i="11"/>
  <c r="BH189" i="11"/>
  <c r="BG189" i="11"/>
  <c r="BF189" i="11"/>
  <c r="T189" i="11"/>
  <c r="R189" i="11"/>
  <c r="P189" i="11"/>
  <c r="BK189" i="11"/>
  <c r="J189" i="11"/>
  <c r="BE189" i="11" s="1"/>
  <c r="BI187" i="11"/>
  <c r="BH187" i="11"/>
  <c r="BG187" i="11"/>
  <c r="BF187" i="11"/>
  <c r="T187" i="11"/>
  <c r="R187" i="11"/>
  <c r="P187" i="11"/>
  <c r="BK187" i="11"/>
  <c r="J187" i="11"/>
  <c r="BE187" i="11" s="1"/>
  <c r="BI185" i="11"/>
  <c r="BH185" i="11"/>
  <c r="BG185" i="11"/>
  <c r="BF185" i="11"/>
  <c r="T185" i="11"/>
  <c r="R185" i="11"/>
  <c r="P185" i="11"/>
  <c r="BK185" i="11"/>
  <c r="J185" i="11"/>
  <c r="BE185" i="11" s="1"/>
  <c r="BI183" i="11"/>
  <c r="BH183" i="11"/>
  <c r="BG183" i="11"/>
  <c r="BF183" i="11"/>
  <c r="T183" i="11"/>
  <c r="R183" i="11"/>
  <c r="P183" i="11"/>
  <c r="BK183" i="11"/>
  <c r="J183" i="11"/>
  <c r="BE183" i="11" s="1"/>
  <c r="BI181" i="11"/>
  <c r="BH181" i="11"/>
  <c r="BG181" i="11"/>
  <c r="BF181" i="11"/>
  <c r="T181" i="11"/>
  <c r="R181" i="11"/>
  <c r="P181" i="11"/>
  <c r="BK181" i="11"/>
  <c r="J181" i="11"/>
  <c r="BE181" i="11" s="1"/>
  <c r="BI179" i="11"/>
  <c r="BH179" i="11"/>
  <c r="BG179" i="11"/>
  <c r="BF179" i="11"/>
  <c r="T179" i="11"/>
  <c r="R179" i="11"/>
  <c r="P179" i="11"/>
  <c r="BK179" i="11"/>
  <c r="J179" i="11"/>
  <c r="BE179" i="11" s="1"/>
  <c r="BI177" i="11"/>
  <c r="BH177" i="11"/>
  <c r="BG177" i="11"/>
  <c r="BF177" i="11"/>
  <c r="T177" i="11"/>
  <c r="R177" i="11"/>
  <c r="P177" i="11"/>
  <c r="BK177" i="11"/>
  <c r="J177" i="11"/>
  <c r="BE177" i="11" s="1"/>
  <c r="BI175" i="11"/>
  <c r="BH175" i="11"/>
  <c r="BG175" i="11"/>
  <c r="BF175" i="11"/>
  <c r="T175" i="11"/>
  <c r="R175" i="11"/>
  <c r="P175" i="11"/>
  <c r="BK175" i="11"/>
  <c r="J175" i="11"/>
  <c r="BE175" i="11" s="1"/>
  <c r="BI173" i="11"/>
  <c r="BH173" i="11"/>
  <c r="BG173" i="11"/>
  <c r="BF173" i="11"/>
  <c r="T173" i="11"/>
  <c r="R173" i="11"/>
  <c r="P173" i="11"/>
  <c r="BK173" i="11"/>
  <c r="J173" i="11"/>
  <c r="BE173" i="11" s="1"/>
  <c r="BI171" i="11"/>
  <c r="BH171" i="11"/>
  <c r="BG171" i="11"/>
  <c r="BF171" i="11"/>
  <c r="T171" i="11"/>
  <c r="R171" i="11"/>
  <c r="P171" i="11"/>
  <c r="BK171" i="11"/>
  <c r="J171" i="11"/>
  <c r="BE171" i="11" s="1"/>
  <c r="BI169" i="11"/>
  <c r="BH169" i="11"/>
  <c r="BG169" i="11"/>
  <c r="BF169" i="11"/>
  <c r="T169" i="11"/>
  <c r="R169" i="11"/>
  <c r="P169" i="11"/>
  <c r="BK169" i="11"/>
  <c r="J169" i="11"/>
  <c r="BE169" i="11" s="1"/>
  <c r="BI167" i="11"/>
  <c r="BH167" i="11"/>
  <c r="BG167" i="11"/>
  <c r="BF167" i="11"/>
  <c r="T167" i="11"/>
  <c r="R167" i="11"/>
  <c r="P167" i="11"/>
  <c r="BK167" i="11"/>
  <c r="J167" i="11"/>
  <c r="BE167" i="11" s="1"/>
  <c r="BI165" i="11"/>
  <c r="BH165" i="11"/>
  <c r="BG165" i="11"/>
  <c r="BF165" i="11"/>
  <c r="T165" i="11"/>
  <c r="R165" i="11"/>
  <c r="P165" i="11"/>
  <c r="BK165" i="11"/>
  <c r="J165" i="11"/>
  <c r="BE165" i="11" s="1"/>
  <c r="BI163" i="11"/>
  <c r="BH163" i="11"/>
  <c r="BG163" i="11"/>
  <c r="BF163" i="11"/>
  <c r="T163" i="11"/>
  <c r="R163" i="11"/>
  <c r="P163" i="11"/>
  <c r="BK163" i="11"/>
  <c r="J163" i="11"/>
  <c r="BE163" i="11" s="1"/>
  <c r="BI161" i="11"/>
  <c r="BH161" i="11"/>
  <c r="BG161" i="11"/>
  <c r="BF161" i="11"/>
  <c r="T161" i="11"/>
  <c r="R161" i="11"/>
  <c r="P161" i="11"/>
  <c r="BK161" i="11"/>
  <c r="J161" i="11"/>
  <c r="BE161" i="11" s="1"/>
  <c r="BI159" i="11"/>
  <c r="BH159" i="11"/>
  <c r="BG159" i="11"/>
  <c r="BF159" i="11"/>
  <c r="T159" i="11"/>
  <c r="R159" i="11"/>
  <c r="P159" i="11"/>
  <c r="BK159" i="11"/>
  <c r="J159" i="11"/>
  <c r="BE159" i="11" s="1"/>
  <c r="BI157" i="11"/>
  <c r="BH157" i="11"/>
  <c r="BG157" i="11"/>
  <c r="BF157" i="11"/>
  <c r="T157" i="11"/>
  <c r="R157" i="11"/>
  <c r="P157" i="11"/>
  <c r="BK157" i="11"/>
  <c r="J157" i="11"/>
  <c r="BE157" i="11" s="1"/>
  <c r="BI155" i="11"/>
  <c r="BH155" i="11"/>
  <c r="BG155" i="11"/>
  <c r="BF155" i="11"/>
  <c r="T155" i="11"/>
  <c r="R155" i="11"/>
  <c r="P155" i="11"/>
  <c r="BK155" i="11"/>
  <c r="J155" i="11"/>
  <c r="BE155" i="11" s="1"/>
  <c r="BI153" i="11"/>
  <c r="BH153" i="11"/>
  <c r="BG153" i="11"/>
  <c r="BF153" i="11"/>
  <c r="T153" i="11"/>
  <c r="R153" i="11"/>
  <c r="P153" i="11"/>
  <c r="BK153" i="11"/>
  <c r="J153" i="11"/>
  <c r="BE153" i="11" s="1"/>
  <c r="BI151" i="11"/>
  <c r="BH151" i="11"/>
  <c r="BG151" i="11"/>
  <c r="BF151" i="11"/>
  <c r="T151" i="11"/>
  <c r="R151" i="11"/>
  <c r="P151" i="11"/>
  <c r="BK151" i="11"/>
  <c r="J151" i="11"/>
  <c r="BE151" i="11" s="1"/>
  <c r="BI149" i="11"/>
  <c r="BH149" i="11"/>
  <c r="BG149" i="11"/>
  <c r="BF149" i="11"/>
  <c r="T149" i="11"/>
  <c r="R149" i="11"/>
  <c r="P149" i="11"/>
  <c r="BK149" i="11"/>
  <c r="J149" i="11"/>
  <c r="BE149" i="11" s="1"/>
  <c r="BI147" i="11"/>
  <c r="BH147" i="11"/>
  <c r="BG147" i="11"/>
  <c r="BF147" i="11"/>
  <c r="T147" i="11"/>
  <c r="R147" i="11"/>
  <c r="P147" i="11"/>
  <c r="BK147" i="11"/>
  <c r="J147" i="11"/>
  <c r="BE147" i="11" s="1"/>
  <c r="BI145" i="11"/>
  <c r="BH145" i="11"/>
  <c r="BG145" i="11"/>
  <c r="BF145" i="11"/>
  <c r="T145" i="11"/>
  <c r="R145" i="11"/>
  <c r="P145" i="11"/>
  <c r="BK145" i="11"/>
  <c r="J145" i="11"/>
  <c r="BE145" i="11" s="1"/>
  <c r="BI143" i="11"/>
  <c r="BH143" i="11"/>
  <c r="BG143" i="11"/>
  <c r="BF143" i="11"/>
  <c r="T143" i="11"/>
  <c r="T142" i="11" s="1"/>
  <c r="R143" i="11"/>
  <c r="R142" i="11" s="1"/>
  <c r="P143" i="11"/>
  <c r="P142" i="11" s="1"/>
  <c r="BK143" i="11"/>
  <c r="BK142" i="11" s="1"/>
  <c r="J142" i="11" s="1"/>
  <c r="J59" i="11" s="1"/>
  <c r="J143" i="11"/>
  <c r="BE143" i="11"/>
  <c r="BI140" i="11"/>
  <c r="BH140" i="11"/>
  <c r="BG140" i="11"/>
  <c r="BF140" i="11"/>
  <c r="T140" i="11"/>
  <c r="R140" i="11"/>
  <c r="P140" i="11"/>
  <c r="BK140" i="11"/>
  <c r="J140" i="11"/>
  <c r="BE140" i="11" s="1"/>
  <c r="BI138" i="11"/>
  <c r="BH138" i="11"/>
  <c r="BG138" i="11"/>
  <c r="BF138" i="11"/>
  <c r="T138" i="11"/>
  <c r="R138" i="11"/>
  <c r="P138" i="11"/>
  <c r="BK138" i="11"/>
  <c r="J138" i="11"/>
  <c r="BE138" i="11" s="1"/>
  <c r="BI136" i="11"/>
  <c r="BH136" i="11"/>
  <c r="BG136" i="11"/>
  <c r="BF136" i="11"/>
  <c r="T136" i="11"/>
  <c r="R136" i="11"/>
  <c r="P136" i="11"/>
  <c r="BK136" i="11"/>
  <c r="J136" i="11"/>
  <c r="BE136" i="11" s="1"/>
  <c r="BI134" i="11"/>
  <c r="BH134" i="11"/>
  <c r="BG134" i="11"/>
  <c r="BF134" i="11"/>
  <c r="T134" i="11"/>
  <c r="R134" i="11"/>
  <c r="P134" i="11"/>
  <c r="BK134" i="11"/>
  <c r="J134" i="11"/>
  <c r="BE134" i="11" s="1"/>
  <c r="BI132" i="11"/>
  <c r="BH132" i="11"/>
  <c r="BG132" i="11"/>
  <c r="BF132" i="11"/>
  <c r="T132" i="11"/>
  <c r="R132" i="11"/>
  <c r="P132" i="11"/>
  <c r="BK132" i="11"/>
  <c r="J132" i="11"/>
  <c r="BE132" i="11" s="1"/>
  <c r="BI130" i="11"/>
  <c r="BH130" i="11"/>
  <c r="BG130" i="11"/>
  <c r="BF130" i="11"/>
  <c r="T130" i="11"/>
  <c r="R130" i="11"/>
  <c r="P130" i="11"/>
  <c r="BK130" i="11"/>
  <c r="J130" i="11"/>
  <c r="BE130" i="11" s="1"/>
  <c r="BI128" i="11"/>
  <c r="BH128" i="11"/>
  <c r="BG128" i="11"/>
  <c r="BF128" i="11"/>
  <c r="T128" i="11"/>
  <c r="R128" i="11"/>
  <c r="P128" i="11"/>
  <c r="BK128" i="11"/>
  <c r="J128" i="11"/>
  <c r="BE128" i="11" s="1"/>
  <c r="BI126" i="11"/>
  <c r="BH126" i="11"/>
  <c r="BG126" i="11"/>
  <c r="BF126" i="11"/>
  <c r="T126" i="11"/>
  <c r="R126" i="11"/>
  <c r="P126" i="11"/>
  <c r="BK126" i="11"/>
  <c r="J126" i="11"/>
  <c r="BE126" i="11" s="1"/>
  <c r="BI124" i="11"/>
  <c r="BH124" i="11"/>
  <c r="BG124" i="11"/>
  <c r="BF124" i="11"/>
  <c r="T124" i="11"/>
  <c r="R124" i="11"/>
  <c r="P124" i="11"/>
  <c r="BK124" i="11"/>
  <c r="J124" i="11"/>
  <c r="BE124" i="11" s="1"/>
  <c r="BI122" i="11"/>
  <c r="BH122" i="11"/>
  <c r="BG122" i="11"/>
  <c r="BF122" i="11"/>
  <c r="T122" i="11"/>
  <c r="R122" i="11"/>
  <c r="P122" i="11"/>
  <c r="BK122" i="11"/>
  <c r="J122" i="11"/>
  <c r="BE122" i="11" s="1"/>
  <c r="BI120" i="11"/>
  <c r="BH120" i="11"/>
  <c r="BG120" i="11"/>
  <c r="BF120" i="11"/>
  <c r="T120" i="11"/>
  <c r="R120" i="11"/>
  <c r="P120" i="11"/>
  <c r="BK120" i="11"/>
  <c r="J120" i="11"/>
  <c r="BE120" i="11" s="1"/>
  <c r="BI118" i="11"/>
  <c r="BH118" i="11"/>
  <c r="BG118" i="11"/>
  <c r="BF118" i="11"/>
  <c r="T118" i="11"/>
  <c r="R118" i="11"/>
  <c r="P118" i="11"/>
  <c r="BK118" i="11"/>
  <c r="J118" i="11"/>
  <c r="BE118" i="11" s="1"/>
  <c r="BI116" i="11"/>
  <c r="BH116" i="11"/>
  <c r="BG116" i="11"/>
  <c r="BF116" i="11"/>
  <c r="T116" i="11"/>
  <c r="R116" i="11"/>
  <c r="P116" i="11"/>
  <c r="BK116" i="11"/>
  <c r="J116" i="11"/>
  <c r="BE116" i="11" s="1"/>
  <c r="BI114" i="11"/>
  <c r="BH114" i="11"/>
  <c r="BG114" i="11"/>
  <c r="BF114" i="11"/>
  <c r="T114" i="11"/>
  <c r="T113" i="11" s="1"/>
  <c r="R114" i="11"/>
  <c r="R113" i="11" s="1"/>
  <c r="P114" i="11"/>
  <c r="P113" i="11" s="1"/>
  <c r="BK114" i="11"/>
  <c r="BK113" i="11" s="1"/>
  <c r="J113" i="11" s="1"/>
  <c r="J58" i="11" s="1"/>
  <c r="J114" i="11"/>
  <c r="BE114" i="11"/>
  <c r="BI111" i="11"/>
  <c r="BH111" i="11"/>
  <c r="BG111" i="11"/>
  <c r="BF111" i="11"/>
  <c r="T111" i="11"/>
  <c r="R111" i="11"/>
  <c r="P111" i="11"/>
  <c r="BK111" i="11"/>
  <c r="J111" i="11"/>
  <c r="BE111" i="11" s="1"/>
  <c r="BI109" i="11"/>
  <c r="BH109" i="11"/>
  <c r="BG109" i="11"/>
  <c r="BF109" i="11"/>
  <c r="T109" i="11"/>
  <c r="R109" i="11"/>
  <c r="P109" i="11"/>
  <c r="BK109" i="11"/>
  <c r="J109" i="11"/>
  <c r="BE109" i="11" s="1"/>
  <c r="BI107" i="11"/>
  <c r="BH107" i="11"/>
  <c r="BG107" i="11"/>
  <c r="BF107" i="11"/>
  <c r="T107" i="11"/>
  <c r="R107" i="11"/>
  <c r="P107" i="11"/>
  <c r="BK107" i="11"/>
  <c r="J107" i="11"/>
  <c r="BE107" i="11" s="1"/>
  <c r="BI105" i="11"/>
  <c r="BH105" i="11"/>
  <c r="BG105" i="11"/>
  <c r="BF105" i="11"/>
  <c r="T105" i="11"/>
  <c r="R105" i="11"/>
  <c r="P105" i="11"/>
  <c r="BK105" i="11"/>
  <c r="J105" i="11"/>
  <c r="BE105" i="11" s="1"/>
  <c r="BI103" i="11"/>
  <c r="BH103" i="11"/>
  <c r="BG103" i="11"/>
  <c r="BF103" i="11"/>
  <c r="T103" i="11"/>
  <c r="R103" i="11"/>
  <c r="P103" i="11"/>
  <c r="BK103" i="11"/>
  <c r="J103" i="11"/>
  <c r="BE103" i="11" s="1"/>
  <c r="BI101" i="11"/>
  <c r="BH101" i="11"/>
  <c r="BG101" i="11"/>
  <c r="BF101" i="11"/>
  <c r="T101" i="11"/>
  <c r="R101" i="11"/>
  <c r="P101" i="11"/>
  <c r="BK101" i="11"/>
  <c r="J101" i="11"/>
  <c r="BE101" i="11" s="1"/>
  <c r="BI99" i="11"/>
  <c r="BH99" i="11"/>
  <c r="BG99" i="11"/>
  <c r="BF99" i="11"/>
  <c r="T99" i="11"/>
  <c r="R99" i="11"/>
  <c r="P99" i="11"/>
  <c r="BK99" i="11"/>
  <c r="J99" i="11"/>
  <c r="BE99" i="11" s="1"/>
  <c r="BI97" i="11"/>
  <c r="BH97" i="11"/>
  <c r="BG97" i="11"/>
  <c r="BF97" i="11"/>
  <c r="T97" i="11"/>
  <c r="R97" i="11"/>
  <c r="P97" i="11"/>
  <c r="BK97" i="11"/>
  <c r="J97" i="11"/>
  <c r="BE97" i="11" s="1"/>
  <c r="BI95" i="11"/>
  <c r="BH95" i="11"/>
  <c r="BG95" i="11"/>
  <c r="BF95" i="11"/>
  <c r="T95" i="11"/>
  <c r="R95" i="11"/>
  <c r="P95" i="11"/>
  <c r="BK95" i="11"/>
  <c r="J95" i="11"/>
  <c r="BE95" i="11" s="1"/>
  <c r="BI93" i="11"/>
  <c r="BH93" i="11"/>
  <c r="BG93" i="11"/>
  <c r="BF93" i="11"/>
  <c r="T93" i="11"/>
  <c r="R93" i="11"/>
  <c r="P93" i="11"/>
  <c r="BK93" i="11"/>
  <c r="J93" i="11"/>
  <c r="BE93" i="11" s="1"/>
  <c r="BI91" i="11"/>
  <c r="BH91" i="11"/>
  <c r="BG91" i="11"/>
  <c r="BF91" i="11"/>
  <c r="T91" i="11"/>
  <c r="R91" i="11"/>
  <c r="P91" i="11"/>
  <c r="BK91" i="11"/>
  <c r="J91" i="11"/>
  <c r="BE91" i="11" s="1"/>
  <c r="BI89" i="11"/>
  <c r="BH89" i="11"/>
  <c r="BG89" i="11"/>
  <c r="BF89" i="11"/>
  <c r="T89" i="11"/>
  <c r="R89" i="11"/>
  <c r="P89" i="11"/>
  <c r="BK89" i="11"/>
  <c r="J89" i="11"/>
  <c r="BE89" i="11" s="1"/>
  <c r="BI87" i="11"/>
  <c r="F34" i="11" s="1"/>
  <c r="BD61" i="1" s="1"/>
  <c r="BH87" i="11"/>
  <c r="F33" i="11"/>
  <c r="BC61" i="1" s="1"/>
  <c r="BG87" i="11"/>
  <c r="F32" i="11" s="1"/>
  <c r="BB61" i="1" s="1"/>
  <c r="BF87" i="11"/>
  <c r="J31" i="11"/>
  <c r="AW61" i="1" s="1"/>
  <c r="F31" i="11"/>
  <c r="BA61" i="1" s="1"/>
  <c r="T87" i="11"/>
  <c r="T86" i="11" s="1"/>
  <c r="R87" i="11"/>
  <c r="R86" i="11"/>
  <c r="P87" i="11"/>
  <c r="P86" i="11" s="1"/>
  <c r="P85" i="11" s="1"/>
  <c r="AU61" i="1" s="1"/>
  <c r="BK87" i="11"/>
  <c r="BK86" i="11" s="1"/>
  <c r="J87" i="11"/>
  <c r="BE87" i="11" s="1"/>
  <c r="J81" i="11"/>
  <c r="F81" i="11"/>
  <c r="F79" i="11"/>
  <c r="E77" i="11"/>
  <c r="J51" i="11"/>
  <c r="F51" i="11"/>
  <c r="F49" i="11"/>
  <c r="E47" i="11"/>
  <c r="J18" i="11"/>
  <c r="E18" i="11"/>
  <c r="F82" i="11"/>
  <c r="F52" i="11"/>
  <c r="J17" i="11"/>
  <c r="J12" i="11"/>
  <c r="J79" i="11"/>
  <c r="J49" i="11"/>
  <c r="E7" i="11"/>
  <c r="E75" i="11" s="1"/>
  <c r="E45" i="11"/>
  <c r="AY60" i="1"/>
  <c r="AX60" i="1"/>
  <c r="BI405" i="10"/>
  <c r="BH405" i="10"/>
  <c r="BG405" i="10"/>
  <c r="BF405" i="10"/>
  <c r="T405" i="10"/>
  <c r="R405" i="10"/>
  <c r="P405" i="10"/>
  <c r="BK405" i="10"/>
  <c r="J405" i="10"/>
  <c r="BE405" i="10"/>
  <c r="BI403" i="10"/>
  <c r="BH403" i="10"/>
  <c r="BG403" i="10"/>
  <c r="BF403" i="10"/>
  <c r="T403" i="10"/>
  <c r="R403" i="10"/>
  <c r="P403" i="10"/>
  <c r="BK403" i="10"/>
  <c r="J403" i="10"/>
  <c r="BE403" i="10"/>
  <c r="BI401" i="10"/>
  <c r="BH401" i="10"/>
  <c r="BG401" i="10"/>
  <c r="BF401" i="10"/>
  <c r="T401" i="10"/>
  <c r="R401" i="10"/>
  <c r="P401" i="10"/>
  <c r="BK401" i="10"/>
  <c r="J401" i="10"/>
  <c r="BE401" i="10"/>
  <c r="BI399" i="10"/>
  <c r="BH399" i="10"/>
  <c r="BG399" i="10"/>
  <c r="BF399" i="10"/>
  <c r="T399" i="10"/>
  <c r="R399" i="10"/>
  <c r="P399" i="10"/>
  <c r="BK399" i="10"/>
  <c r="J399" i="10"/>
  <c r="BE399" i="10"/>
  <c r="BI397" i="10"/>
  <c r="BH397" i="10"/>
  <c r="BG397" i="10"/>
  <c r="BF397" i="10"/>
  <c r="T397" i="10"/>
  <c r="R397" i="10"/>
  <c r="P397" i="10"/>
  <c r="BK397" i="10"/>
  <c r="J397" i="10"/>
  <c r="BE397" i="10"/>
  <c r="BI395" i="10"/>
  <c r="BH395" i="10"/>
  <c r="BG395" i="10"/>
  <c r="BF395" i="10"/>
  <c r="T395" i="10"/>
  <c r="R395" i="10"/>
  <c r="P395" i="10"/>
  <c r="BK395" i="10"/>
  <c r="J395" i="10"/>
  <c r="BE395" i="10"/>
  <c r="BI393" i="10"/>
  <c r="BH393" i="10"/>
  <c r="BG393" i="10"/>
  <c r="BF393" i="10"/>
  <c r="T393" i="10"/>
  <c r="R393" i="10"/>
  <c r="P393" i="10"/>
  <c r="BK393" i="10"/>
  <c r="J393" i="10"/>
  <c r="BE393" i="10"/>
  <c r="BI391" i="10"/>
  <c r="BH391" i="10"/>
  <c r="BG391" i="10"/>
  <c r="BF391" i="10"/>
  <c r="T391" i="10"/>
  <c r="R391" i="10"/>
  <c r="P391" i="10"/>
  <c r="BK391" i="10"/>
  <c r="J391" i="10"/>
  <c r="BE391" i="10"/>
  <c r="BI389" i="10"/>
  <c r="BH389" i="10"/>
  <c r="BG389" i="10"/>
  <c r="BF389" i="10"/>
  <c r="T389" i="10"/>
  <c r="R389" i="10"/>
  <c r="P389" i="10"/>
  <c r="BK389" i="10"/>
  <c r="J389" i="10"/>
  <c r="BE389" i="10"/>
  <c r="BI387" i="10"/>
  <c r="BH387" i="10"/>
  <c r="BG387" i="10"/>
  <c r="BF387" i="10"/>
  <c r="T387" i="10"/>
  <c r="R387" i="10"/>
  <c r="P387" i="10"/>
  <c r="BK387" i="10"/>
  <c r="J387" i="10"/>
  <c r="BE387" i="10"/>
  <c r="BI385" i="10"/>
  <c r="BH385" i="10"/>
  <c r="BG385" i="10"/>
  <c r="BF385" i="10"/>
  <c r="T385" i="10"/>
  <c r="R385" i="10"/>
  <c r="P385" i="10"/>
  <c r="BK385" i="10"/>
  <c r="J385" i="10"/>
  <c r="BE385" i="10"/>
  <c r="BI383" i="10"/>
  <c r="BH383" i="10"/>
  <c r="BG383" i="10"/>
  <c r="BF383" i="10"/>
  <c r="T383" i="10"/>
  <c r="R383" i="10"/>
  <c r="P383" i="10"/>
  <c r="BK383" i="10"/>
  <c r="J383" i="10"/>
  <c r="BE383" i="10"/>
  <c r="BI381" i="10"/>
  <c r="BH381" i="10"/>
  <c r="BG381" i="10"/>
  <c r="BF381" i="10"/>
  <c r="T381" i="10"/>
  <c r="R381" i="10"/>
  <c r="P381" i="10"/>
  <c r="BK381" i="10"/>
  <c r="J381" i="10"/>
  <c r="BE381" i="10"/>
  <c r="BI379" i="10"/>
  <c r="BH379" i="10"/>
  <c r="BG379" i="10"/>
  <c r="BF379" i="10"/>
  <c r="T379" i="10"/>
  <c r="R379" i="10"/>
  <c r="P379" i="10"/>
  <c r="BK379" i="10"/>
  <c r="J379" i="10"/>
  <c r="BE379" i="10"/>
  <c r="BI377" i="10"/>
  <c r="BH377" i="10"/>
  <c r="BG377" i="10"/>
  <c r="BF377" i="10"/>
  <c r="T377" i="10"/>
  <c r="R377" i="10"/>
  <c r="P377" i="10"/>
  <c r="BK377" i="10"/>
  <c r="J377" i="10"/>
  <c r="BE377" i="10"/>
  <c r="BI375" i="10"/>
  <c r="BH375" i="10"/>
  <c r="BG375" i="10"/>
  <c r="BF375" i="10"/>
  <c r="T375" i="10"/>
  <c r="R375" i="10"/>
  <c r="P375" i="10"/>
  <c r="BK375" i="10"/>
  <c r="J375" i="10"/>
  <c r="BE375" i="10"/>
  <c r="BI373" i="10"/>
  <c r="BH373" i="10"/>
  <c r="BG373" i="10"/>
  <c r="BF373" i="10"/>
  <c r="T373" i="10"/>
  <c r="R373" i="10"/>
  <c r="P373" i="10"/>
  <c r="BK373" i="10"/>
  <c r="J373" i="10"/>
  <c r="BE373" i="10"/>
  <c r="BI371" i="10"/>
  <c r="BH371" i="10"/>
  <c r="BG371" i="10"/>
  <c r="BF371" i="10"/>
  <c r="T371" i="10"/>
  <c r="R371" i="10"/>
  <c r="P371" i="10"/>
  <c r="BK371" i="10"/>
  <c r="J371" i="10"/>
  <c r="BE371" i="10"/>
  <c r="BI369" i="10"/>
  <c r="BH369" i="10"/>
  <c r="BG369" i="10"/>
  <c r="BF369" i="10"/>
  <c r="T369" i="10"/>
  <c r="R369" i="10"/>
  <c r="P369" i="10"/>
  <c r="BK369" i="10"/>
  <c r="J369" i="10"/>
  <c r="BE369" i="10"/>
  <c r="BI367" i="10"/>
  <c r="BH367" i="10"/>
  <c r="BG367" i="10"/>
  <c r="BF367" i="10"/>
  <c r="T367" i="10"/>
  <c r="R367" i="10"/>
  <c r="P367" i="10"/>
  <c r="BK367" i="10"/>
  <c r="J367" i="10"/>
  <c r="BE367" i="10"/>
  <c r="BI365" i="10"/>
  <c r="BH365" i="10"/>
  <c r="BG365" i="10"/>
  <c r="BF365" i="10"/>
  <c r="T365" i="10"/>
  <c r="R365" i="10"/>
  <c r="P365" i="10"/>
  <c r="BK365" i="10"/>
  <c r="J365" i="10"/>
  <c r="BE365" i="10"/>
  <c r="BI363" i="10"/>
  <c r="BH363" i="10"/>
  <c r="BG363" i="10"/>
  <c r="BF363" i="10"/>
  <c r="T363" i="10"/>
  <c r="R363" i="10"/>
  <c r="P363" i="10"/>
  <c r="BK363" i="10"/>
  <c r="J363" i="10"/>
  <c r="BE363" i="10"/>
  <c r="BI361" i="10"/>
  <c r="BH361" i="10"/>
  <c r="BG361" i="10"/>
  <c r="BF361" i="10"/>
  <c r="T361" i="10"/>
  <c r="R361" i="10"/>
  <c r="P361" i="10"/>
  <c r="BK361" i="10"/>
  <c r="J361" i="10"/>
  <c r="BE361" i="10"/>
  <c r="BI359" i="10"/>
  <c r="BH359" i="10"/>
  <c r="BG359" i="10"/>
  <c r="BF359" i="10"/>
  <c r="T359" i="10"/>
  <c r="R359" i="10"/>
  <c r="P359" i="10"/>
  <c r="BK359" i="10"/>
  <c r="J359" i="10"/>
  <c r="BE359" i="10"/>
  <c r="BI357" i="10"/>
  <c r="BH357" i="10"/>
  <c r="BG357" i="10"/>
  <c r="BF357" i="10"/>
  <c r="T357" i="10"/>
  <c r="R357" i="10"/>
  <c r="P357" i="10"/>
  <c r="BK357" i="10"/>
  <c r="J357" i="10"/>
  <c r="BE357" i="10"/>
  <c r="BI355" i="10"/>
  <c r="BH355" i="10"/>
  <c r="BG355" i="10"/>
  <c r="BF355" i="10"/>
  <c r="T355" i="10"/>
  <c r="R355" i="10"/>
  <c r="P355" i="10"/>
  <c r="BK355" i="10"/>
  <c r="J355" i="10"/>
  <c r="BE355" i="10"/>
  <c r="BI353" i="10"/>
  <c r="BH353" i="10"/>
  <c r="BG353" i="10"/>
  <c r="BF353" i="10"/>
  <c r="T353" i="10"/>
  <c r="R353" i="10"/>
  <c r="P353" i="10"/>
  <c r="BK353" i="10"/>
  <c r="J353" i="10"/>
  <c r="BE353" i="10"/>
  <c r="BI351" i="10"/>
  <c r="BH351" i="10"/>
  <c r="BG351" i="10"/>
  <c r="BF351" i="10"/>
  <c r="T351" i="10"/>
  <c r="R351" i="10"/>
  <c r="P351" i="10"/>
  <c r="BK351" i="10"/>
  <c r="J351" i="10"/>
  <c r="BE351" i="10"/>
  <c r="BI349" i="10"/>
  <c r="BH349" i="10"/>
  <c r="BG349" i="10"/>
  <c r="BF349" i="10"/>
  <c r="T349" i="10"/>
  <c r="R349" i="10"/>
  <c r="P349" i="10"/>
  <c r="BK349" i="10"/>
  <c r="J349" i="10"/>
  <c r="BE349" i="10"/>
  <c r="BI347" i="10"/>
  <c r="BH347" i="10"/>
  <c r="BG347" i="10"/>
  <c r="BF347" i="10"/>
  <c r="T347" i="10"/>
  <c r="R347" i="10"/>
  <c r="P347" i="10"/>
  <c r="BK347" i="10"/>
  <c r="J347" i="10"/>
  <c r="BE347" i="10"/>
  <c r="BI345" i="10"/>
  <c r="BH345" i="10"/>
  <c r="BG345" i="10"/>
  <c r="BF345" i="10"/>
  <c r="T345" i="10"/>
  <c r="R345" i="10"/>
  <c r="P345" i="10"/>
  <c r="BK345" i="10"/>
  <c r="J345" i="10"/>
  <c r="BE345" i="10"/>
  <c r="BI343" i="10"/>
  <c r="BH343" i="10"/>
  <c r="BG343" i="10"/>
  <c r="BF343" i="10"/>
  <c r="T343" i="10"/>
  <c r="R343" i="10"/>
  <c r="P343" i="10"/>
  <c r="BK343" i="10"/>
  <c r="J343" i="10"/>
  <c r="BE343" i="10"/>
  <c r="BI341" i="10"/>
  <c r="BH341" i="10"/>
  <c r="BG341" i="10"/>
  <c r="BF341" i="10"/>
  <c r="T341" i="10"/>
  <c r="R341" i="10"/>
  <c r="P341" i="10"/>
  <c r="BK341" i="10"/>
  <c r="J341" i="10"/>
  <c r="BE341" i="10"/>
  <c r="BI339" i="10"/>
  <c r="BH339" i="10"/>
  <c r="BG339" i="10"/>
  <c r="BF339" i="10"/>
  <c r="T339" i="10"/>
  <c r="T338" i="10"/>
  <c r="R339" i="10"/>
  <c r="R338" i="10"/>
  <c r="P339" i="10"/>
  <c r="P338" i="10"/>
  <c r="BK339" i="10"/>
  <c r="BK338" i="10"/>
  <c r="J338" i="10" s="1"/>
  <c r="J72" i="10" s="1"/>
  <c r="J339" i="10"/>
  <c r="BE339" i="10" s="1"/>
  <c r="BI336" i="10"/>
  <c r="BH336" i="10"/>
  <c r="BG336" i="10"/>
  <c r="BF336" i="10"/>
  <c r="T336" i="10"/>
  <c r="R336" i="10"/>
  <c r="P336" i="10"/>
  <c r="BK336" i="10"/>
  <c r="J336" i="10"/>
  <c r="BE336" i="10"/>
  <c r="BI334" i="10"/>
  <c r="BH334" i="10"/>
  <c r="BG334" i="10"/>
  <c r="BF334" i="10"/>
  <c r="T334" i="10"/>
  <c r="R334" i="10"/>
  <c r="P334" i="10"/>
  <c r="BK334" i="10"/>
  <c r="J334" i="10"/>
  <c r="BE334" i="10"/>
  <c r="BI332" i="10"/>
  <c r="BH332" i="10"/>
  <c r="BG332" i="10"/>
  <c r="BF332" i="10"/>
  <c r="T332" i="10"/>
  <c r="R332" i="10"/>
  <c r="P332" i="10"/>
  <c r="BK332" i="10"/>
  <c r="J332" i="10"/>
  <c r="BE332" i="10"/>
  <c r="BI330" i="10"/>
  <c r="BH330" i="10"/>
  <c r="BG330" i="10"/>
  <c r="BF330" i="10"/>
  <c r="T330" i="10"/>
  <c r="T329" i="10"/>
  <c r="R330" i="10"/>
  <c r="R329" i="10"/>
  <c r="P330" i="10"/>
  <c r="P329" i="10"/>
  <c r="BK330" i="10"/>
  <c r="BK329" i="10"/>
  <c r="J329" i="10" s="1"/>
  <c r="J71" i="10" s="1"/>
  <c r="J330" i="10"/>
  <c r="BE330" i="10" s="1"/>
  <c r="BI327" i="10"/>
  <c r="BH327" i="10"/>
  <c r="BG327" i="10"/>
  <c r="BF327" i="10"/>
  <c r="T327" i="10"/>
  <c r="R327" i="10"/>
  <c r="P327" i="10"/>
  <c r="BK327" i="10"/>
  <c r="J327" i="10"/>
  <c r="BE327" i="10"/>
  <c r="BI325" i="10"/>
  <c r="BH325" i="10"/>
  <c r="BG325" i="10"/>
  <c r="BF325" i="10"/>
  <c r="T325" i="10"/>
  <c r="R325" i="10"/>
  <c r="P325" i="10"/>
  <c r="BK325" i="10"/>
  <c r="J325" i="10"/>
  <c r="BE325" i="10"/>
  <c r="BI323" i="10"/>
  <c r="BH323" i="10"/>
  <c r="BG323" i="10"/>
  <c r="BF323" i="10"/>
  <c r="T323" i="10"/>
  <c r="R323" i="10"/>
  <c r="P323" i="10"/>
  <c r="BK323" i="10"/>
  <c r="J323" i="10"/>
  <c r="BE323" i="10"/>
  <c r="BI321" i="10"/>
  <c r="BH321" i="10"/>
  <c r="BG321" i="10"/>
  <c r="BF321" i="10"/>
  <c r="T321" i="10"/>
  <c r="R321" i="10"/>
  <c r="P321" i="10"/>
  <c r="BK321" i="10"/>
  <c r="J321" i="10"/>
  <c r="BE321" i="10"/>
  <c r="BI319" i="10"/>
  <c r="BH319" i="10"/>
  <c r="BG319" i="10"/>
  <c r="BF319" i="10"/>
  <c r="T319" i="10"/>
  <c r="R319" i="10"/>
  <c r="P319" i="10"/>
  <c r="BK319" i="10"/>
  <c r="J319" i="10"/>
  <c r="BE319" i="10"/>
  <c r="BI317" i="10"/>
  <c r="BH317" i="10"/>
  <c r="BG317" i="10"/>
  <c r="BF317" i="10"/>
  <c r="T317" i="10"/>
  <c r="R317" i="10"/>
  <c r="P317" i="10"/>
  <c r="BK317" i="10"/>
  <c r="J317" i="10"/>
  <c r="BE317" i="10"/>
  <c r="BI315" i="10"/>
  <c r="BH315" i="10"/>
  <c r="BG315" i="10"/>
  <c r="BF315" i="10"/>
  <c r="T315" i="10"/>
  <c r="R315" i="10"/>
  <c r="P315" i="10"/>
  <c r="BK315" i="10"/>
  <c r="J315" i="10"/>
  <c r="BE315" i="10"/>
  <c r="BI313" i="10"/>
  <c r="BH313" i="10"/>
  <c r="BG313" i="10"/>
  <c r="BF313" i="10"/>
  <c r="T313" i="10"/>
  <c r="R313" i="10"/>
  <c r="P313" i="10"/>
  <c r="BK313" i="10"/>
  <c r="J313" i="10"/>
  <c r="BE313" i="10"/>
  <c r="BI311" i="10"/>
  <c r="BH311" i="10"/>
  <c r="BG311" i="10"/>
  <c r="BF311" i="10"/>
  <c r="T311" i="10"/>
  <c r="R311" i="10"/>
  <c r="P311" i="10"/>
  <c r="BK311" i="10"/>
  <c r="J311" i="10"/>
  <c r="BE311" i="10"/>
  <c r="BI309" i="10"/>
  <c r="BH309" i="10"/>
  <c r="BG309" i="10"/>
  <c r="BF309" i="10"/>
  <c r="T309" i="10"/>
  <c r="R309" i="10"/>
  <c r="P309" i="10"/>
  <c r="BK309" i="10"/>
  <c r="J309" i="10"/>
  <c r="BE309" i="10"/>
  <c r="BI307" i="10"/>
  <c r="BH307" i="10"/>
  <c r="BG307" i="10"/>
  <c r="BF307" i="10"/>
  <c r="T307" i="10"/>
  <c r="R307" i="10"/>
  <c r="P307" i="10"/>
  <c r="BK307" i="10"/>
  <c r="J307" i="10"/>
  <c r="BE307" i="10"/>
  <c r="BI305" i="10"/>
  <c r="BH305" i="10"/>
  <c r="BG305" i="10"/>
  <c r="BF305" i="10"/>
  <c r="T305" i="10"/>
  <c r="T304" i="10"/>
  <c r="R305" i="10"/>
  <c r="R304" i="10"/>
  <c r="P305" i="10"/>
  <c r="P304" i="10"/>
  <c r="BK305" i="10"/>
  <c r="BK304" i="10"/>
  <c r="J304" i="10" s="1"/>
  <c r="J70" i="10" s="1"/>
  <c r="J305" i="10"/>
  <c r="BE305" i="10" s="1"/>
  <c r="BI302" i="10"/>
  <c r="BH302" i="10"/>
  <c r="BG302" i="10"/>
  <c r="BF302" i="10"/>
  <c r="T302" i="10"/>
  <c r="R302" i="10"/>
  <c r="P302" i="10"/>
  <c r="BK302" i="10"/>
  <c r="J302" i="10"/>
  <c r="BE302" i="10"/>
  <c r="BI300" i="10"/>
  <c r="BH300" i="10"/>
  <c r="BG300" i="10"/>
  <c r="BF300" i="10"/>
  <c r="T300" i="10"/>
  <c r="R300" i="10"/>
  <c r="P300" i="10"/>
  <c r="BK300" i="10"/>
  <c r="J300" i="10"/>
  <c r="BE300" i="10"/>
  <c r="BI298" i="10"/>
  <c r="BH298" i="10"/>
  <c r="BG298" i="10"/>
  <c r="BF298" i="10"/>
  <c r="T298" i="10"/>
  <c r="R298" i="10"/>
  <c r="P298" i="10"/>
  <c r="BK298" i="10"/>
  <c r="J298" i="10"/>
  <c r="BE298" i="10"/>
  <c r="BI296" i="10"/>
  <c r="BH296" i="10"/>
  <c r="BG296" i="10"/>
  <c r="BF296" i="10"/>
  <c r="T296" i="10"/>
  <c r="R296" i="10"/>
  <c r="P296" i="10"/>
  <c r="BK296" i="10"/>
  <c r="J296" i="10"/>
  <c r="BE296" i="10"/>
  <c r="BI294" i="10"/>
  <c r="BH294" i="10"/>
  <c r="BG294" i="10"/>
  <c r="BF294" i="10"/>
  <c r="T294" i="10"/>
  <c r="R294" i="10"/>
  <c r="P294" i="10"/>
  <c r="BK294" i="10"/>
  <c r="J294" i="10"/>
  <c r="BE294" i="10"/>
  <c r="BI292" i="10"/>
  <c r="BH292" i="10"/>
  <c r="BG292" i="10"/>
  <c r="BF292" i="10"/>
  <c r="T292" i="10"/>
  <c r="R292" i="10"/>
  <c r="P292" i="10"/>
  <c r="BK292" i="10"/>
  <c r="J292" i="10"/>
  <c r="BE292" i="10"/>
  <c r="BI290" i="10"/>
  <c r="BH290" i="10"/>
  <c r="BG290" i="10"/>
  <c r="BF290" i="10"/>
  <c r="T290" i="10"/>
  <c r="R290" i="10"/>
  <c r="P290" i="10"/>
  <c r="BK290" i="10"/>
  <c r="J290" i="10"/>
  <c r="BE290" i="10"/>
  <c r="BI288" i="10"/>
  <c r="BH288" i="10"/>
  <c r="BG288" i="10"/>
  <c r="BF288" i="10"/>
  <c r="T288" i="10"/>
  <c r="T287" i="10"/>
  <c r="T286" i="10" s="1"/>
  <c r="T285" i="10" s="1"/>
  <c r="R288" i="10"/>
  <c r="R287" i="10"/>
  <c r="R286" i="10" s="1"/>
  <c r="R285" i="10" s="1"/>
  <c r="P288" i="10"/>
  <c r="P287" i="10"/>
  <c r="P286" i="10" s="1"/>
  <c r="P285" i="10" s="1"/>
  <c r="BK288" i="10"/>
  <c r="BK287" i="10"/>
  <c r="J287" i="10" s="1"/>
  <c r="J69" i="10" s="1"/>
  <c r="BK286" i="10"/>
  <c r="J286" i="10" s="1"/>
  <c r="J68" i="10" s="1"/>
  <c r="BK285" i="10"/>
  <c r="J285" i="10" s="1"/>
  <c r="J67" i="10" s="1"/>
  <c r="J288" i="10"/>
  <c r="BE288" i="10" s="1"/>
  <c r="BI283" i="10"/>
  <c r="BH283" i="10"/>
  <c r="BG283" i="10"/>
  <c r="BF283" i="10"/>
  <c r="T283" i="10"/>
  <c r="R283" i="10"/>
  <c r="P283" i="10"/>
  <c r="BK283" i="10"/>
  <c r="J283" i="10"/>
  <c r="BE283" i="10"/>
  <c r="BI281" i="10"/>
  <c r="BH281" i="10"/>
  <c r="BG281" i="10"/>
  <c r="BF281" i="10"/>
  <c r="T281" i="10"/>
  <c r="R281" i="10"/>
  <c r="P281" i="10"/>
  <c r="BK281" i="10"/>
  <c r="J281" i="10"/>
  <c r="BE281" i="10"/>
  <c r="BI279" i="10"/>
  <c r="BH279" i="10"/>
  <c r="BG279" i="10"/>
  <c r="BF279" i="10"/>
  <c r="T279" i="10"/>
  <c r="R279" i="10"/>
  <c r="P279" i="10"/>
  <c r="BK279" i="10"/>
  <c r="J279" i="10"/>
  <c r="BE279" i="10"/>
  <c r="BI277" i="10"/>
  <c r="BH277" i="10"/>
  <c r="BG277" i="10"/>
  <c r="BF277" i="10"/>
  <c r="T277" i="10"/>
  <c r="R277" i="10"/>
  <c r="P277" i="10"/>
  <c r="BK277" i="10"/>
  <c r="J277" i="10"/>
  <c r="BE277" i="10"/>
  <c r="BI275" i="10"/>
  <c r="BH275" i="10"/>
  <c r="BG275" i="10"/>
  <c r="BF275" i="10"/>
  <c r="T275" i="10"/>
  <c r="R275" i="10"/>
  <c r="P275" i="10"/>
  <c r="BK275" i="10"/>
  <c r="J275" i="10"/>
  <c r="BE275" i="10"/>
  <c r="BI273" i="10"/>
  <c r="BH273" i="10"/>
  <c r="BG273" i="10"/>
  <c r="BF273" i="10"/>
  <c r="T273" i="10"/>
  <c r="R273" i="10"/>
  <c r="P273" i="10"/>
  <c r="BK273" i="10"/>
  <c r="J273" i="10"/>
  <c r="BE273" i="10"/>
  <c r="BI271" i="10"/>
  <c r="BH271" i="10"/>
  <c r="BG271" i="10"/>
  <c r="BF271" i="10"/>
  <c r="T271" i="10"/>
  <c r="R271" i="10"/>
  <c r="P271" i="10"/>
  <c r="BK271" i="10"/>
  <c r="J271" i="10"/>
  <c r="BE271" i="10"/>
  <c r="BI269" i="10"/>
  <c r="BH269" i="10"/>
  <c r="BG269" i="10"/>
  <c r="BF269" i="10"/>
  <c r="T269" i="10"/>
  <c r="R269" i="10"/>
  <c r="P269" i="10"/>
  <c r="BK269" i="10"/>
  <c r="J269" i="10"/>
  <c r="BE269" i="10"/>
  <c r="BI267" i="10"/>
  <c r="BH267" i="10"/>
  <c r="BG267" i="10"/>
  <c r="BF267" i="10"/>
  <c r="T267" i="10"/>
  <c r="R267" i="10"/>
  <c r="P267" i="10"/>
  <c r="BK267" i="10"/>
  <c r="J267" i="10"/>
  <c r="BE267" i="10"/>
  <c r="BI265" i="10"/>
  <c r="BH265" i="10"/>
  <c r="BG265" i="10"/>
  <c r="BF265" i="10"/>
  <c r="T265" i="10"/>
  <c r="R265" i="10"/>
  <c r="P265" i="10"/>
  <c r="BK265" i="10"/>
  <c r="J265" i="10"/>
  <c r="BE265" i="10"/>
  <c r="BI263" i="10"/>
  <c r="BH263" i="10"/>
  <c r="BG263" i="10"/>
  <c r="BF263" i="10"/>
  <c r="T263" i="10"/>
  <c r="R263" i="10"/>
  <c r="P263" i="10"/>
  <c r="BK263" i="10"/>
  <c r="J263" i="10"/>
  <c r="BE263" i="10"/>
  <c r="BI261" i="10"/>
  <c r="BH261" i="10"/>
  <c r="BG261" i="10"/>
  <c r="BF261" i="10"/>
  <c r="T261" i="10"/>
  <c r="R261" i="10"/>
  <c r="P261" i="10"/>
  <c r="BK261" i="10"/>
  <c r="J261" i="10"/>
  <c r="BE261" i="10"/>
  <c r="BI259" i="10"/>
  <c r="BH259" i="10"/>
  <c r="BG259" i="10"/>
  <c r="BF259" i="10"/>
  <c r="T259" i="10"/>
  <c r="R259" i="10"/>
  <c r="P259" i="10"/>
  <c r="BK259" i="10"/>
  <c r="J259" i="10"/>
  <c r="BE259" i="10"/>
  <c r="BI257" i="10"/>
  <c r="BH257" i="10"/>
  <c r="BG257" i="10"/>
  <c r="BF257" i="10"/>
  <c r="T257" i="10"/>
  <c r="R257" i="10"/>
  <c r="P257" i="10"/>
  <c r="BK257" i="10"/>
  <c r="J257" i="10"/>
  <c r="BE257" i="10"/>
  <c r="BI255" i="10"/>
  <c r="BH255" i="10"/>
  <c r="BG255" i="10"/>
  <c r="BF255" i="10"/>
  <c r="T255" i="10"/>
  <c r="R255" i="10"/>
  <c r="P255" i="10"/>
  <c r="BK255" i="10"/>
  <c r="J255" i="10"/>
  <c r="BE255" i="10"/>
  <c r="BI253" i="10"/>
  <c r="BH253" i="10"/>
  <c r="BG253" i="10"/>
  <c r="BF253" i="10"/>
  <c r="T253" i="10"/>
  <c r="R253" i="10"/>
  <c r="P253" i="10"/>
  <c r="BK253" i="10"/>
  <c r="J253" i="10"/>
  <c r="BE253" i="10"/>
  <c r="BI251" i="10"/>
  <c r="BH251" i="10"/>
  <c r="BG251" i="10"/>
  <c r="BF251" i="10"/>
  <c r="T251" i="10"/>
  <c r="R251" i="10"/>
  <c r="P251" i="10"/>
  <c r="BK251" i="10"/>
  <c r="J251" i="10"/>
  <c r="BE251" i="10"/>
  <c r="BI249" i="10"/>
  <c r="BH249" i="10"/>
  <c r="BG249" i="10"/>
  <c r="BF249" i="10"/>
  <c r="T249" i="10"/>
  <c r="R249" i="10"/>
  <c r="P249" i="10"/>
  <c r="BK249" i="10"/>
  <c r="J249" i="10"/>
  <c r="BE249" i="10"/>
  <c r="BI247" i="10"/>
  <c r="BH247" i="10"/>
  <c r="BG247" i="10"/>
  <c r="BF247" i="10"/>
  <c r="T247" i="10"/>
  <c r="R247" i="10"/>
  <c r="P247" i="10"/>
  <c r="BK247" i="10"/>
  <c r="J247" i="10"/>
  <c r="BE247" i="10"/>
  <c r="BI245" i="10"/>
  <c r="BH245" i="10"/>
  <c r="BG245" i="10"/>
  <c r="BF245" i="10"/>
  <c r="T245" i="10"/>
  <c r="R245" i="10"/>
  <c r="P245" i="10"/>
  <c r="BK245" i="10"/>
  <c r="J245" i="10"/>
  <c r="BE245" i="10"/>
  <c r="BI243" i="10"/>
  <c r="BH243" i="10"/>
  <c r="BG243" i="10"/>
  <c r="BF243" i="10"/>
  <c r="T243" i="10"/>
  <c r="R243" i="10"/>
  <c r="P243" i="10"/>
  <c r="BK243" i="10"/>
  <c r="J243" i="10"/>
  <c r="BE243" i="10"/>
  <c r="BI241" i="10"/>
  <c r="BH241" i="10"/>
  <c r="BG241" i="10"/>
  <c r="BF241" i="10"/>
  <c r="T241" i="10"/>
  <c r="T240" i="10"/>
  <c r="R241" i="10"/>
  <c r="R240" i="10"/>
  <c r="P241" i="10"/>
  <c r="P240" i="10"/>
  <c r="BK241" i="10"/>
  <c r="BK240" i="10"/>
  <c r="J240" i="10" s="1"/>
  <c r="J241" i="10"/>
  <c r="BE241" i="10" s="1"/>
  <c r="J66" i="10"/>
  <c r="BI238" i="10"/>
  <c r="BH238" i="10"/>
  <c r="BG238" i="10"/>
  <c r="BF238" i="10"/>
  <c r="T238" i="10"/>
  <c r="R238" i="10"/>
  <c r="P238" i="10"/>
  <c r="BK238" i="10"/>
  <c r="J238" i="10"/>
  <c r="BE238" i="10"/>
  <c r="BI236" i="10"/>
  <c r="BH236" i="10"/>
  <c r="BG236" i="10"/>
  <c r="BF236" i="10"/>
  <c r="T236" i="10"/>
  <c r="R236" i="10"/>
  <c r="P236" i="10"/>
  <c r="BK236" i="10"/>
  <c r="J236" i="10"/>
  <c r="BE236" i="10"/>
  <c r="BI234" i="10"/>
  <c r="BH234" i="10"/>
  <c r="BG234" i="10"/>
  <c r="BF234" i="10"/>
  <c r="T234" i="10"/>
  <c r="T233" i="10"/>
  <c r="R234" i="10"/>
  <c r="R233" i="10"/>
  <c r="P234" i="10"/>
  <c r="P233" i="10"/>
  <c r="BK234" i="10"/>
  <c r="BK233" i="10"/>
  <c r="J233" i="10" s="1"/>
  <c r="J234" i="10"/>
  <c r="BE234" i="10" s="1"/>
  <c r="J65" i="10"/>
  <c r="BI231" i="10"/>
  <c r="BH231" i="10"/>
  <c r="BG231" i="10"/>
  <c r="BF231" i="10"/>
  <c r="T231" i="10"/>
  <c r="R231" i="10"/>
  <c r="P231" i="10"/>
  <c r="BK231" i="10"/>
  <c r="J231" i="10"/>
  <c r="BE231" i="10"/>
  <c r="BI229" i="10"/>
  <c r="BH229" i="10"/>
  <c r="BG229" i="10"/>
  <c r="BF229" i="10"/>
  <c r="T229" i="10"/>
  <c r="R229" i="10"/>
  <c r="P229" i="10"/>
  <c r="BK229" i="10"/>
  <c r="J229" i="10"/>
  <c r="BE229" i="10"/>
  <c r="BI227" i="10"/>
  <c r="BH227" i="10"/>
  <c r="BG227" i="10"/>
  <c r="BF227" i="10"/>
  <c r="T227" i="10"/>
  <c r="R227" i="10"/>
  <c r="P227" i="10"/>
  <c r="BK227" i="10"/>
  <c r="J227" i="10"/>
  <c r="BE227" i="10"/>
  <c r="BI225" i="10"/>
  <c r="BH225" i="10"/>
  <c r="BG225" i="10"/>
  <c r="BF225" i="10"/>
  <c r="T225" i="10"/>
  <c r="R225" i="10"/>
  <c r="P225" i="10"/>
  <c r="BK225" i="10"/>
  <c r="J225" i="10"/>
  <c r="BE225" i="10"/>
  <c r="BI223" i="10"/>
  <c r="BH223" i="10"/>
  <c r="BG223" i="10"/>
  <c r="BF223" i="10"/>
  <c r="T223" i="10"/>
  <c r="R223" i="10"/>
  <c r="P223" i="10"/>
  <c r="BK223" i="10"/>
  <c r="J223" i="10"/>
  <c r="BE223" i="10"/>
  <c r="BI221" i="10"/>
  <c r="BH221" i="10"/>
  <c r="BG221" i="10"/>
  <c r="BF221" i="10"/>
  <c r="T221" i="10"/>
  <c r="R221" i="10"/>
  <c r="P221" i="10"/>
  <c r="BK221" i="10"/>
  <c r="J221" i="10"/>
  <c r="BE221" i="10"/>
  <c r="BI219" i="10"/>
  <c r="BH219" i="10"/>
  <c r="BG219" i="10"/>
  <c r="BF219" i="10"/>
  <c r="T219" i="10"/>
  <c r="R219" i="10"/>
  <c r="P219" i="10"/>
  <c r="BK219" i="10"/>
  <c r="J219" i="10"/>
  <c r="BE219" i="10"/>
  <c r="BI217" i="10"/>
  <c r="BH217" i="10"/>
  <c r="BG217" i="10"/>
  <c r="BF217" i="10"/>
  <c r="T217" i="10"/>
  <c r="R217" i="10"/>
  <c r="P217" i="10"/>
  <c r="BK217" i="10"/>
  <c r="J217" i="10"/>
  <c r="BE217" i="10"/>
  <c r="BI215" i="10"/>
  <c r="BH215" i="10"/>
  <c r="BG215" i="10"/>
  <c r="BF215" i="10"/>
  <c r="T215" i="10"/>
  <c r="R215" i="10"/>
  <c r="P215" i="10"/>
  <c r="BK215" i="10"/>
  <c r="J215" i="10"/>
  <c r="BE215" i="10"/>
  <c r="BI213" i="10"/>
  <c r="BH213" i="10"/>
  <c r="BG213" i="10"/>
  <c r="BF213" i="10"/>
  <c r="T213" i="10"/>
  <c r="R213" i="10"/>
  <c r="P213" i="10"/>
  <c r="BK213" i="10"/>
  <c r="J213" i="10"/>
  <c r="BE213" i="10"/>
  <c r="BI211" i="10"/>
  <c r="BH211" i="10"/>
  <c r="BG211" i="10"/>
  <c r="BF211" i="10"/>
  <c r="T211" i="10"/>
  <c r="R211" i="10"/>
  <c r="P211" i="10"/>
  <c r="BK211" i="10"/>
  <c r="J211" i="10"/>
  <c r="BE211" i="10"/>
  <c r="BI209" i="10"/>
  <c r="BH209" i="10"/>
  <c r="BG209" i="10"/>
  <c r="BF209" i="10"/>
  <c r="T209" i="10"/>
  <c r="R209" i="10"/>
  <c r="P209" i="10"/>
  <c r="BK209" i="10"/>
  <c r="J209" i="10"/>
  <c r="BE209" i="10"/>
  <c r="BI207" i="10"/>
  <c r="BH207" i="10"/>
  <c r="BG207" i="10"/>
  <c r="BF207" i="10"/>
  <c r="T207" i="10"/>
  <c r="R207" i="10"/>
  <c r="P207" i="10"/>
  <c r="BK207" i="10"/>
  <c r="J207" i="10"/>
  <c r="BE207" i="10"/>
  <c r="BI205" i="10"/>
  <c r="BH205" i="10"/>
  <c r="BG205" i="10"/>
  <c r="BF205" i="10"/>
  <c r="T205" i="10"/>
  <c r="R205" i="10"/>
  <c r="P205" i="10"/>
  <c r="BK205" i="10"/>
  <c r="J205" i="10"/>
  <c r="BE205" i="10"/>
  <c r="BI203" i="10"/>
  <c r="BH203" i="10"/>
  <c r="BG203" i="10"/>
  <c r="BF203" i="10"/>
  <c r="T203" i="10"/>
  <c r="R203" i="10"/>
  <c r="P203" i="10"/>
  <c r="BK203" i="10"/>
  <c r="J203" i="10"/>
  <c r="BE203" i="10"/>
  <c r="BI201" i="10"/>
  <c r="BH201" i="10"/>
  <c r="BG201" i="10"/>
  <c r="BF201" i="10"/>
  <c r="T201" i="10"/>
  <c r="R201" i="10"/>
  <c r="P201" i="10"/>
  <c r="BK201" i="10"/>
  <c r="J201" i="10"/>
  <c r="BE201" i="10"/>
  <c r="BI199" i="10"/>
  <c r="BH199" i="10"/>
  <c r="BG199" i="10"/>
  <c r="BF199" i="10"/>
  <c r="T199" i="10"/>
  <c r="R199" i="10"/>
  <c r="P199" i="10"/>
  <c r="BK199" i="10"/>
  <c r="J199" i="10"/>
  <c r="BE199" i="10"/>
  <c r="BI197" i="10"/>
  <c r="BH197" i="10"/>
  <c r="BG197" i="10"/>
  <c r="BF197" i="10"/>
  <c r="T197" i="10"/>
  <c r="R197" i="10"/>
  <c r="P197" i="10"/>
  <c r="BK197" i="10"/>
  <c r="J197" i="10"/>
  <c r="BE197" i="10"/>
  <c r="BI195" i="10"/>
  <c r="BH195" i="10"/>
  <c r="BG195" i="10"/>
  <c r="BF195" i="10"/>
  <c r="T195" i="10"/>
  <c r="R195" i="10"/>
  <c r="P195" i="10"/>
  <c r="BK195" i="10"/>
  <c r="J195" i="10"/>
  <c r="BE195" i="10"/>
  <c r="BI193" i="10"/>
  <c r="BH193" i="10"/>
  <c r="BG193" i="10"/>
  <c r="BF193" i="10"/>
  <c r="T193" i="10"/>
  <c r="R193" i="10"/>
  <c r="P193" i="10"/>
  <c r="BK193" i="10"/>
  <c r="J193" i="10"/>
  <c r="BE193" i="10"/>
  <c r="BI191" i="10"/>
  <c r="BH191" i="10"/>
  <c r="BG191" i="10"/>
  <c r="BF191" i="10"/>
  <c r="T191" i="10"/>
  <c r="R191" i="10"/>
  <c r="P191" i="10"/>
  <c r="BK191" i="10"/>
  <c r="J191" i="10"/>
  <c r="BE191" i="10"/>
  <c r="BI189" i="10"/>
  <c r="BH189" i="10"/>
  <c r="BG189" i="10"/>
  <c r="BF189" i="10"/>
  <c r="T189" i="10"/>
  <c r="T188" i="10"/>
  <c r="R189" i="10"/>
  <c r="R188" i="10"/>
  <c r="P189" i="10"/>
  <c r="P188" i="10"/>
  <c r="BK189" i="10"/>
  <c r="BK188" i="10"/>
  <c r="J188" i="10" s="1"/>
  <c r="J189" i="10"/>
  <c r="BE189" i="10" s="1"/>
  <c r="J64" i="10"/>
  <c r="BI186" i="10"/>
  <c r="BH186" i="10"/>
  <c r="BG186" i="10"/>
  <c r="BF186" i="10"/>
  <c r="T186" i="10"/>
  <c r="R186" i="10"/>
  <c r="P186" i="10"/>
  <c r="BK186" i="10"/>
  <c r="J186" i="10"/>
  <c r="BE186" i="10"/>
  <c r="BI184" i="10"/>
  <c r="BH184" i="10"/>
  <c r="BG184" i="10"/>
  <c r="BF184" i="10"/>
  <c r="T184" i="10"/>
  <c r="R184" i="10"/>
  <c r="P184" i="10"/>
  <c r="BK184" i="10"/>
  <c r="J184" i="10"/>
  <c r="BE184" i="10"/>
  <c r="BI182" i="10"/>
  <c r="BH182" i="10"/>
  <c r="BG182" i="10"/>
  <c r="BF182" i="10"/>
  <c r="T182" i="10"/>
  <c r="R182" i="10"/>
  <c r="P182" i="10"/>
  <c r="BK182" i="10"/>
  <c r="J182" i="10"/>
  <c r="BE182" i="10"/>
  <c r="BI180" i="10"/>
  <c r="BH180" i="10"/>
  <c r="BG180" i="10"/>
  <c r="BF180" i="10"/>
  <c r="T180" i="10"/>
  <c r="R180" i="10"/>
  <c r="P180" i="10"/>
  <c r="BK180" i="10"/>
  <c r="J180" i="10"/>
  <c r="BE180" i="10"/>
  <c r="BI178" i="10"/>
  <c r="BH178" i="10"/>
  <c r="BG178" i="10"/>
  <c r="BF178" i="10"/>
  <c r="T178" i="10"/>
  <c r="R178" i="10"/>
  <c r="P178" i="10"/>
  <c r="BK178" i="10"/>
  <c r="J178" i="10"/>
  <c r="BE178" i="10"/>
  <c r="BI176" i="10"/>
  <c r="BH176" i="10"/>
  <c r="BG176" i="10"/>
  <c r="BF176" i="10"/>
  <c r="T176" i="10"/>
  <c r="T175" i="10"/>
  <c r="R176" i="10"/>
  <c r="R175" i="10"/>
  <c r="P176" i="10"/>
  <c r="P175" i="10"/>
  <c r="BK176" i="10"/>
  <c r="BK175" i="10"/>
  <c r="J175" i="10" s="1"/>
  <c r="J176" i="10"/>
  <c r="BE176" i="10" s="1"/>
  <c r="J63" i="10"/>
  <c r="BI173" i="10"/>
  <c r="BH173" i="10"/>
  <c r="BG173" i="10"/>
  <c r="BF173" i="10"/>
  <c r="T173" i="10"/>
  <c r="R173" i="10"/>
  <c r="P173" i="10"/>
  <c r="BK173" i="10"/>
  <c r="J173" i="10"/>
  <c r="BE173" i="10"/>
  <c r="BI171" i="10"/>
  <c r="BH171" i="10"/>
  <c r="BG171" i="10"/>
  <c r="BF171" i="10"/>
  <c r="T171" i="10"/>
  <c r="R171" i="10"/>
  <c r="P171" i="10"/>
  <c r="BK171" i="10"/>
  <c r="J171" i="10"/>
  <c r="BE171" i="10"/>
  <c r="BI169" i="10"/>
  <c r="BH169" i="10"/>
  <c r="BG169" i="10"/>
  <c r="BF169" i="10"/>
  <c r="T169" i="10"/>
  <c r="T168" i="10"/>
  <c r="R169" i="10"/>
  <c r="R168" i="10"/>
  <c r="P169" i="10"/>
  <c r="P168" i="10"/>
  <c r="BK169" i="10"/>
  <c r="BK168" i="10"/>
  <c r="J168" i="10" s="1"/>
  <c r="J169" i="10"/>
  <c r="BE169" i="10" s="1"/>
  <c r="J62" i="10"/>
  <c r="BI166" i="10"/>
  <c r="BH166" i="10"/>
  <c r="BG166" i="10"/>
  <c r="BF166" i="10"/>
  <c r="T166" i="10"/>
  <c r="R166" i="10"/>
  <c r="P166" i="10"/>
  <c r="BK166" i="10"/>
  <c r="J166" i="10"/>
  <c r="BE166" i="10"/>
  <c r="BI164" i="10"/>
  <c r="BH164" i="10"/>
  <c r="BG164" i="10"/>
  <c r="BF164" i="10"/>
  <c r="T164" i="10"/>
  <c r="R164" i="10"/>
  <c r="P164" i="10"/>
  <c r="BK164" i="10"/>
  <c r="J164" i="10"/>
  <c r="BE164" i="10"/>
  <c r="BI162" i="10"/>
  <c r="BH162" i="10"/>
  <c r="BG162" i="10"/>
  <c r="BF162" i="10"/>
  <c r="T162" i="10"/>
  <c r="T161" i="10"/>
  <c r="R162" i="10"/>
  <c r="R161" i="10"/>
  <c r="P162" i="10"/>
  <c r="P161" i="10"/>
  <c r="BK162" i="10"/>
  <c r="BK161" i="10"/>
  <c r="J161" i="10" s="1"/>
  <c r="J162" i="10"/>
  <c r="BE162" i="10" s="1"/>
  <c r="J61" i="10"/>
  <c r="BI159" i="10"/>
  <c r="BH159" i="10"/>
  <c r="BG159" i="10"/>
  <c r="BF159" i="10"/>
  <c r="T159" i="10"/>
  <c r="R159" i="10"/>
  <c r="P159" i="10"/>
  <c r="BK159" i="10"/>
  <c r="J159" i="10"/>
  <c r="BE159" i="10"/>
  <c r="BI157" i="10"/>
  <c r="BH157" i="10"/>
  <c r="BG157" i="10"/>
  <c r="BF157" i="10"/>
  <c r="T157" i="10"/>
  <c r="R157" i="10"/>
  <c r="R154" i="10" s="1"/>
  <c r="R153" i="10" s="1"/>
  <c r="R152" i="10" s="1"/>
  <c r="P157" i="10"/>
  <c r="BK157" i="10"/>
  <c r="BK154" i="10" s="1"/>
  <c r="J157" i="10"/>
  <c r="BE157" i="10"/>
  <c r="BI155" i="10"/>
  <c r="BH155" i="10"/>
  <c r="BG155" i="10"/>
  <c r="BF155" i="10"/>
  <c r="T155" i="10"/>
  <c r="T154" i="10"/>
  <c r="T153" i="10" s="1"/>
  <c r="T152" i="10" s="1"/>
  <c r="R155" i="10"/>
  <c r="P155" i="10"/>
  <c r="P154" i="10"/>
  <c r="P153" i="10" s="1"/>
  <c r="P152" i="10" s="1"/>
  <c r="BK155" i="10"/>
  <c r="J155" i="10"/>
  <c r="BE155" i="10" s="1"/>
  <c r="BI150" i="10"/>
  <c r="BH150" i="10"/>
  <c r="BG150" i="10"/>
  <c r="BF150" i="10"/>
  <c r="T150" i="10"/>
  <c r="R150" i="10"/>
  <c r="P150" i="10"/>
  <c r="BK150" i="10"/>
  <c r="J150" i="10"/>
  <c r="BE150" i="10"/>
  <c r="BI148" i="10"/>
  <c r="BH148" i="10"/>
  <c r="BG148" i="10"/>
  <c r="BF148" i="10"/>
  <c r="T148" i="10"/>
  <c r="R148" i="10"/>
  <c r="P148" i="10"/>
  <c r="BK148" i="10"/>
  <c r="J148" i="10"/>
  <c r="BE148" i="10"/>
  <c r="BI146" i="10"/>
  <c r="BH146" i="10"/>
  <c r="BG146" i="10"/>
  <c r="BF146" i="10"/>
  <c r="T146" i="10"/>
  <c r="R146" i="10"/>
  <c r="P146" i="10"/>
  <c r="BK146" i="10"/>
  <c r="J146" i="10"/>
  <c r="BE146" i="10"/>
  <c r="BI144" i="10"/>
  <c r="BH144" i="10"/>
  <c r="BG144" i="10"/>
  <c r="BF144" i="10"/>
  <c r="T144" i="10"/>
  <c r="R144" i="10"/>
  <c r="P144" i="10"/>
  <c r="BK144" i="10"/>
  <c r="J144" i="10"/>
  <c r="BE144" i="10"/>
  <c r="BI142" i="10"/>
  <c r="BH142" i="10"/>
  <c r="BG142" i="10"/>
  <c r="BF142" i="10"/>
  <c r="T142" i="10"/>
  <c r="R142" i="10"/>
  <c r="P142" i="10"/>
  <c r="BK142" i="10"/>
  <c r="J142" i="10"/>
  <c r="BE142" i="10"/>
  <c r="BI140" i="10"/>
  <c r="BH140" i="10"/>
  <c r="BG140" i="10"/>
  <c r="BF140" i="10"/>
  <c r="T140" i="10"/>
  <c r="R140" i="10"/>
  <c r="P140" i="10"/>
  <c r="BK140" i="10"/>
  <c r="J140" i="10"/>
  <c r="BE140" i="10"/>
  <c r="BI138" i="10"/>
  <c r="BH138" i="10"/>
  <c r="BG138" i="10"/>
  <c r="BF138" i="10"/>
  <c r="T138" i="10"/>
  <c r="R138" i="10"/>
  <c r="P138" i="10"/>
  <c r="BK138" i="10"/>
  <c r="J138" i="10"/>
  <c r="BE138" i="10"/>
  <c r="BI136" i="10"/>
  <c r="BH136" i="10"/>
  <c r="BG136" i="10"/>
  <c r="BF136" i="10"/>
  <c r="T136" i="10"/>
  <c r="R136" i="10"/>
  <c r="P136" i="10"/>
  <c r="BK136" i="10"/>
  <c r="J136" i="10"/>
  <c r="BE136" i="10"/>
  <c r="BI134" i="10"/>
  <c r="BH134" i="10"/>
  <c r="BG134" i="10"/>
  <c r="BF134" i="10"/>
  <c r="T134" i="10"/>
  <c r="R134" i="10"/>
  <c r="P134" i="10"/>
  <c r="BK134" i="10"/>
  <c r="J134" i="10"/>
  <c r="BE134" i="10"/>
  <c r="BI132" i="10"/>
  <c r="BH132" i="10"/>
  <c r="BG132" i="10"/>
  <c r="BF132" i="10"/>
  <c r="T132" i="10"/>
  <c r="R132" i="10"/>
  <c r="P132" i="10"/>
  <c r="BK132" i="10"/>
  <c r="J132" i="10"/>
  <c r="BE132" i="10"/>
  <c r="BI130" i="10"/>
  <c r="BH130" i="10"/>
  <c r="BG130" i="10"/>
  <c r="BF130" i="10"/>
  <c r="T130" i="10"/>
  <c r="R130" i="10"/>
  <c r="P130" i="10"/>
  <c r="BK130" i="10"/>
  <c r="J130" i="10"/>
  <c r="BE130" i="10"/>
  <c r="BI128" i="10"/>
  <c r="BH128" i="10"/>
  <c r="BG128" i="10"/>
  <c r="BF128" i="10"/>
  <c r="T128" i="10"/>
  <c r="R128" i="10"/>
  <c r="P128" i="10"/>
  <c r="BK128" i="10"/>
  <c r="J128" i="10"/>
  <c r="BE128" i="10"/>
  <c r="BI126" i="10"/>
  <c r="BH126" i="10"/>
  <c r="BG126" i="10"/>
  <c r="BF126" i="10"/>
  <c r="T126" i="10"/>
  <c r="R126" i="10"/>
  <c r="P126" i="10"/>
  <c r="BK126" i="10"/>
  <c r="J126" i="10"/>
  <c r="BE126" i="10"/>
  <c r="BI124" i="10"/>
  <c r="BH124" i="10"/>
  <c r="BG124" i="10"/>
  <c r="BF124" i="10"/>
  <c r="T124" i="10"/>
  <c r="R124" i="10"/>
  <c r="P124" i="10"/>
  <c r="BK124" i="10"/>
  <c r="J124" i="10"/>
  <c r="BE124" i="10"/>
  <c r="BI122" i="10"/>
  <c r="BH122" i="10"/>
  <c r="BG122" i="10"/>
  <c r="BF122" i="10"/>
  <c r="T122" i="10"/>
  <c r="R122" i="10"/>
  <c r="P122" i="10"/>
  <c r="BK122" i="10"/>
  <c r="J122" i="10"/>
  <c r="BE122" i="10"/>
  <c r="BI120" i="10"/>
  <c r="BH120" i="10"/>
  <c r="BG120" i="10"/>
  <c r="BF120" i="10"/>
  <c r="T120" i="10"/>
  <c r="R120" i="10"/>
  <c r="P120" i="10"/>
  <c r="BK120" i="10"/>
  <c r="J120" i="10"/>
  <c r="BE120" i="10"/>
  <c r="BI118" i="10"/>
  <c r="BH118" i="10"/>
  <c r="BG118" i="10"/>
  <c r="BF118" i="10"/>
  <c r="T118" i="10"/>
  <c r="R118" i="10"/>
  <c r="P118" i="10"/>
  <c r="BK118" i="10"/>
  <c r="J118" i="10"/>
  <c r="BE118" i="10"/>
  <c r="BI116" i="10"/>
  <c r="BH116" i="10"/>
  <c r="BG116" i="10"/>
  <c r="BF116" i="10"/>
  <c r="T116" i="10"/>
  <c r="R116" i="10"/>
  <c r="P116" i="10"/>
  <c r="BK116" i="10"/>
  <c r="J116" i="10"/>
  <c r="BE116" i="10"/>
  <c r="BI114" i="10"/>
  <c r="BH114" i="10"/>
  <c r="BG114" i="10"/>
  <c r="BF114" i="10"/>
  <c r="T114" i="10"/>
  <c r="R114" i="10"/>
  <c r="P114" i="10"/>
  <c r="BK114" i="10"/>
  <c r="J114" i="10"/>
  <c r="BE114" i="10"/>
  <c r="BI112" i="10"/>
  <c r="BH112" i="10"/>
  <c r="BG112" i="10"/>
  <c r="BF112" i="10"/>
  <c r="T112" i="10"/>
  <c r="R112" i="10"/>
  <c r="P112" i="10"/>
  <c r="BK112" i="10"/>
  <c r="J112" i="10"/>
  <c r="BE112" i="10"/>
  <c r="BI110" i="10"/>
  <c r="BH110" i="10"/>
  <c r="BG110" i="10"/>
  <c r="BF110" i="10"/>
  <c r="T110" i="10"/>
  <c r="R110" i="10"/>
  <c r="P110" i="10"/>
  <c r="BK110" i="10"/>
  <c r="J110" i="10"/>
  <c r="BE110" i="10"/>
  <c r="BI108" i="10"/>
  <c r="BH108" i="10"/>
  <c r="BG108" i="10"/>
  <c r="BF108" i="10"/>
  <c r="T108" i="10"/>
  <c r="R108" i="10"/>
  <c r="P108" i="10"/>
  <c r="BK108" i="10"/>
  <c r="J108" i="10"/>
  <c r="BE108" i="10"/>
  <c r="BI106" i="10"/>
  <c r="BH106" i="10"/>
  <c r="BG106" i="10"/>
  <c r="BF106" i="10"/>
  <c r="T106" i="10"/>
  <c r="R106" i="10"/>
  <c r="P106" i="10"/>
  <c r="BK106" i="10"/>
  <c r="J106" i="10"/>
  <c r="BE106" i="10"/>
  <c r="BI104" i="10"/>
  <c r="BH104" i="10"/>
  <c r="BG104" i="10"/>
  <c r="BF104" i="10"/>
  <c r="T104" i="10"/>
  <c r="R104" i="10"/>
  <c r="P104" i="10"/>
  <c r="BK104" i="10"/>
  <c r="J104" i="10"/>
  <c r="BE104" i="10"/>
  <c r="BI102" i="10"/>
  <c r="BH102" i="10"/>
  <c r="BG102" i="10"/>
  <c r="BF102" i="10"/>
  <c r="T102" i="10"/>
  <c r="R102" i="10"/>
  <c r="P102" i="10"/>
  <c r="BK102" i="10"/>
  <c r="J102" i="10"/>
  <c r="BE102" i="10"/>
  <c r="BI100" i="10"/>
  <c r="BH100" i="10"/>
  <c r="BG100" i="10"/>
  <c r="BF100" i="10"/>
  <c r="T100" i="10"/>
  <c r="R100" i="10"/>
  <c r="P100" i="10"/>
  <c r="BK100" i="10"/>
  <c r="J100" i="10"/>
  <c r="BE100" i="10"/>
  <c r="BI98" i="10"/>
  <c r="BH98" i="10"/>
  <c r="BG98" i="10"/>
  <c r="BF98" i="10"/>
  <c r="T98" i="10"/>
  <c r="R98" i="10"/>
  <c r="P98" i="10"/>
  <c r="BK98" i="10"/>
  <c r="J98" i="10"/>
  <c r="BE98" i="10"/>
  <c r="BI96" i="10"/>
  <c r="BH96" i="10"/>
  <c r="BG96" i="10"/>
  <c r="BF96" i="10"/>
  <c r="T96" i="10"/>
  <c r="R96" i="10"/>
  <c r="P96" i="10"/>
  <c r="BK96" i="10"/>
  <c r="J96" i="10"/>
  <c r="BE96" i="10"/>
  <c r="BI94" i="10"/>
  <c r="F34" i="10"/>
  <c r="BD60" i="1" s="1"/>
  <c r="BH94" i="10"/>
  <c r="BG94" i="10"/>
  <c r="F32" i="10"/>
  <c r="BB60" i="1" s="1"/>
  <c r="BF94" i="10"/>
  <c r="T94" i="10"/>
  <c r="T93" i="10"/>
  <c r="R94" i="10"/>
  <c r="R93" i="10" s="1"/>
  <c r="R92" i="10" s="1"/>
  <c r="P94" i="10"/>
  <c r="P93" i="10"/>
  <c r="BK94" i="10"/>
  <c r="BK93" i="10"/>
  <c r="J93" i="10" s="1"/>
  <c r="J57" i="10" s="1"/>
  <c r="J94" i="10"/>
  <c r="BE94" i="10"/>
  <c r="J88" i="10"/>
  <c r="F88" i="10"/>
  <c r="F86" i="10"/>
  <c r="E84" i="10"/>
  <c r="J51" i="10"/>
  <c r="F51" i="10"/>
  <c r="F49" i="10"/>
  <c r="E47" i="10"/>
  <c r="J18" i="10"/>
  <c r="E18" i="10"/>
  <c r="F89" i="10" s="1"/>
  <c r="J17" i="10"/>
  <c r="J12" i="10"/>
  <c r="J86" i="10" s="1"/>
  <c r="J49" i="10"/>
  <c r="E7" i="10"/>
  <c r="E82" i="10"/>
  <c r="E45" i="10"/>
  <c r="AY59" i="1"/>
  <c r="AX59" i="1"/>
  <c r="BI614" i="9"/>
  <c r="BH614" i="9"/>
  <c r="BG614" i="9"/>
  <c r="BF614" i="9"/>
  <c r="T614" i="9"/>
  <c r="T613" i="9" s="1"/>
  <c r="R614" i="9"/>
  <c r="R613" i="9" s="1"/>
  <c r="P614" i="9"/>
  <c r="P613" i="9" s="1"/>
  <c r="BK614" i="9"/>
  <c r="BK613" i="9" s="1"/>
  <c r="J613" i="9"/>
  <c r="J97" i="9" s="1"/>
  <c r="J614" i="9"/>
  <c r="BE614" i="9"/>
  <c r="BI611" i="9"/>
  <c r="BH611" i="9"/>
  <c r="BG611" i="9"/>
  <c r="BF611" i="9"/>
  <c r="T611" i="9"/>
  <c r="R611" i="9"/>
  <c r="P611" i="9"/>
  <c r="BK611" i="9"/>
  <c r="J611" i="9"/>
  <c r="BE611" i="9" s="1"/>
  <c r="BI609" i="9"/>
  <c r="BH609" i="9"/>
  <c r="BG609" i="9"/>
  <c r="BF609" i="9"/>
  <c r="T609" i="9"/>
  <c r="R609" i="9"/>
  <c r="P609" i="9"/>
  <c r="BK609" i="9"/>
  <c r="J609" i="9"/>
  <c r="BE609" i="9" s="1"/>
  <c r="BI607" i="9"/>
  <c r="BH607" i="9"/>
  <c r="BG607" i="9"/>
  <c r="BF607" i="9"/>
  <c r="T607" i="9"/>
  <c r="R607" i="9"/>
  <c r="P607" i="9"/>
  <c r="BK607" i="9"/>
  <c r="J607" i="9"/>
  <c r="BE607" i="9" s="1"/>
  <c r="BI604" i="9"/>
  <c r="BH604" i="9"/>
  <c r="BG604" i="9"/>
  <c r="BF604" i="9"/>
  <c r="T604" i="9"/>
  <c r="T603" i="9" s="1"/>
  <c r="R604" i="9"/>
  <c r="R603" i="9" s="1"/>
  <c r="P604" i="9"/>
  <c r="P603" i="9" s="1"/>
  <c r="BK604" i="9"/>
  <c r="BK603" i="9" s="1"/>
  <c r="J603" i="9"/>
  <c r="J96" i="9" s="1"/>
  <c r="J604" i="9"/>
  <c r="BE604" i="9"/>
  <c r="BI601" i="9"/>
  <c r="BH601" i="9"/>
  <c r="BG601" i="9"/>
  <c r="BF601" i="9"/>
  <c r="T601" i="9"/>
  <c r="R601" i="9"/>
  <c r="P601" i="9"/>
  <c r="BK601" i="9"/>
  <c r="J601" i="9"/>
  <c r="BE601" i="9" s="1"/>
  <c r="BI599" i="9"/>
  <c r="BH599" i="9"/>
  <c r="BG599" i="9"/>
  <c r="BF599" i="9"/>
  <c r="T599" i="9"/>
  <c r="R599" i="9"/>
  <c r="P599" i="9"/>
  <c r="BK599" i="9"/>
  <c r="J599" i="9"/>
  <c r="BE599" i="9" s="1"/>
  <c r="BI597" i="9"/>
  <c r="BH597" i="9"/>
  <c r="BG597" i="9"/>
  <c r="BF597" i="9"/>
  <c r="T597" i="9"/>
  <c r="R597" i="9"/>
  <c r="P597" i="9"/>
  <c r="BK597" i="9"/>
  <c r="J597" i="9"/>
  <c r="BE597" i="9"/>
  <c r="BI595" i="9"/>
  <c r="BH595" i="9"/>
  <c r="BG595" i="9"/>
  <c r="BF595" i="9"/>
  <c r="T595" i="9"/>
  <c r="R595" i="9"/>
  <c r="P595" i="9"/>
  <c r="BK595" i="9"/>
  <c r="J595" i="9"/>
  <c r="BE595" i="9"/>
  <c r="BI593" i="9"/>
  <c r="BH593" i="9"/>
  <c r="BG593" i="9"/>
  <c r="BF593" i="9"/>
  <c r="T593" i="9"/>
  <c r="R593" i="9"/>
  <c r="P593" i="9"/>
  <c r="BK593" i="9"/>
  <c r="J593" i="9"/>
  <c r="BE593" i="9"/>
  <c r="BI590" i="9"/>
  <c r="BH590" i="9"/>
  <c r="BG590" i="9"/>
  <c r="BF590" i="9"/>
  <c r="T590" i="9"/>
  <c r="R590" i="9"/>
  <c r="P590" i="9"/>
  <c r="BK590" i="9"/>
  <c r="J590" i="9"/>
  <c r="BE590" i="9"/>
  <c r="BI587" i="9"/>
  <c r="BH587" i="9"/>
  <c r="BG587" i="9"/>
  <c r="BF587" i="9"/>
  <c r="T587" i="9"/>
  <c r="R587" i="9"/>
  <c r="P587" i="9"/>
  <c r="BK587" i="9"/>
  <c r="J587" i="9"/>
  <c r="BE587" i="9"/>
  <c r="BI585" i="9"/>
  <c r="BH585" i="9"/>
  <c r="BG585" i="9"/>
  <c r="BF585" i="9"/>
  <c r="T585" i="9"/>
  <c r="T584" i="9"/>
  <c r="T583" i="9" s="1"/>
  <c r="R585" i="9"/>
  <c r="R584" i="9" s="1"/>
  <c r="R583" i="9" s="1"/>
  <c r="P585" i="9"/>
  <c r="P584" i="9"/>
  <c r="P583" i="9" s="1"/>
  <c r="BK585" i="9"/>
  <c r="BK584" i="9" s="1"/>
  <c r="J585" i="9"/>
  <c r="BE585" i="9"/>
  <c r="BI580" i="9"/>
  <c r="BH580" i="9"/>
  <c r="BG580" i="9"/>
  <c r="BF580" i="9"/>
  <c r="T580" i="9"/>
  <c r="R580" i="9"/>
  <c r="P580" i="9"/>
  <c r="BK580" i="9"/>
  <c r="J580" i="9"/>
  <c r="BE580" i="9"/>
  <c r="BI578" i="9"/>
  <c r="BH578" i="9"/>
  <c r="BG578" i="9"/>
  <c r="BF578" i="9"/>
  <c r="T578" i="9"/>
  <c r="R578" i="9"/>
  <c r="P578" i="9"/>
  <c r="BK578" i="9"/>
  <c r="J578" i="9"/>
  <c r="BE578" i="9"/>
  <c r="BI576" i="9"/>
  <c r="BH576" i="9"/>
  <c r="BG576" i="9"/>
  <c r="BF576" i="9"/>
  <c r="T576" i="9"/>
  <c r="T575" i="9"/>
  <c r="R576" i="9"/>
  <c r="R575" i="9"/>
  <c r="P576" i="9"/>
  <c r="P575" i="9"/>
  <c r="BK576" i="9"/>
  <c r="BK575" i="9"/>
  <c r="J575" i="9" s="1"/>
  <c r="J93" i="9" s="1"/>
  <c r="J576" i="9"/>
  <c r="BE576" i="9" s="1"/>
  <c r="BI573" i="9"/>
  <c r="BH573" i="9"/>
  <c r="BG573" i="9"/>
  <c r="BF573" i="9"/>
  <c r="T573" i="9"/>
  <c r="R573" i="9"/>
  <c r="P573" i="9"/>
  <c r="BK573" i="9"/>
  <c r="J573" i="9"/>
  <c r="BE573" i="9"/>
  <c r="BI571" i="9"/>
  <c r="BH571" i="9"/>
  <c r="BG571" i="9"/>
  <c r="BF571" i="9"/>
  <c r="T571" i="9"/>
  <c r="R571" i="9"/>
  <c r="P571" i="9"/>
  <c r="BK571" i="9"/>
  <c r="J571" i="9"/>
  <c r="BE571" i="9"/>
  <c r="BI569" i="9"/>
  <c r="BH569" i="9"/>
  <c r="BG569" i="9"/>
  <c r="BF569" i="9"/>
  <c r="T569" i="9"/>
  <c r="R569" i="9"/>
  <c r="P569" i="9"/>
  <c r="BK569" i="9"/>
  <c r="J569" i="9"/>
  <c r="BE569" i="9"/>
  <c r="BI567" i="9"/>
  <c r="BH567" i="9"/>
  <c r="BG567" i="9"/>
  <c r="BF567" i="9"/>
  <c r="T567" i="9"/>
  <c r="T566" i="9"/>
  <c r="R567" i="9"/>
  <c r="R566" i="9"/>
  <c r="P567" i="9"/>
  <c r="P566" i="9"/>
  <c r="BK567" i="9"/>
  <c r="BK566" i="9"/>
  <c r="J566" i="9" s="1"/>
  <c r="J92" i="9" s="1"/>
  <c r="J567" i="9"/>
  <c r="BE567" i="9" s="1"/>
  <c r="BI564" i="9"/>
  <c r="BH564" i="9"/>
  <c r="BG564" i="9"/>
  <c r="BF564" i="9"/>
  <c r="T564" i="9"/>
  <c r="R564" i="9"/>
  <c r="P564" i="9"/>
  <c r="BK564" i="9"/>
  <c r="J564" i="9"/>
  <c r="BE564" i="9"/>
  <c r="BI562" i="9"/>
  <c r="BH562" i="9"/>
  <c r="BG562" i="9"/>
  <c r="BF562" i="9"/>
  <c r="T562" i="9"/>
  <c r="R562" i="9"/>
  <c r="P562" i="9"/>
  <c r="BK562" i="9"/>
  <c r="J562" i="9"/>
  <c r="BE562" i="9"/>
  <c r="BI560" i="9"/>
  <c r="BH560" i="9"/>
  <c r="BG560" i="9"/>
  <c r="BF560" i="9"/>
  <c r="T560" i="9"/>
  <c r="R560" i="9"/>
  <c r="P560" i="9"/>
  <c r="BK560" i="9"/>
  <c r="J560" i="9"/>
  <c r="BE560" i="9"/>
  <c r="BI558" i="9"/>
  <c r="BH558" i="9"/>
  <c r="BG558" i="9"/>
  <c r="BF558" i="9"/>
  <c r="T558" i="9"/>
  <c r="R558" i="9"/>
  <c r="P558" i="9"/>
  <c r="BK558" i="9"/>
  <c r="J558" i="9"/>
  <c r="BE558" i="9"/>
  <c r="BI556" i="9"/>
  <c r="BH556" i="9"/>
  <c r="BG556" i="9"/>
  <c r="BF556" i="9"/>
  <c r="T556" i="9"/>
  <c r="R556" i="9"/>
  <c r="P556" i="9"/>
  <c r="BK556" i="9"/>
  <c r="J556" i="9"/>
  <c r="BE556" i="9"/>
  <c r="BI554" i="9"/>
  <c r="BH554" i="9"/>
  <c r="BG554" i="9"/>
  <c r="BF554" i="9"/>
  <c r="T554" i="9"/>
  <c r="R554" i="9"/>
  <c r="P554" i="9"/>
  <c r="BK554" i="9"/>
  <c r="J554" i="9"/>
  <c r="BE554" i="9"/>
  <c r="BI552" i="9"/>
  <c r="BH552" i="9"/>
  <c r="BG552" i="9"/>
  <c r="BF552" i="9"/>
  <c r="T552" i="9"/>
  <c r="T551" i="9"/>
  <c r="R552" i="9"/>
  <c r="R551" i="9"/>
  <c r="P552" i="9"/>
  <c r="P551" i="9"/>
  <c r="BK552" i="9"/>
  <c r="BK551" i="9"/>
  <c r="J551" i="9" s="1"/>
  <c r="J91" i="9" s="1"/>
  <c r="J552" i="9"/>
  <c r="BE552" i="9" s="1"/>
  <c r="BI549" i="9"/>
  <c r="BH549" i="9"/>
  <c r="BG549" i="9"/>
  <c r="BF549" i="9"/>
  <c r="T549" i="9"/>
  <c r="R549" i="9"/>
  <c r="P549" i="9"/>
  <c r="BK549" i="9"/>
  <c r="J549" i="9"/>
  <c r="BE549" i="9"/>
  <c r="BI547" i="9"/>
  <c r="BH547" i="9"/>
  <c r="BG547" i="9"/>
  <c r="BF547" i="9"/>
  <c r="T547" i="9"/>
  <c r="R547" i="9"/>
  <c r="P547" i="9"/>
  <c r="BK547" i="9"/>
  <c r="J547" i="9"/>
  <c r="BE547" i="9"/>
  <c r="BI545" i="9"/>
  <c r="BH545" i="9"/>
  <c r="BG545" i="9"/>
  <c r="BF545" i="9"/>
  <c r="T545" i="9"/>
  <c r="R545" i="9"/>
  <c r="P545" i="9"/>
  <c r="BK545" i="9"/>
  <c r="J545" i="9"/>
  <c r="BE545" i="9"/>
  <c r="BI543" i="9"/>
  <c r="BH543" i="9"/>
  <c r="BG543" i="9"/>
  <c r="BF543" i="9"/>
  <c r="T543" i="9"/>
  <c r="R543" i="9"/>
  <c r="P543" i="9"/>
  <c r="BK543" i="9"/>
  <c r="J543" i="9"/>
  <c r="BE543" i="9"/>
  <c r="BI541" i="9"/>
  <c r="BH541" i="9"/>
  <c r="BG541" i="9"/>
  <c r="BF541" i="9"/>
  <c r="T541" i="9"/>
  <c r="R541" i="9"/>
  <c r="P541" i="9"/>
  <c r="BK541" i="9"/>
  <c r="J541" i="9"/>
  <c r="BE541" i="9"/>
  <c r="BI539" i="9"/>
  <c r="BH539" i="9"/>
  <c r="BG539" i="9"/>
  <c r="BF539" i="9"/>
  <c r="T539" i="9"/>
  <c r="R539" i="9"/>
  <c r="P539" i="9"/>
  <c r="BK539" i="9"/>
  <c r="J539" i="9"/>
  <c r="BE539" i="9"/>
  <c r="BI537" i="9"/>
  <c r="BH537" i="9"/>
  <c r="BG537" i="9"/>
  <c r="BF537" i="9"/>
  <c r="T537" i="9"/>
  <c r="T536" i="9"/>
  <c r="R537" i="9"/>
  <c r="R536" i="9"/>
  <c r="P537" i="9"/>
  <c r="P536" i="9"/>
  <c r="BK537" i="9"/>
  <c r="BK536" i="9"/>
  <c r="J536" i="9" s="1"/>
  <c r="J90" i="9" s="1"/>
  <c r="J537" i="9"/>
  <c r="BE537" i="9" s="1"/>
  <c r="BI534" i="9"/>
  <c r="BH534" i="9"/>
  <c r="BG534" i="9"/>
  <c r="BF534" i="9"/>
  <c r="T534" i="9"/>
  <c r="R534" i="9"/>
  <c r="P534" i="9"/>
  <c r="BK534" i="9"/>
  <c r="J534" i="9"/>
  <c r="BE534" i="9"/>
  <c r="BI532" i="9"/>
  <c r="BH532" i="9"/>
  <c r="BG532" i="9"/>
  <c r="BF532" i="9"/>
  <c r="T532" i="9"/>
  <c r="R532" i="9"/>
  <c r="P532" i="9"/>
  <c r="BK532" i="9"/>
  <c r="J532" i="9"/>
  <c r="BE532" i="9"/>
  <c r="BI528" i="9"/>
  <c r="BH528" i="9"/>
  <c r="BG528" i="9"/>
  <c r="BF528" i="9"/>
  <c r="T528" i="9"/>
  <c r="R528" i="9"/>
  <c r="P528" i="9"/>
  <c r="BK528" i="9"/>
  <c r="J528" i="9"/>
  <c r="BE528" i="9"/>
  <c r="BI525" i="9"/>
  <c r="BH525" i="9"/>
  <c r="BG525" i="9"/>
  <c r="BF525" i="9"/>
  <c r="T525" i="9"/>
  <c r="R525" i="9"/>
  <c r="P525" i="9"/>
  <c r="BK525" i="9"/>
  <c r="J525" i="9"/>
  <c r="BE525" i="9"/>
  <c r="BI523" i="9"/>
  <c r="BH523" i="9"/>
  <c r="BG523" i="9"/>
  <c r="BF523" i="9"/>
  <c r="T523" i="9"/>
  <c r="R523" i="9"/>
  <c r="P523" i="9"/>
  <c r="BK523" i="9"/>
  <c r="J523" i="9"/>
  <c r="BE523" i="9"/>
  <c r="BI521" i="9"/>
  <c r="BH521" i="9"/>
  <c r="BG521" i="9"/>
  <c r="BF521" i="9"/>
  <c r="T521" i="9"/>
  <c r="R521" i="9"/>
  <c r="P521" i="9"/>
  <c r="BK521" i="9"/>
  <c r="J521" i="9"/>
  <c r="BE521" i="9"/>
  <c r="BI518" i="9"/>
  <c r="BH518" i="9"/>
  <c r="BG518" i="9"/>
  <c r="BF518" i="9"/>
  <c r="T518" i="9"/>
  <c r="R518" i="9"/>
  <c r="P518" i="9"/>
  <c r="BK518" i="9"/>
  <c r="J518" i="9"/>
  <c r="BE518" i="9"/>
  <c r="BI516" i="9"/>
  <c r="BH516" i="9"/>
  <c r="BG516" i="9"/>
  <c r="BF516" i="9"/>
  <c r="T516" i="9"/>
  <c r="R516" i="9"/>
  <c r="P516" i="9"/>
  <c r="BK516" i="9"/>
  <c r="J516" i="9"/>
  <c r="BE516" i="9"/>
  <c r="BI514" i="9"/>
  <c r="BH514" i="9"/>
  <c r="BG514" i="9"/>
  <c r="BF514" i="9"/>
  <c r="T514" i="9"/>
  <c r="T513" i="9"/>
  <c r="T512" i="9" s="1"/>
  <c r="R514" i="9"/>
  <c r="R513" i="9" s="1"/>
  <c r="R512" i="9" s="1"/>
  <c r="P514" i="9"/>
  <c r="P513" i="9"/>
  <c r="P512" i="9" s="1"/>
  <c r="BK514" i="9"/>
  <c r="BK513" i="9" s="1"/>
  <c r="J514" i="9"/>
  <c r="BE514" i="9"/>
  <c r="BI509" i="9"/>
  <c r="BH509" i="9"/>
  <c r="BG509" i="9"/>
  <c r="BF509" i="9"/>
  <c r="T509" i="9"/>
  <c r="R509" i="9"/>
  <c r="P509" i="9"/>
  <c r="BK509" i="9"/>
  <c r="J509" i="9"/>
  <c r="BE509" i="9"/>
  <c r="BI507" i="9"/>
  <c r="BH507" i="9"/>
  <c r="BG507" i="9"/>
  <c r="BF507" i="9"/>
  <c r="T507" i="9"/>
  <c r="T506" i="9"/>
  <c r="R507" i="9"/>
  <c r="R506" i="9"/>
  <c r="P507" i="9"/>
  <c r="P506" i="9"/>
  <c r="BK507" i="9"/>
  <c r="BK506" i="9"/>
  <c r="J506" i="9" s="1"/>
  <c r="J87" i="9" s="1"/>
  <c r="J507" i="9"/>
  <c r="BE507" i="9" s="1"/>
  <c r="BI504" i="9"/>
  <c r="BH504" i="9"/>
  <c r="BG504" i="9"/>
  <c r="BF504" i="9"/>
  <c r="T504" i="9"/>
  <c r="T503" i="9"/>
  <c r="R504" i="9"/>
  <c r="R503" i="9"/>
  <c r="P504" i="9"/>
  <c r="P503" i="9"/>
  <c r="BK504" i="9"/>
  <c r="BK503" i="9"/>
  <c r="J503" i="9" s="1"/>
  <c r="J86" i="9" s="1"/>
  <c r="J504" i="9"/>
  <c r="BE504" i="9" s="1"/>
  <c r="BI501" i="9"/>
  <c r="BH501" i="9"/>
  <c r="BG501" i="9"/>
  <c r="BF501" i="9"/>
  <c r="T501" i="9"/>
  <c r="R501" i="9"/>
  <c r="P501" i="9"/>
  <c r="BK501" i="9"/>
  <c r="J501" i="9"/>
  <c r="BE501" i="9"/>
  <c r="BI499" i="9"/>
  <c r="BH499" i="9"/>
  <c r="BG499" i="9"/>
  <c r="BF499" i="9"/>
  <c r="T499" i="9"/>
  <c r="R499" i="9"/>
  <c r="P499" i="9"/>
  <c r="BK499" i="9"/>
  <c r="J499" i="9"/>
  <c r="BE499" i="9"/>
  <c r="BI497" i="9"/>
  <c r="BH497" i="9"/>
  <c r="BG497" i="9"/>
  <c r="BF497" i="9"/>
  <c r="T497" i="9"/>
  <c r="R497" i="9"/>
  <c r="P497" i="9"/>
  <c r="BK497" i="9"/>
  <c r="J497" i="9"/>
  <c r="BE497" i="9"/>
  <c r="BI495" i="9"/>
  <c r="BH495" i="9"/>
  <c r="BG495" i="9"/>
  <c r="BF495" i="9"/>
  <c r="T495" i="9"/>
  <c r="R495" i="9"/>
  <c r="P495" i="9"/>
  <c r="BK495" i="9"/>
  <c r="J495" i="9"/>
  <c r="BE495" i="9"/>
  <c r="BI493" i="9"/>
  <c r="BH493" i="9"/>
  <c r="BG493" i="9"/>
  <c r="BF493" i="9"/>
  <c r="T493" i="9"/>
  <c r="R493" i="9"/>
  <c r="P493" i="9"/>
  <c r="BK493" i="9"/>
  <c r="J493" i="9"/>
  <c r="BE493" i="9"/>
  <c r="BI490" i="9"/>
  <c r="BH490" i="9"/>
  <c r="BG490" i="9"/>
  <c r="BF490" i="9"/>
  <c r="T490" i="9"/>
  <c r="R490" i="9"/>
  <c r="P490" i="9"/>
  <c r="BK490" i="9"/>
  <c r="J490" i="9"/>
  <c r="BE490" i="9"/>
  <c r="BI487" i="9"/>
  <c r="BH487" i="9"/>
  <c r="BG487" i="9"/>
  <c r="BF487" i="9"/>
  <c r="T487" i="9"/>
  <c r="R487" i="9"/>
  <c r="P487" i="9"/>
  <c r="BK487" i="9"/>
  <c r="J487" i="9"/>
  <c r="BE487" i="9"/>
  <c r="BI484" i="9"/>
  <c r="BH484" i="9"/>
  <c r="BG484" i="9"/>
  <c r="BF484" i="9"/>
  <c r="T484" i="9"/>
  <c r="R484" i="9"/>
  <c r="P484" i="9"/>
  <c r="BK484" i="9"/>
  <c r="J484" i="9"/>
  <c r="BE484" i="9"/>
  <c r="BI481" i="9"/>
  <c r="BH481" i="9"/>
  <c r="BG481" i="9"/>
  <c r="BF481" i="9"/>
  <c r="T481" i="9"/>
  <c r="T480" i="9"/>
  <c r="R481" i="9"/>
  <c r="R480" i="9"/>
  <c r="P481" i="9"/>
  <c r="P480" i="9"/>
  <c r="BK481" i="9"/>
  <c r="BK480" i="9"/>
  <c r="J480" i="9" s="1"/>
  <c r="J85" i="9" s="1"/>
  <c r="J481" i="9"/>
  <c r="BE481" i="9" s="1"/>
  <c r="BI478" i="9"/>
  <c r="BH478" i="9"/>
  <c r="BG478" i="9"/>
  <c r="BF478" i="9"/>
  <c r="T478" i="9"/>
  <c r="R478" i="9"/>
  <c r="P478" i="9"/>
  <c r="BK478" i="9"/>
  <c r="J478" i="9"/>
  <c r="BE478" i="9"/>
  <c r="BI475" i="9"/>
  <c r="BH475" i="9"/>
  <c r="BG475" i="9"/>
  <c r="BF475" i="9"/>
  <c r="T475" i="9"/>
  <c r="R475" i="9"/>
  <c r="P475" i="9"/>
  <c r="BK475" i="9"/>
  <c r="J475" i="9"/>
  <c r="BE475" i="9"/>
  <c r="BI472" i="9"/>
  <c r="BH472" i="9"/>
  <c r="BG472" i="9"/>
  <c r="BF472" i="9"/>
  <c r="T472" i="9"/>
  <c r="R472" i="9"/>
  <c r="P472" i="9"/>
  <c r="BK472" i="9"/>
  <c r="J472" i="9"/>
  <c r="BE472" i="9"/>
  <c r="BI469" i="9"/>
  <c r="BH469" i="9"/>
  <c r="BG469" i="9"/>
  <c r="BF469" i="9"/>
  <c r="T469" i="9"/>
  <c r="R469" i="9"/>
  <c r="P469" i="9"/>
  <c r="BK469" i="9"/>
  <c r="J469" i="9"/>
  <c r="BE469" i="9"/>
  <c r="BI467" i="9"/>
  <c r="BH467" i="9"/>
  <c r="BG467" i="9"/>
  <c r="BF467" i="9"/>
  <c r="T467" i="9"/>
  <c r="R467" i="9"/>
  <c r="P467" i="9"/>
  <c r="BK467" i="9"/>
  <c r="J467" i="9"/>
  <c r="BE467" i="9"/>
  <c r="BI465" i="9"/>
  <c r="BH465" i="9"/>
  <c r="BG465" i="9"/>
  <c r="BF465" i="9"/>
  <c r="T465" i="9"/>
  <c r="R465" i="9"/>
  <c r="P465" i="9"/>
  <c r="BK465" i="9"/>
  <c r="J465" i="9"/>
  <c r="BE465" i="9"/>
  <c r="BI463" i="9"/>
  <c r="BH463" i="9"/>
  <c r="BG463" i="9"/>
  <c r="BF463" i="9"/>
  <c r="T463" i="9"/>
  <c r="R463" i="9"/>
  <c r="P463" i="9"/>
  <c r="BK463" i="9"/>
  <c r="J463" i="9"/>
  <c r="BE463" i="9"/>
  <c r="BI460" i="9"/>
  <c r="BH460" i="9"/>
  <c r="BG460" i="9"/>
  <c r="BF460" i="9"/>
  <c r="T460" i="9"/>
  <c r="R460" i="9"/>
  <c r="P460" i="9"/>
  <c r="BK460" i="9"/>
  <c r="J460" i="9"/>
  <c r="BE460" i="9"/>
  <c r="BI455" i="9"/>
  <c r="BH455" i="9"/>
  <c r="BG455" i="9"/>
  <c r="BF455" i="9"/>
  <c r="T455" i="9"/>
  <c r="R455" i="9"/>
  <c r="P455" i="9"/>
  <c r="BK455" i="9"/>
  <c r="J455" i="9"/>
  <c r="BE455" i="9"/>
  <c r="BI453" i="9"/>
  <c r="BH453" i="9"/>
  <c r="BG453" i="9"/>
  <c r="BF453" i="9"/>
  <c r="T453" i="9"/>
  <c r="T452" i="9"/>
  <c r="T451" i="9" s="1"/>
  <c r="R453" i="9"/>
  <c r="R452" i="9" s="1"/>
  <c r="R451" i="9" s="1"/>
  <c r="P453" i="9"/>
  <c r="P452" i="9"/>
  <c r="P451" i="9" s="1"/>
  <c r="BK453" i="9"/>
  <c r="BK452" i="9" s="1"/>
  <c r="J453" i="9"/>
  <c r="BE453" i="9"/>
  <c r="BI449" i="9"/>
  <c r="BH449" i="9"/>
  <c r="BG449" i="9"/>
  <c r="BF449" i="9"/>
  <c r="T449" i="9"/>
  <c r="R449" i="9"/>
  <c r="P449" i="9"/>
  <c r="BK449" i="9"/>
  <c r="J449" i="9"/>
  <c r="BE449" i="9"/>
  <c r="BI447" i="9"/>
  <c r="BH447" i="9"/>
  <c r="BG447" i="9"/>
  <c r="BF447" i="9"/>
  <c r="T447" i="9"/>
  <c r="R447" i="9"/>
  <c r="P447" i="9"/>
  <c r="BK447" i="9"/>
  <c r="J447" i="9"/>
  <c r="BE447" i="9"/>
  <c r="BI445" i="9"/>
  <c r="BH445" i="9"/>
  <c r="BG445" i="9"/>
  <c r="BF445" i="9"/>
  <c r="T445" i="9"/>
  <c r="T444" i="9"/>
  <c r="R445" i="9"/>
  <c r="R444" i="9"/>
  <c r="P445" i="9"/>
  <c r="P444" i="9"/>
  <c r="BK445" i="9"/>
  <c r="BK444" i="9"/>
  <c r="J444" i="9" s="1"/>
  <c r="J82" i="9" s="1"/>
  <c r="J445" i="9"/>
  <c r="BE445" i="9" s="1"/>
  <c r="BI442" i="9"/>
  <c r="BH442" i="9"/>
  <c r="BG442" i="9"/>
  <c r="BF442" i="9"/>
  <c r="T442" i="9"/>
  <c r="R442" i="9"/>
  <c r="P442" i="9"/>
  <c r="BK442" i="9"/>
  <c r="J442" i="9"/>
  <c r="BE442" i="9"/>
  <c r="BI440" i="9"/>
  <c r="BH440" i="9"/>
  <c r="BG440" i="9"/>
  <c r="BF440" i="9"/>
  <c r="T440" i="9"/>
  <c r="R440" i="9"/>
  <c r="P440" i="9"/>
  <c r="BK440" i="9"/>
  <c r="J440" i="9"/>
  <c r="BE440" i="9"/>
  <c r="BI438" i="9"/>
  <c r="BH438" i="9"/>
  <c r="BG438" i="9"/>
  <c r="BF438" i="9"/>
  <c r="T438" i="9"/>
  <c r="T437" i="9"/>
  <c r="R438" i="9"/>
  <c r="R437" i="9"/>
  <c r="P438" i="9"/>
  <c r="P437" i="9"/>
  <c r="BK438" i="9"/>
  <c r="BK437" i="9"/>
  <c r="J437" i="9" s="1"/>
  <c r="J81" i="9" s="1"/>
  <c r="J438" i="9"/>
  <c r="BE438" i="9" s="1"/>
  <c r="BI435" i="9"/>
  <c r="BH435" i="9"/>
  <c r="BG435" i="9"/>
  <c r="BF435" i="9"/>
  <c r="T435" i="9"/>
  <c r="R435" i="9"/>
  <c r="P435" i="9"/>
  <c r="BK435" i="9"/>
  <c r="J435" i="9"/>
  <c r="BE435" i="9"/>
  <c r="BI433" i="9"/>
  <c r="BH433" i="9"/>
  <c r="BG433" i="9"/>
  <c r="BF433" i="9"/>
  <c r="T433" i="9"/>
  <c r="R433" i="9"/>
  <c r="P433" i="9"/>
  <c r="BK433" i="9"/>
  <c r="J433" i="9"/>
  <c r="BE433" i="9"/>
  <c r="BI431" i="9"/>
  <c r="BH431" i="9"/>
  <c r="BG431" i="9"/>
  <c r="BF431" i="9"/>
  <c r="T431" i="9"/>
  <c r="T430" i="9"/>
  <c r="R431" i="9"/>
  <c r="R430" i="9"/>
  <c r="P431" i="9"/>
  <c r="P430" i="9"/>
  <c r="BK431" i="9"/>
  <c r="BK430" i="9"/>
  <c r="J430" i="9" s="1"/>
  <c r="J80" i="9" s="1"/>
  <c r="J431" i="9"/>
  <c r="BE431" i="9" s="1"/>
  <c r="BI428" i="9"/>
  <c r="BH428" i="9"/>
  <c r="BG428" i="9"/>
  <c r="BF428" i="9"/>
  <c r="T428" i="9"/>
  <c r="R428" i="9"/>
  <c r="P428" i="9"/>
  <c r="BK428" i="9"/>
  <c r="J428" i="9"/>
  <c r="BE428" i="9"/>
  <c r="BI425" i="9"/>
  <c r="BH425" i="9"/>
  <c r="BG425" i="9"/>
  <c r="BF425" i="9"/>
  <c r="T425" i="9"/>
  <c r="R425" i="9"/>
  <c r="P425" i="9"/>
  <c r="BK425" i="9"/>
  <c r="J425" i="9"/>
  <c r="BE425" i="9"/>
  <c r="BI422" i="9"/>
  <c r="BH422" i="9"/>
  <c r="BG422" i="9"/>
  <c r="BF422" i="9"/>
  <c r="T422" i="9"/>
  <c r="R422" i="9"/>
  <c r="P422" i="9"/>
  <c r="BK422" i="9"/>
  <c r="J422" i="9"/>
  <c r="BE422" i="9"/>
  <c r="BI419" i="9"/>
  <c r="BH419" i="9"/>
  <c r="BG419" i="9"/>
  <c r="BF419" i="9"/>
  <c r="T419" i="9"/>
  <c r="R419" i="9"/>
  <c r="P419" i="9"/>
  <c r="BK419" i="9"/>
  <c r="J419" i="9"/>
  <c r="BE419" i="9"/>
  <c r="BI417" i="9"/>
  <c r="BH417" i="9"/>
  <c r="BG417" i="9"/>
  <c r="BF417" i="9"/>
  <c r="T417" i="9"/>
  <c r="R417" i="9"/>
  <c r="P417" i="9"/>
  <c r="BK417" i="9"/>
  <c r="J417" i="9"/>
  <c r="BE417" i="9"/>
  <c r="BI415" i="9"/>
  <c r="BH415" i="9"/>
  <c r="BG415" i="9"/>
  <c r="BF415" i="9"/>
  <c r="T415" i="9"/>
  <c r="R415" i="9"/>
  <c r="P415" i="9"/>
  <c r="BK415" i="9"/>
  <c r="J415" i="9"/>
  <c r="BE415" i="9"/>
  <c r="BI412" i="9"/>
  <c r="BH412" i="9"/>
  <c r="BG412" i="9"/>
  <c r="BF412" i="9"/>
  <c r="T412" i="9"/>
  <c r="R412" i="9"/>
  <c r="P412" i="9"/>
  <c r="BK412" i="9"/>
  <c r="J412" i="9"/>
  <c r="BE412" i="9"/>
  <c r="BI409" i="9"/>
  <c r="BH409" i="9"/>
  <c r="BG409" i="9"/>
  <c r="BF409" i="9"/>
  <c r="T409" i="9"/>
  <c r="R409" i="9"/>
  <c r="P409" i="9"/>
  <c r="BK409" i="9"/>
  <c r="J409" i="9"/>
  <c r="BE409" i="9"/>
  <c r="BI407" i="9"/>
  <c r="BH407" i="9"/>
  <c r="BG407" i="9"/>
  <c r="BF407" i="9"/>
  <c r="T407" i="9"/>
  <c r="T406" i="9"/>
  <c r="R407" i="9"/>
  <c r="R406" i="9"/>
  <c r="P407" i="9"/>
  <c r="P406" i="9"/>
  <c r="BK407" i="9"/>
  <c r="BK406" i="9"/>
  <c r="J406" i="9" s="1"/>
  <c r="J79" i="9" s="1"/>
  <c r="J407" i="9"/>
  <c r="BE407" i="9" s="1"/>
  <c r="BI404" i="9"/>
  <c r="BH404" i="9"/>
  <c r="BG404" i="9"/>
  <c r="BF404" i="9"/>
  <c r="T404" i="9"/>
  <c r="R404" i="9"/>
  <c r="P404" i="9"/>
  <c r="BK404" i="9"/>
  <c r="J404" i="9"/>
  <c r="BE404" i="9"/>
  <c r="BI402" i="9"/>
  <c r="BH402" i="9"/>
  <c r="BG402" i="9"/>
  <c r="BF402" i="9"/>
  <c r="T402" i="9"/>
  <c r="R402" i="9"/>
  <c r="P402" i="9"/>
  <c r="BK402" i="9"/>
  <c r="J402" i="9"/>
  <c r="BE402" i="9"/>
  <c r="BI400" i="9"/>
  <c r="BH400" i="9"/>
  <c r="BG400" i="9"/>
  <c r="BF400" i="9"/>
  <c r="T400" i="9"/>
  <c r="R400" i="9"/>
  <c r="P400" i="9"/>
  <c r="BK400" i="9"/>
  <c r="J400" i="9"/>
  <c r="BE400" i="9"/>
  <c r="BI398" i="9"/>
  <c r="BH398" i="9"/>
  <c r="BG398" i="9"/>
  <c r="BF398" i="9"/>
  <c r="T398" i="9"/>
  <c r="R398" i="9"/>
  <c r="P398" i="9"/>
  <c r="BK398" i="9"/>
  <c r="J398" i="9"/>
  <c r="BE398" i="9"/>
  <c r="BI396" i="9"/>
  <c r="BH396" i="9"/>
  <c r="BG396" i="9"/>
  <c r="BF396" i="9"/>
  <c r="T396" i="9"/>
  <c r="R396" i="9"/>
  <c r="P396" i="9"/>
  <c r="BK396" i="9"/>
  <c r="J396" i="9"/>
  <c r="BE396" i="9"/>
  <c r="BI394" i="9"/>
  <c r="BH394" i="9"/>
  <c r="BG394" i="9"/>
  <c r="BF394" i="9"/>
  <c r="T394" i="9"/>
  <c r="R394" i="9"/>
  <c r="P394" i="9"/>
  <c r="BK394" i="9"/>
  <c r="J394" i="9"/>
  <c r="BE394" i="9"/>
  <c r="BI392" i="9"/>
  <c r="BH392" i="9"/>
  <c r="BG392" i="9"/>
  <c r="BF392" i="9"/>
  <c r="T392" i="9"/>
  <c r="R392" i="9"/>
  <c r="P392" i="9"/>
  <c r="BK392" i="9"/>
  <c r="J392" i="9"/>
  <c r="BE392" i="9"/>
  <c r="BI390" i="9"/>
  <c r="BH390" i="9"/>
  <c r="BG390" i="9"/>
  <c r="BF390" i="9"/>
  <c r="T390" i="9"/>
  <c r="T389" i="9"/>
  <c r="R390" i="9"/>
  <c r="R389" i="9"/>
  <c r="P390" i="9"/>
  <c r="P389" i="9"/>
  <c r="BK390" i="9"/>
  <c r="BK389" i="9"/>
  <c r="J389" i="9" s="1"/>
  <c r="J78" i="9" s="1"/>
  <c r="J390" i="9"/>
  <c r="BE390" i="9" s="1"/>
  <c r="BI387" i="9"/>
  <c r="BH387" i="9"/>
  <c r="BG387" i="9"/>
  <c r="BF387" i="9"/>
  <c r="T387" i="9"/>
  <c r="R387" i="9"/>
  <c r="P387" i="9"/>
  <c r="BK387" i="9"/>
  <c r="J387" i="9"/>
  <c r="BE387" i="9"/>
  <c r="BI385" i="9"/>
  <c r="BH385" i="9"/>
  <c r="BG385" i="9"/>
  <c r="BF385" i="9"/>
  <c r="T385" i="9"/>
  <c r="R385" i="9"/>
  <c r="P385" i="9"/>
  <c r="BK385" i="9"/>
  <c r="J385" i="9"/>
  <c r="BE385" i="9"/>
  <c r="BI383" i="9"/>
  <c r="BH383" i="9"/>
  <c r="BG383" i="9"/>
  <c r="BF383" i="9"/>
  <c r="T383" i="9"/>
  <c r="R383" i="9"/>
  <c r="P383" i="9"/>
  <c r="BK383" i="9"/>
  <c r="J383" i="9"/>
  <c r="BE383" i="9"/>
  <c r="BI381" i="9"/>
  <c r="BH381" i="9"/>
  <c r="BG381" i="9"/>
  <c r="BF381" i="9"/>
  <c r="T381" i="9"/>
  <c r="R381" i="9"/>
  <c r="P381" i="9"/>
  <c r="BK381" i="9"/>
  <c r="J381" i="9"/>
  <c r="BE381" i="9"/>
  <c r="BI378" i="9"/>
  <c r="BH378" i="9"/>
  <c r="BG378" i="9"/>
  <c r="BF378" i="9"/>
  <c r="T378" i="9"/>
  <c r="R378" i="9"/>
  <c r="P378" i="9"/>
  <c r="BK378" i="9"/>
  <c r="J378" i="9"/>
  <c r="BE378" i="9"/>
  <c r="BI376" i="9"/>
  <c r="BH376" i="9"/>
  <c r="BG376" i="9"/>
  <c r="BF376" i="9"/>
  <c r="T376" i="9"/>
  <c r="R376" i="9"/>
  <c r="P376" i="9"/>
  <c r="BK376" i="9"/>
  <c r="J376" i="9"/>
  <c r="BE376" i="9"/>
  <c r="BI374" i="9"/>
  <c r="BH374" i="9"/>
  <c r="BG374" i="9"/>
  <c r="BF374" i="9"/>
  <c r="T374" i="9"/>
  <c r="R374" i="9"/>
  <c r="P374" i="9"/>
  <c r="BK374" i="9"/>
  <c r="J374" i="9"/>
  <c r="BE374" i="9"/>
  <c r="BI370" i="9"/>
  <c r="BH370" i="9"/>
  <c r="BG370" i="9"/>
  <c r="BF370" i="9"/>
  <c r="T370" i="9"/>
  <c r="R370" i="9"/>
  <c r="P370" i="9"/>
  <c r="BK370" i="9"/>
  <c r="J370" i="9"/>
  <c r="BE370" i="9"/>
  <c r="BI368" i="9"/>
  <c r="BH368" i="9"/>
  <c r="BG368" i="9"/>
  <c r="BF368" i="9"/>
  <c r="T368" i="9"/>
  <c r="T367" i="9"/>
  <c r="T366" i="9" s="1"/>
  <c r="T365" i="9" s="1"/>
  <c r="R368" i="9"/>
  <c r="R367" i="9"/>
  <c r="R366" i="9" s="1"/>
  <c r="R365" i="9" s="1"/>
  <c r="P368" i="9"/>
  <c r="P367" i="9"/>
  <c r="P366" i="9" s="1"/>
  <c r="P365" i="9" s="1"/>
  <c r="BK368" i="9"/>
  <c r="BK367" i="9"/>
  <c r="J367" i="9" s="1"/>
  <c r="J77" i="9" s="1"/>
  <c r="BK366" i="9"/>
  <c r="J366" i="9" s="1"/>
  <c r="J76" i="9" s="1"/>
  <c r="J368" i="9"/>
  <c r="BE368" i="9" s="1"/>
  <c r="BI363" i="9"/>
  <c r="BH363" i="9"/>
  <c r="BG363" i="9"/>
  <c r="BF363" i="9"/>
  <c r="T363" i="9"/>
  <c r="R363" i="9"/>
  <c r="P363" i="9"/>
  <c r="BK363" i="9"/>
  <c r="J363" i="9"/>
  <c r="BE363" i="9"/>
  <c r="BI361" i="9"/>
  <c r="BH361" i="9"/>
  <c r="BG361" i="9"/>
  <c r="BF361" i="9"/>
  <c r="T361" i="9"/>
  <c r="R361" i="9"/>
  <c r="P361" i="9"/>
  <c r="BK361" i="9"/>
  <c r="J361" i="9"/>
  <c r="BE361" i="9"/>
  <c r="BI359" i="9"/>
  <c r="BH359" i="9"/>
  <c r="BG359" i="9"/>
  <c r="BF359" i="9"/>
  <c r="T359" i="9"/>
  <c r="R359" i="9"/>
  <c r="P359" i="9"/>
  <c r="BK359" i="9"/>
  <c r="J359" i="9"/>
  <c r="BE359" i="9"/>
  <c r="BI357" i="9"/>
  <c r="BH357" i="9"/>
  <c r="BG357" i="9"/>
  <c r="BF357" i="9"/>
  <c r="T357" i="9"/>
  <c r="R357" i="9"/>
  <c r="P357" i="9"/>
  <c r="BK357" i="9"/>
  <c r="J357" i="9"/>
  <c r="BE357" i="9"/>
  <c r="BI355" i="9"/>
  <c r="BH355" i="9"/>
  <c r="BG355" i="9"/>
  <c r="BF355" i="9"/>
  <c r="T355" i="9"/>
  <c r="R355" i="9"/>
  <c r="P355" i="9"/>
  <c r="BK355" i="9"/>
  <c r="J355" i="9"/>
  <c r="BE355" i="9"/>
  <c r="BI353" i="9"/>
  <c r="BH353" i="9"/>
  <c r="BG353" i="9"/>
  <c r="BF353" i="9"/>
  <c r="T353" i="9"/>
  <c r="R353" i="9"/>
  <c r="P353" i="9"/>
  <c r="BK353" i="9"/>
  <c r="J353" i="9"/>
  <c r="BE353" i="9"/>
  <c r="BI351" i="9"/>
  <c r="BH351" i="9"/>
  <c r="BG351" i="9"/>
  <c r="BF351" i="9"/>
  <c r="T351" i="9"/>
  <c r="R351" i="9"/>
  <c r="P351" i="9"/>
  <c r="BK351" i="9"/>
  <c r="J351" i="9"/>
  <c r="BE351" i="9"/>
  <c r="BI349" i="9"/>
  <c r="BH349" i="9"/>
  <c r="BG349" i="9"/>
  <c r="BF349" i="9"/>
  <c r="T349" i="9"/>
  <c r="R349" i="9"/>
  <c r="P349" i="9"/>
  <c r="BK349" i="9"/>
  <c r="J349" i="9"/>
  <c r="BE349" i="9"/>
  <c r="BI347" i="9"/>
  <c r="BH347" i="9"/>
  <c r="BG347" i="9"/>
  <c r="BF347" i="9"/>
  <c r="T347" i="9"/>
  <c r="R347" i="9"/>
  <c r="P347" i="9"/>
  <c r="BK347" i="9"/>
  <c r="J347" i="9"/>
  <c r="BE347" i="9"/>
  <c r="BI345" i="9"/>
  <c r="BH345" i="9"/>
  <c r="BG345" i="9"/>
  <c r="BF345" i="9"/>
  <c r="T345" i="9"/>
  <c r="R345" i="9"/>
  <c r="P345" i="9"/>
  <c r="BK345" i="9"/>
  <c r="J345" i="9"/>
  <c r="BE345" i="9"/>
  <c r="BI342" i="9"/>
  <c r="BH342" i="9"/>
  <c r="BG342" i="9"/>
  <c r="BF342" i="9"/>
  <c r="T342" i="9"/>
  <c r="R342" i="9"/>
  <c r="P342" i="9"/>
  <c r="BK342" i="9"/>
  <c r="J342" i="9"/>
  <c r="BE342" i="9"/>
  <c r="BI340" i="9"/>
  <c r="BH340" i="9"/>
  <c r="BG340" i="9"/>
  <c r="BF340" i="9"/>
  <c r="T340" i="9"/>
  <c r="R340" i="9"/>
  <c r="P340" i="9"/>
  <c r="BK340" i="9"/>
  <c r="J340" i="9"/>
  <c r="BE340" i="9"/>
  <c r="BI338" i="9"/>
  <c r="BH338" i="9"/>
  <c r="BG338" i="9"/>
  <c r="BF338" i="9"/>
  <c r="T338" i="9"/>
  <c r="R338" i="9"/>
  <c r="P338" i="9"/>
  <c r="BK338" i="9"/>
  <c r="J338" i="9"/>
  <c r="BE338" i="9"/>
  <c r="BI336" i="9"/>
  <c r="BH336" i="9"/>
  <c r="BG336" i="9"/>
  <c r="BF336" i="9"/>
  <c r="T336" i="9"/>
  <c r="T335" i="9"/>
  <c r="R336" i="9"/>
  <c r="R335" i="9"/>
  <c r="P336" i="9"/>
  <c r="P335" i="9"/>
  <c r="BK336" i="9"/>
  <c r="BK335" i="9"/>
  <c r="J335" i="9" s="1"/>
  <c r="J74" i="9" s="1"/>
  <c r="J336" i="9"/>
  <c r="BE336" i="9" s="1"/>
  <c r="BI333" i="9"/>
  <c r="BH333" i="9"/>
  <c r="BG333" i="9"/>
  <c r="BF333" i="9"/>
  <c r="T333" i="9"/>
  <c r="R333" i="9"/>
  <c r="P333" i="9"/>
  <c r="BK333" i="9"/>
  <c r="J333" i="9"/>
  <c r="BE333" i="9"/>
  <c r="BI331" i="9"/>
  <c r="BH331" i="9"/>
  <c r="BG331" i="9"/>
  <c r="BF331" i="9"/>
  <c r="T331" i="9"/>
  <c r="T330" i="9"/>
  <c r="R331" i="9"/>
  <c r="R330" i="9"/>
  <c r="P331" i="9"/>
  <c r="P330" i="9"/>
  <c r="BK331" i="9"/>
  <c r="BK330" i="9"/>
  <c r="J330" i="9" s="1"/>
  <c r="J73" i="9" s="1"/>
  <c r="J331" i="9"/>
  <c r="BE331" i="9" s="1"/>
  <c r="BI328" i="9"/>
  <c r="BH328" i="9"/>
  <c r="BG328" i="9"/>
  <c r="BF328" i="9"/>
  <c r="T328" i="9"/>
  <c r="R328" i="9"/>
  <c r="P328" i="9"/>
  <c r="BK328" i="9"/>
  <c r="J328" i="9"/>
  <c r="BE328" i="9"/>
  <c r="BI325" i="9"/>
  <c r="BH325" i="9"/>
  <c r="BG325" i="9"/>
  <c r="BF325" i="9"/>
  <c r="T325" i="9"/>
  <c r="R325" i="9"/>
  <c r="P325" i="9"/>
  <c r="BK325" i="9"/>
  <c r="J325" i="9"/>
  <c r="BE325" i="9"/>
  <c r="BI322" i="9"/>
  <c r="BH322" i="9"/>
  <c r="BG322" i="9"/>
  <c r="BF322" i="9"/>
  <c r="T322" i="9"/>
  <c r="T321" i="9"/>
  <c r="R322" i="9"/>
  <c r="R321" i="9"/>
  <c r="P322" i="9"/>
  <c r="P321" i="9"/>
  <c r="BK322" i="9"/>
  <c r="BK321" i="9"/>
  <c r="J321" i="9" s="1"/>
  <c r="J72" i="9" s="1"/>
  <c r="J322" i="9"/>
  <c r="BE322" i="9" s="1"/>
  <c r="BI319" i="9"/>
  <c r="BH319" i="9"/>
  <c r="BG319" i="9"/>
  <c r="BF319" i="9"/>
  <c r="T319" i="9"/>
  <c r="R319" i="9"/>
  <c r="P319" i="9"/>
  <c r="BK319" i="9"/>
  <c r="J319" i="9"/>
  <c r="BE319" i="9"/>
  <c r="BI316" i="9"/>
  <c r="BH316" i="9"/>
  <c r="BG316" i="9"/>
  <c r="BF316" i="9"/>
  <c r="T316" i="9"/>
  <c r="R316" i="9"/>
  <c r="P316" i="9"/>
  <c r="BK316" i="9"/>
  <c r="J316" i="9"/>
  <c r="BE316" i="9"/>
  <c r="BI313" i="9"/>
  <c r="BH313" i="9"/>
  <c r="BG313" i="9"/>
  <c r="BF313" i="9"/>
  <c r="T313" i="9"/>
  <c r="R313" i="9"/>
  <c r="P313" i="9"/>
  <c r="BK313" i="9"/>
  <c r="J313" i="9"/>
  <c r="BE313" i="9"/>
  <c r="BI310" i="9"/>
  <c r="BH310" i="9"/>
  <c r="BG310" i="9"/>
  <c r="BF310" i="9"/>
  <c r="T310" i="9"/>
  <c r="R310" i="9"/>
  <c r="P310" i="9"/>
  <c r="BK310" i="9"/>
  <c r="J310" i="9"/>
  <c r="BE310" i="9"/>
  <c r="BI307" i="9"/>
  <c r="BH307" i="9"/>
  <c r="BG307" i="9"/>
  <c r="BF307" i="9"/>
  <c r="T307" i="9"/>
  <c r="R307" i="9"/>
  <c r="P307" i="9"/>
  <c r="BK307" i="9"/>
  <c r="J307" i="9"/>
  <c r="BE307" i="9"/>
  <c r="BI305" i="9"/>
  <c r="BH305" i="9"/>
  <c r="BG305" i="9"/>
  <c r="BF305" i="9"/>
  <c r="T305" i="9"/>
  <c r="R305" i="9"/>
  <c r="P305" i="9"/>
  <c r="BK305" i="9"/>
  <c r="J305" i="9"/>
  <c r="BE305" i="9"/>
  <c r="BI303" i="9"/>
  <c r="BH303" i="9"/>
  <c r="BG303" i="9"/>
  <c r="BF303" i="9"/>
  <c r="T303" i="9"/>
  <c r="R303" i="9"/>
  <c r="P303" i="9"/>
  <c r="BK303" i="9"/>
  <c r="J303" i="9"/>
  <c r="BE303" i="9"/>
  <c r="BI300" i="9"/>
  <c r="BH300" i="9"/>
  <c r="BG300" i="9"/>
  <c r="BF300" i="9"/>
  <c r="T300" i="9"/>
  <c r="R300" i="9"/>
  <c r="P300" i="9"/>
  <c r="BK300" i="9"/>
  <c r="J300" i="9"/>
  <c r="BE300" i="9"/>
  <c r="BI298" i="9"/>
  <c r="BH298" i="9"/>
  <c r="BG298" i="9"/>
  <c r="BF298" i="9"/>
  <c r="T298" i="9"/>
  <c r="R298" i="9"/>
  <c r="P298" i="9"/>
  <c r="BK298" i="9"/>
  <c r="J298" i="9"/>
  <c r="BE298" i="9"/>
  <c r="BI295" i="9"/>
  <c r="BH295" i="9"/>
  <c r="BG295" i="9"/>
  <c r="BF295" i="9"/>
  <c r="T295" i="9"/>
  <c r="R295" i="9"/>
  <c r="P295" i="9"/>
  <c r="BK295" i="9"/>
  <c r="J295" i="9"/>
  <c r="BE295" i="9"/>
  <c r="BI292" i="9"/>
  <c r="BH292" i="9"/>
  <c r="BG292" i="9"/>
  <c r="BF292" i="9"/>
  <c r="T292" i="9"/>
  <c r="R292" i="9"/>
  <c r="P292" i="9"/>
  <c r="BK292" i="9"/>
  <c r="J292" i="9"/>
  <c r="BE292" i="9"/>
  <c r="BI290" i="9"/>
  <c r="BH290" i="9"/>
  <c r="BG290" i="9"/>
  <c r="BF290" i="9"/>
  <c r="T290" i="9"/>
  <c r="R290" i="9"/>
  <c r="P290" i="9"/>
  <c r="BK290" i="9"/>
  <c r="J290" i="9"/>
  <c r="BE290" i="9"/>
  <c r="BI287" i="9"/>
  <c r="BH287" i="9"/>
  <c r="BG287" i="9"/>
  <c r="BF287" i="9"/>
  <c r="T287" i="9"/>
  <c r="R287" i="9"/>
  <c r="P287" i="9"/>
  <c r="BK287" i="9"/>
  <c r="J287" i="9"/>
  <c r="BE287" i="9"/>
  <c r="BI284" i="9"/>
  <c r="BH284" i="9"/>
  <c r="BG284" i="9"/>
  <c r="BF284" i="9"/>
  <c r="T284" i="9"/>
  <c r="T283" i="9"/>
  <c r="T282" i="9" s="1"/>
  <c r="R284" i="9"/>
  <c r="R283" i="9" s="1"/>
  <c r="R282" i="9" s="1"/>
  <c r="P284" i="9"/>
  <c r="P283" i="9"/>
  <c r="P282" i="9" s="1"/>
  <c r="BK284" i="9"/>
  <c r="BK283" i="9" s="1"/>
  <c r="J284" i="9"/>
  <c r="BE284" i="9"/>
  <c r="BI280" i="9"/>
  <c r="BH280" i="9"/>
  <c r="BG280" i="9"/>
  <c r="BF280" i="9"/>
  <c r="T280" i="9"/>
  <c r="R280" i="9"/>
  <c r="P280" i="9"/>
  <c r="BK280" i="9"/>
  <c r="J280" i="9"/>
  <c r="BE280" i="9"/>
  <c r="BI278" i="9"/>
  <c r="BH278" i="9"/>
  <c r="BG278" i="9"/>
  <c r="BF278" i="9"/>
  <c r="T278" i="9"/>
  <c r="T277" i="9"/>
  <c r="R278" i="9"/>
  <c r="R277" i="9"/>
  <c r="P278" i="9"/>
  <c r="P277" i="9"/>
  <c r="BK278" i="9"/>
  <c r="BK277" i="9"/>
  <c r="J277" i="9" s="1"/>
  <c r="J69" i="9" s="1"/>
  <c r="J278" i="9"/>
  <c r="BE278" i="9" s="1"/>
  <c r="BI275" i="9"/>
  <c r="BH275" i="9"/>
  <c r="BG275" i="9"/>
  <c r="BF275" i="9"/>
  <c r="T275" i="9"/>
  <c r="R275" i="9"/>
  <c r="P275" i="9"/>
  <c r="BK275" i="9"/>
  <c r="J275" i="9"/>
  <c r="BE275" i="9"/>
  <c r="BI272" i="9"/>
  <c r="BH272" i="9"/>
  <c r="BG272" i="9"/>
  <c r="BF272" i="9"/>
  <c r="T272" i="9"/>
  <c r="T271" i="9"/>
  <c r="R272" i="9"/>
  <c r="R271" i="9"/>
  <c r="P272" i="9"/>
  <c r="P271" i="9"/>
  <c r="BK272" i="9"/>
  <c r="BK271" i="9"/>
  <c r="J271" i="9" s="1"/>
  <c r="J68" i="9" s="1"/>
  <c r="J272" i="9"/>
  <c r="BE272" i="9" s="1"/>
  <c r="BI269" i="9"/>
  <c r="BH269" i="9"/>
  <c r="BG269" i="9"/>
  <c r="BF269" i="9"/>
  <c r="T269" i="9"/>
  <c r="R269" i="9"/>
  <c r="P269" i="9"/>
  <c r="BK269" i="9"/>
  <c r="J269" i="9"/>
  <c r="BE269" i="9"/>
  <c r="BI266" i="9"/>
  <c r="BH266" i="9"/>
  <c r="BG266" i="9"/>
  <c r="BF266" i="9"/>
  <c r="T266" i="9"/>
  <c r="R266" i="9"/>
  <c r="P266" i="9"/>
  <c r="BK266" i="9"/>
  <c r="J266" i="9"/>
  <c r="BE266" i="9"/>
  <c r="BI263" i="9"/>
  <c r="BH263" i="9"/>
  <c r="BG263" i="9"/>
  <c r="BF263" i="9"/>
  <c r="T263" i="9"/>
  <c r="R263" i="9"/>
  <c r="P263" i="9"/>
  <c r="BK263" i="9"/>
  <c r="J263" i="9"/>
  <c r="BE263" i="9"/>
  <c r="BI261" i="9"/>
  <c r="BH261" i="9"/>
  <c r="BG261" i="9"/>
  <c r="BF261" i="9"/>
  <c r="T261" i="9"/>
  <c r="R261" i="9"/>
  <c r="P261" i="9"/>
  <c r="BK261" i="9"/>
  <c r="J261" i="9"/>
  <c r="BE261" i="9"/>
  <c r="BI259" i="9"/>
  <c r="BH259" i="9"/>
  <c r="BG259" i="9"/>
  <c r="BF259" i="9"/>
  <c r="T259" i="9"/>
  <c r="R259" i="9"/>
  <c r="P259" i="9"/>
  <c r="BK259" i="9"/>
  <c r="J259" i="9"/>
  <c r="BE259" i="9"/>
  <c r="BI256" i="9"/>
  <c r="BH256" i="9"/>
  <c r="BG256" i="9"/>
  <c r="BF256" i="9"/>
  <c r="T256" i="9"/>
  <c r="R256" i="9"/>
  <c r="P256" i="9"/>
  <c r="BK256" i="9"/>
  <c r="J256" i="9"/>
  <c r="BE256" i="9"/>
  <c r="BI254" i="9"/>
  <c r="BH254" i="9"/>
  <c r="BG254" i="9"/>
  <c r="BF254" i="9"/>
  <c r="T254" i="9"/>
  <c r="R254" i="9"/>
  <c r="P254" i="9"/>
  <c r="BK254" i="9"/>
  <c r="J254" i="9"/>
  <c r="BE254" i="9"/>
  <c r="BI251" i="9"/>
  <c r="BH251" i="9"/>
  <c r="BG251" i="9"/>
  <c r="BF251" i="9"/>
  <c r="T251" i="9"/>
  <c r="R251" i="9"/>
  <c r="P251" i="9"/>
  <c r="BK251" i="9"/>
  <c r="J251" i="9"/>
  <c r="BE251" i="9"/>
  <c r="BI248" i="9"/>
  <c r="BH248" i="9"/>
  <c r="BG248" i="9"/>
  <c r="BF248" i="9"/>
  <c r="T248" i="9"/>
  <c r="R248" i="9"/>
  <c r="P248" i="9"/>
  <c r="BK248" i="9"/>
  <c r="J248" i="9"/>
  <c r="BE248" i="9"/>
  <c r="BI245" i="9"/>
  <c r="BH245" i="9"/>
  <c r="BG245" i="9"/>
  <c r="BF245" i="9"/>
  <c r="T245" i="9"/>
  <c r="T244" i="9"/>
  <c r="T243" i="9" s="1"/>
  <c r="R245" i="9"/>
  <c r="R244" i="9" s="1"/>
  <c r="R243" i="9" s="1"/>
  <c r="P245" i="9"/>
  <c r="P244" i="9"/>
  <c r="P243" i="9" s="1"/>
  <c r="BK245" i="9"/>
  <c r="BK244" i="9" s="1"/>
  <c r="J245" i="9"/>
  <c r="BE245" i="9"/>
  <c r="BI241" i="9"/>
  <c r="BH241" i="9"/>
  <c r="BG241" i="9"/>
  <c r="BF241" i="9"/>
  <c r="T241" i="9"/>
  <c r="R241" i="9"/>
  <c r="P241" i="9"/>
  <c r="BK241" i="9"/>
  <c r="J241" i="9"/>
  <c r="BE241" i="9"/>
  <c r="BI239" i="9"/>
  <c r="BH239" i="9"/>
  <c r="BG239" i="9"/>
  <c r="BF239" i="9"/>
  <c r="T239" i="9"/>
  <c r="R239" i="9"/>
  <c r="P239" i="9"/>
  <c r="BK239" i="9"/>
  <c r="J239" i="9"/>
  <c r="BE239" i="9"/>
  <c r="BI237" i="9"/>
  <c r="BH237" i="9"/>
  <c r="BG237" i="9"/>
  <c r="BF237" i="9"/>
  <c r="T237" i="9"/>
  <c r="R237" i="9"/>
  <c r="P237" i="9"/>
  <c r="BK237" i="9"/>
  <c r="J237" i="9"/>
  <c r="BE237" i="9"/>
  <c r="BI235" i="9"/>
  <c r="BH235" i="9"/>
  <c r="BG235" i="9"/>
  <c r="BF235" i="9"/>
  <c r="T235" i="9"/>
  <c r="T234" i="9"/>
  <c r="R235" i="9"/>
  <c r="R234" i="9"/>
  <c r="P235" i="9"/>
  <c r="P234" i="9"/>
  <c r="BK235" i="9"/>
  <c r="BK234" i="9"/>
  <c r="J234" i="9" s="1"/>
  <c r="J65" i="9" s="1"/>
  <c r="J235" i="9"/>
  <c r="BE235" i="9" s="1"/>
  <c r="BI232" i="9"/>
  <c r="BH232" i="9"/>
  <c r="BG232" i="9"/>
  <c r="BF232" i="9"/>
  <c r="T232" i="9"/>
  <c r="R232" i="9"/>
  <c r="P232" i="9"/>
  <c r="BK232" i="9"/>
  <c r="J232" i="9"/>
  <c r="BE232" i="9"/>
  <c r="BI230" i="9"/>
  <c r="BH230" i="9"/>
  <c r="BG230" i="9"/>
  <c r="BF230" i="9"/>
  <c r="T230" i="9"/>
  <c r="R230" i="9"/>
  <c r="P230" i="9"/>
  <c r="BK230" i="9"/>
  <c r="J230" i="9"/>
  <c r="BE230" i="9"/>
  <c r="BI228" i="9"/>
  <c r="BH228" i="9"/>
  <c r="BG228" i="9"/>
  <c r="BF228" i="9"/>
  <c r="T228" i="9"/>
  <c r="R228" i="9"/>
  <c r="P228" i="9"/>
  <c r="BK228" i="9"/>
  <c r="J228" i="9"/>
  <c r="BE228" i="9"/>
  <c r="BI226" i="9"/>
  <c r="BH226" i="9"/>
  <c r="BG226" i="9"/>
  <c r="BF226" i="9"/>
  <c r="T226" i="9"/>
  <c r="R226" i="9"/>
  <c r="P226" i="9"/>
  <c r="BK226" i="9"/>
  <c r="J226" i="9"/>
  <c r="BE226" i="9"/>
  <c r="BI224" i="9"/>
  <c r="BH224" i="9"/>
  <c r="BG224" i="9"/>
  <c r="BF224" i="9"/>
  <c r="T224" i="9"/>
  <c r="R224" i="9"/>
  <c r="P224" i="9"/>
  <c r="BK224" i="9"/>
  <c r="J224" i="9"/>
  <c r="BE224" i="9"/>
  <c r="BI222" i="9"/>
  <c r="BH222" i="9"/>
  <c r="BG222" i="9"/>
  <c r="BF222" i="9"/>
  <c r="T222" i="9"/>
  <c r="T221" i="9"/>
  <c r="R222" i="9"/>
  <c r="R221" i="9"/>
  <c r="P222" i="9"/>
  <c r="P221" i="9"/>
  <c r="BK222" i="9"/>
  <c r="BK221" i="9"/>
  <c r="J221" i="9" s="1"/>
  <c r="J64" i="9" s="1"/>
  <c r="J222" i="9"/>
  <c r="BE222" i="9" s="1"/>
  <c r="BI219" i="9"/>
  <c r="BH219" i="9"/>
  <c r="BG219" i="9"/>
  <c r="BF219" i="9"/>
  <c r="T219" i="9"/>
  <c r="R219" i="9"/>
  <c r="P219" i="9"/>
  <c r="BK219" i="9"/>
  <c r="J219" i="9"/>
  <c r="BE219" i="9"/>
  <c r="BI216" i="9"/>
  <c r="BH216" i="9"/>
  <c r="BG216" i="9"/>
  <c r="BF216" i="9"/>
  <c r="T216" i="9"/>
  <c r="R216" i="9"/>
  <c r="P216" i="9"/>
  <c r="BK216" i="9"/>
  <c r="J216" i="9"/>
  <c r="BE216" i="9"/>
  <c r="BI213" i="9"/>
  <c r="BH213" i="9"/>
  <c r="BG213" i="9"/>
  <c r="BF213" i="9"/>
  <c r="T213" i="9"/>
  <c r="R213" i="9"/>
  <c r="P213" i="9"/>
  <c r="BK213" i="9"/>
  <c r="J213" i="9"/>
  <c r="BE213" i="9"/>
  <c r="BI210" i="9"/>
  <c r="BH210" i="9"/>
  <c r="BG210" i="9"/>
  <c r="BF210" i="9"/>
  <c r="T210" i="9"/>
  <c r="R210" i="9"/>
  <c r="P210" i="9"/>
  <c r="BK210" i="9"/>
  <c r="J210" i="9"/>
  <c r="BE210" i="9"/>
  <c r="BI207" i="9"/>
  <c r="BH207" i="9"/>
  <c r="BG207" i="9"/>
  <c r="BF207" i="9"/>
  <c r="T207" i="9"/>
  <c r="R207" i="9"/>
  <c r="P207" i="9"/>
  <c r="BK207" i="9"/>
  <c r="J207" i="9"/>
  <c r="BE207" i="9"/>
  <c r="BI205" i="9"/>
  <c r="BH205" i="9"/>
  <c r="BG205" i="9"/>
  <c r="BF205" i="9"/>
  <c r="T205" i="9"/>
  <c r="R205" i="9"/>
  <c r="P205" i="9"/>
  <c r="BK205" i="9"/>
  <c r="J205" i="9"/>
  <c r="BE205" i="9"/>
  <c r="BI203" i="9"/>
  <c r="BH203" i="9"/>
  <c r="BG203" i="9"/>
  <c r="BF203" i="9"/>
  <c r="T203" i="9"/>
  <c r="R203" i="9"/>
  <c r="P203" i="9"/>
  <c r="BK203" i="9"/>
  <c r="J203" i="9"/>
  <c r="BE203" i="9"/>
  <c r="BI199" i="9"/>
  <c r="BH199" i="9"/>
  <c r="BG199" i="9"/>
  <c r="BF199" i="9"/>
  <c r="T199" i="9"/>
  <c r="R199" i="9"/>
  <c r="P199" i="9"/>
  <c r="BK199" i="9"/>
  <c r="J199" i="9"/>
  <c r="BE199" i="9"/>
  <c r="BI197" i="9"/>
  <c r="BH197" i="9"/>
  <c r="BG197" i="9"/>
  <c r="BF197" i="9"/>
  <c r="T197" i="9"/>
  <c r="R197" i="9"/>
  <c r="P197" i="9"/>
  <c r="BK197" i="9"/>
  <c r="J197" i="9"/>
  <c r="BE197" i="9"/>
  <c r="BI193" i="9"/>
  <c r="BH193" i="9"/>
  <c r="BG193" i="9"/>
  <c r="BF193" i="9"/>
  <c r="T193" i="9"/>
  <c r="R193" i="9"/>
  <c r="P193" i="9"/>
  <c r="BK193" i="9"/>
  <c r="J193" i="9"/>
  <c r="BE193" i="9"/>
  <c r="BI187" i="9"/>
  <c r="BH187" i="9"/>
  <c r="BG187" i="9"/>
  <c r="BF187" i="9"/>
  <c r="T187" i="9"/>
  <c r="R187" i="9"/>
  <c r="P187" i="9"/>
  <c r="BK187" i="9"/>
  <c r="J187" i="9"/>
  <c r="BE187" i="9"/>
  <c r="BI183" i="9"/>
  <c r="BH183" i="9"/>
  <c r="BG183" i="9"/>
  <c r="BF183" i="9"/>
  <c r="T183" i="9"/>
  <c r="T182" i="9"/>
  <c r="T181" i="9" s="1"/>
  <c r="R183" i="9"/>
  <c r="R182" i="9" s="1"/>
  <c r="R181" i="9" s="1"/>
  <c r="P183" i="9"/>
  <c r="P182" i="9"/>
  <c r="P181" i="9" s="1"/>
  <c r="BK183" i="9"/>
  <c r="BK182" i="9" s="1"/>
  <c r="J183" i="9"/>
  <c r="BE183" i="9"/>
  <c r="BI179" i="9"/>
  <c r="BH179" i="9"/>
  <c r="BG179" i="9"/>
  <c r="BF179" i="9"/>
  <c r="T179" i="9"/>
  <c r="R179" i="9"/>
  <c r="P179" i="9"/>
  <c r="BK179" i="9"/>
  <c r="J179" i="9"/>
  <c r="BE179" i="9"/>
  <c r="BI177" i="9"/>
  <c r="BH177" i="9"/>
  <c r="BG177" i="9"/>
  <c r="BF177" i="9"/>
  <c r="T177" i="9"/>
  <c r="R177" i="9"/>
  <c r="P177" i="9"/>
  <c r="BK177" i="9"/>
  <c r="J177" i="9"/>
  <c r="BE177" i="9"/>
  <c r="BI174" i="9"/>
  <c r="BH174" i="9"/>
  <c r="BG174" i="9"/>
  <c r="BF174" i="9"/>
  <c r="T174" i="9"/>
  <c r="R174" i="9"/>
  <c r="P174" i="9"/>
  <c r="BK174" i="9"/>
  <c r="J174" i="9"/>
  <c r="BE174" i="9"/>
  <c r="BI171" i="9"/>
  <c r="BH171" i="9"/>
  <c r="BG171" i="9"/>
  <c r="BF171" i="9"/>
  <c r="T171" i="9"/>
  <c r="T170" i="9"/>
  <c r="R171" i="9"/>
  <c r="R170" i="9"/>
  <c r="P171" i="9"/>
  <c r="P170" i="9"/>
  <c r="BK171" i="9"/>
  <c r="BK170" i="9"/>
  <c r="J170" i="9" s="1"/>
  <c r="J61" i="9" s="1"/>
  <c r="J171" i="9"/>
  <c r="BE171" i="9" s="1"/>
  <c r="BI167" i="9"/>
  <c r="BH167" i="9"/>
  <c r="BG167" i="9"/>
  <c r="BF167" i="9"/>
  <c r="T167" i="9"/>
  <c r="R167" i="9"/>
  <c r="P167" i="9"/>
  <c r="BK167" i="9"/>
  <c r="J167" i="9"/>
  <c r="BE167" i="9"/>
  <c r="BI164" i="9"/>
  <c r="BH164" i="9"/>
  <c r="BG164" i="9"/>
  <c r="BF164" i="9"/>
  <c r="T164" i="9"/>
  <c r="R164" i="9"/>
  <c r="P164" i="9"/>
  <c r="BK164" i="9"/>
  <c r="J164" i="9"/>
  <c r="BE164" i="9"/>
  <c r="BI160" i="9"/>
  <c r="BH160" i="9"/>
  <c r="BG160" i="9"/>
  <c r="BF160" i="9"/>
  <c r="T160" i="9"/>
  <c r="T159" i="9"/>
  <c r="R160" i="9"/>
  <c r="R159" i="9"/>
  <c r="P160" i="9"/>
  <c r="P159" i="9"/>
  <c r="BK160" i="9"/>
  <c r="BK159" i="9"/>
  <c r="J159" i="9" s="1"/>
  <c r="J60" i="9" s="1"/>
  <c r="J160" i="9"/>
  <c r="BE160" i="9" s="1"/>
  <c r="BI157" i="9"/>
  <c r="BH157" i="9"/>
  <c r="BG157" i="9"/>
  <c r="BF157" i="9"/>
  <c r="T157" i="9"/>
  <c r="R157" i="9"/>
  <c r="P157" i="9"/>
  <c r="BK157" i="9"/>
  <c r="J157" i="9"/>
  <c r="BE157" i="9"/>
  <c r="BI155" i="9"/>
  <c r="BH155" i="9"/>
  <c r="BG155" i="9"/>
  <c r="BF155" i="9"/>
  <c r="T155" i="9"/>
  <c r="R155" i="9"/>
  <c r="P155" i="9"/>
  <c r="BK155" i="9"/>
  <c r="J155" i="9"/>
  <c r="BE155" i="9"/>
  <c r="BI151" i="9"/>
  <c r="BH151" i="9"/>
  <c r="BG151" i="9"/>
  <c r="BF151" i="9"/>
  <c r="T151" i="9"/>
  <c r="R151" i="9"/>
  <c r="P151" i="9"/>
  <c r="BK151" i="9"/>
  <c r="J151" i="9"/>
  <c r="BE151" i="9"/>
  <c r="BI147" i="9"/>
  <c r="BH147" i="9"/>
  <c r="BG147" i="9"/>
  <c r="BF147" i="9"/>
  <c r="T147" i="9"/>
  <c r="T146" i="9"/>
  <c r="R147" i="9"/>
  <c r="R146" i="9"/>
  <c r="P147" i="9"/>
  <c r="P146" i="9"/>
  <c r="BK147" i="9"/>
  <c r="BK146" i="9"/>
  <c r="J146" i="9" s="1"/>
  <c r="J59" i="9" s="1"/>
  <c r="J147" i="9"/>
  <c r="BE147" i="9" s="1"/>
  <c r="BI142" i="9"/>
  <c r="BH142" i="9"/>
  <c r="BG142" i="9"/>
  <c r="BF142" i="9"/>
  <c r="T142" i="9"/>
  <c r="R142" i="9"/>
  <c r="P142" i="9"/>
  <c r="BK142" i="9"/>
  <c r="J142" i="9"/>
  <c r="BE142" i="9"/>
  <c r="BI139" i="9"/>
  <c r="BH139" i="9"/>
  <c r="BG139" i="9"/>
  <c r="BF139" i="9"/>
  <c r="T139" i="9"/>
  <c r="R139" i="9"/>
  <c r="P139" i="9"/>
  <c r="BK139" i="9"/>
  <c r="J139" i="9"/>
  <c r="BE139" i="9"/>
  <c r="BI136" i="9"/>
  <c r="BH136" i="9"/>
  <c r="BG136" i="9"/>
  <c r="BF136" i="9"/>
  <c r="T136" i="9"/>
  <c r="R136" i="9"/>
  <c r="P136" i="9"/>
  <c r="BK136" i="9"/>
  <c r="J136" i="9"/>
  <c r="BE136" i="9"/>
  <c r="BI134" i="9"/>
  <c r="BH134" i="9"/>
  <c r="BG134" i="9"/>
  <c r="BF134" i="9"/>
  <c r="T134" i="9"/>
  <c r="R134" i="9"/>
  <c r="P134" i="9"/>
  <c r="BK134" i="9"/>
  <c r="J134" i="9"/>
  <c r="BE134" i="9"/>
  <c r="BI132" i="9"/>
  <c r="BH132" i="9"/>
  <c r="BG132" i="9"/>
  <c r="BF132" i="9"/>
  <c r="T132" i="9"/>
  <c r="R132" i="9"/>
  <c r="P132" i="9"/>
  <c r="BK132" i="9"/>
  <c r="J132" i="9"/>
  <c r="BE132" i="9"/>
  <c r="BI129" i="9"/>
  <c r="BH129" i="9"/>
  <c r="BG129" i="9"/>
  <c r="BF129" i="9"/>
  <c r="T129" i="9"/>
  <c r="R129" i="9"/>
  <c r="P129" i="9"/>
  <c r="BK129" i="9"/>
  <c r="J129" i="9"/>
  <c r="BE129" i="9"/>
  <c r="BI127" i="9"/>
  <c r="BH127" i="9"/>
  <c r="BG127" i="9"/>
  <c r="BF127" i="9"/>
  <c r="T127" i="9"/>
  <c r="R127" i="9"/>
  <c r="P127" i="9"/>
  <c r="BK127" i="9"/>
  <c r="J127" i="9"/>
  <c r="BE127" i="9"/>
  <c r="BI124" i="9"/>
  <c r="BH124" i="9"/>
  <c r="BG124" i="9"/>
  <c r="BF124" i="9"/>
  <c r="T124" i="9"/>
  <c r="R124" i="9"/>
  <c r="P124" i="9"/>
  <c r="BK124" i="9"/>
  <c r="J124" i="9"/>
  <c r="BE124" i="9"/>
  <c r="BI120" i="9"/>
  <c r="F34" i="9"/>
  <c r="BD59" i="1" s="1"/>
  <c r="BH120" i="9"/>
  <c r="F33" i="9" s="1"/>
  <c r="BC59" i="1" s="1"/>
  <c r="BG120" i="9"/>
  <c r="F32" i="9"/>
  <c r="BB59" i="1" s="1"/>
  <c r="BF120" i="9"/>
  <c r="T120" i="9"/>
  <c r="T119" i="9"/>
  <c r="T118" i="9" s="1"/>
  <c r="T117" i="9" s="1"/>
  <c r="R120" i="9"/>
  <c r="R119" i="9"/>
  <c r="R118" i="9" s="1"/>
  <c r="R117" i="9"/>
  <c r="P120" i="9"/>
  <c r="P119" i="9"/>
  <c r="P118" i="9" s="1"/>
  <c r="P117" i="9" s="1"/>
  <c r="AU59" i="1" s="1"/>
  <c r="BK120" i="9"/>
  <c r="BK119" i="9" s="1"/>
  <c r="BK118" i="9" s="1"/>
  <c r="J118" i="9"/>
  <c r="J57" i="9" s="1"/>
  <c r="J120" i="9"/>
  <c r="BE120" i="9" s="1"/>
  <c r="J30" i="9"/>
  <c r="AV59" i="1" s="1"/>
  <c r="F30" i="9"/>
  <c r="AZ59" i="1" s="1"/>
  <c r="J113" i="9"/>
  <c r="F113" i="9"/>
  <c r="F111" i="9"/>
  <c r="E109" i="9"/>
  <c r="J51" i="9"/>
  <c r="F51" i="9"/>
  <c r="F49" i="9"/>
  <c r="E47" i="9"/>
  <c r="J18" i="9"/>
  <c r="E18" i="9"/>
  <c r="F114" i="9" s="1"/>
  <c r="J17" i="9"/>
  <c r="J12" i="9"/>
  <c r="J111" i="9" s="1"/>
  <c r="J49" i="9"/>
  <c r="E7" i="9"/>
  <c r="E107" i="9"/>
  <c r="E45" i="9"/>
  <c r="AY58" i="1"/>
  <c r="AX58" i="1"/>
  <c r="BI159" i="8"/>
  <c r="BH159" i="8"/>
  <c r="BG159" i="8"/>
  <c r="BF159" i="8"/>
  <c r="T159" i="8"/>
  <c r="T158" i="8" s="1"/>
  <c r="R159" i="8"/>
  <c r="R158" i="8" s="1"/>
  <c r="P159" i="8"/>
  <c r="P158" i="8" s="1"/>
  <c r="BK159" i="8"/>
  <c r="BK158" i="8" s="1"/>
  <c r="J158" i="8"/>
  <c r="J65" i="8" s="1"/>
  <c r="J159" i="8"/>
  <c r="BE159" i="8"/>
  <c r="BI156" i="8"/>
  <c r="BH156" i="8"/>
  <c r="BG156" i="8"/>
  <c r="BF156" i="8"/>
  <c r="T156" i="8"/>
  <c r="R156" i="8"/>
  <c r="P156" i="8"/>
  <c r="BK156" i="8"/>
  <c r="J156" i="8"/>
  <c r="BE156" i="8" s="1"/>
  <c r="BI154" i="8"/>
  <c r="BH154" i="8"/>
  <c r="BG154" i="8"/>
  <c r="BF154" i="8"/>
  <c r="T154" i="8"/>
  <c r="R154" i="8"/>
  <c r="P154" i="8"/>
  <c r="BK154" i="8"/>
  <c r="J154" i="8"/>
  <c r="BE154" i="8" s="1"/>
  <c r="BI152" i="8"/>
  <c r="BH152" i="8"/>
  <c r="BG152" i="8"/>
  <c r="BF152" i="8"/>
  <c r="T152" i="8"/>
  <c r="R152" i="8"/>
  <c r="P152" i="8"/>
  <c r="BK152" i="8"/>
  <c r="J152" i="8"/>
  <c r="BE152" i="8" s="1"/>
  <c r="BI150" i="8"/>
  <c r="BH150" i="8"/>
  <c r="BG150" i="8"/>
  <c r="BF150" i="8"/>
  <c r="T150" i="8"/>
  <c r="T149" i="8" s="1"/>
  <c r="R150" i="8"/>
  <c r="R149" i="8" s="1"/>
  <c r="P150" i="8"/>
  <c r="P149" i="8" s="1"/>
  <c r="BK150" i="8"/>
  <c r="BK149" i="8" s="1"/>
  <c r="J149" i="8"/>
  <c r="J64" i="8" s="1"/>
  <c r="J150" i="8"/>
  <c r="BE150" i="8"/>
  <c r="BI147" i="8"/>
  <c r="BH147" i="8"/>
  <c r="BG147" i="8"/>
  <c r="BF147" i="8"/>
  <c r="T147" i="8"/>
  <c r="T146" i="8" s="1"/>
  <c r="R147" i="8"/>
  <c r="R146" i="8" s="1"/>
  <c r="P147" i="8"/>
  <c r="P146" i="8" s="1"/>
  <c r="BK147" i="8"/>
  <c r="BK146" i="8" s="1"/>
  <c r="J146" i="8" s="1"/>
  <c r="J63" i="8" s="1"/>
  <c r="J147" i="8"/>
  <c r="BE147" i="8"/>
  <c r="BI144" i="8"/>
  <c r="BH144" i="8"/>
  <c r="BG144" i="8"/>
  <c r="BF144" i="8"/>
  <c r="T144" i="8"/>
  <c r="R144" i="8"/>
  <c r="P144" i="8"/>
  <c r="BK144" i="8"/>
  <c r="J144" i="8"/>
  <c r="BE144" i="8" s="1"/>
  <c r="BI142" i="8"/>
  <c r="BH142" i="8"/>
  <c r="BG142" i="8"/>
  <c r="BF142" i="8"/>
  <c r="T142" i="8"/>
  <c r="R142" i="8"/>
  <c r="P142" i="8"/>
  <c r="BK142" i="8"/>
  <c r="J142" i="8"/>
  <c r="BE142" i="8" s="1"/>
  <c r="BI140" i="8"/>
  <c r="BH140" i="8"/>
  <c r="BG140" i="8"/>
  <c r="BF140" i="8"/>
  <c r="T140" i="8"/>
  <c r="T139" i="8" s="1"/>
  <c r="R140" i="8"/>
  <c r="R139" i="8" s="1"/>
  <c r="P140" i="8"/>
  <c r="P139" i="8" s="1"/>
  <c r="BK140" i="8"/>
  <c r="BK139" i="8" s="1"/>
  <c r="J139" i="8"/>
  <c r="J62" i="8" s="1"/>
  <c r="J140" i="8"/>
  <c r="BE140" i="8"/>
  <c r="BI137" i="8"/>
  <c r="BH137" i="8"/>
  <c r="BG137" i="8"/>
  <c r="BF137" i="8"/>
  <c r="T137" i="8"/>
  <c r="R137" i="8"/>
  <c r="P137" i="8"/>
  <c r="BK137" i="8"/>
  <c r="J137" i="8"/>
  <c r="BE137" i="8" s="1"/>
  <c r="BI135" i="8"/>
  <c r="BH135" i="8"/>
  <c r="BG135" i="8"/>
  <c r="BF135" i="8"/>
  <c r="T135" i="8"/>
  <c r="R135" i="8"/>
  <c r="P135" i="8"/>
  <c r="BK135" i="8"/>
  <c r="J135" i="8"/>
  <c r="BE135" i="8" s="1"/>
  <c r="BI133" i="8"/>
  <c r="BH133" i="8"/>
  <c r="BG133" i="8"/>
  <c r="BF133" i="8"/>
  <c r="T133" i="8"/>
  <c r="R133" i="8"/>
  <c r="P133" i="8"/>
  <c r="BK133" i="8"/>
  <c r="J133" i="8"/>
  <c r="BE133" i="8" s="1"/>
  <c r="BI131" i="8"/>
  <c r="BH131" i="8"/>
  <c r="BG131" i="8"/>
  <c r="BF131" i="8"/>
  <c r="T131" i="8"/>
  <c r="R131" i="8"/>
  <c r="P131" i="8"/>
  <c r="BK131" i="8"/>
  <c r="J131" i="8"/>
  <c r="BE131" i="8" s="1"/>
  <c r="BI129" i="8"/>
  <c r="BH129" i="8"/>
  <c r="BG129" i="8"/>
  <c r="BF129" i="8"/>
  <c r="T129" i="8"/>
  <c r="R129" i="8"/>
  <c r="P129" i="8"/>
  <c r="BK129" i="8"/>
  <c r="J129" i="8"/>
  <c r="BE129" i="8" s="1"/>
  <c r="BI127" i="8"/>
  <c r="BH127" i="8"/>
  <c r="BG127" i="8"/>
  <c r="BF127" i="8"/>
  <c r="T127" i="8"/>
  <c r="R127" i="8"/>
  <c r="P127" i="8"/>
  <c r="BK127" i="8"/>
  <c r="J127" i="8"/>
  <c r="BE127" i="8" s="1"/>
  <c r="BI125" i="8"/>
  <c r="BH125" i="8"/>
  <c r="BG125" i="8"/>
  <c r="BF125" i="8"/>
  <c r="T125" i="8"/>
  <c r="R125" i="8"/>
  <c r="P125" i="8"/>
  <c r="BK125" i="8"/>
  <c r="J125" i="8"/>
  <c r="BE125" i="8" s="1"/>
  <c r="BI123" i="8"/>
  <c r="BH123" i="8"/>
  <c r="BG123" i="8"/>
  <c r="BF123" i="8"/>
  <c r="T123" i="8"/>
  <c r="T122" i="8" s="1"/>
  <c r="R123" i="8"/>
  <c r="R122" i="8" s="1"/>
  <c r="P123" i="8"/>
  <c r="P122" i="8" s="1"/>
  <c r="BK123" i="8"/>
  <c r="BK122" i="8" s="1"/>
  <c r="J122" i="8"/>
  <c r="J61" i="8" s="1"/>
  <c r="J123" i="8"/>
  <c r="BE123" i="8"/>
  <c r="BI120" i="8"/>
  <c r="BH120" i="8"/>
  <c r="BG120" i="8"/>
  <c r="BF120" i="8"/>
  <c r="T120" i="8"/>
  <c r="R120" i="8"/>
  <c r="P120" i="8"/>
  <c r="BK120" i="8"/>
  <c r="J120" i="8"/>
  <c r="BE120" i="8" s="1"/>
  <c r="BI118" i="8"/>
  <c r="BH118" i="8"/>
  <c r="BG118" i="8"/>
  <c r="BF118" i="8"/>
  <c r="T118" i="8"/>
  <c r="R118" i="8"/>
  <c r="P118" i="8"/>
  <c r="BK118" i="8"/>
  <c r="J118" i="8"/>
  <c r="BE118" i="8" s="1"/>
  <c r="BI116" i="8"/>
  <c r="BH116" i="8"/>
  <c r="BG116" i="8"/>
  <c r="BF116" i="8"/>
  <c r="T116" i="8"/>
  <c r="R116" i="8"/>
  <c r="P116" i="8"/>
  <c r="BK116" i="8"/>
  <c r="J116" i="8"/>
  <c r="BE116" i="8" s="1"/>
  <c r="BI114" i="8"/>
  <c r="BH114" i="8"/>
  <c r="BG114" i="8"/>
  <c r="BF114" i="8"/>
  <c r="T114" i="8"/>
  <c r="R114" i="8"/>
  <c r="P114" i="8"/>
  <c r="BK114" i="8"/>
  <c r="J114" i="8"/>
  <c r="BE114" i="8" s="1"/>
  <c r="BI112" i="8"/>
  <c r="BH112" i="8"/>
  <c r="BG112" i="8"/>
  <c r="BF112" i="8"/>
  <c r="T112" i="8"/>
  <c r="R112" i="8"/>
  <c r="P112" i="8"/>
  <c r="BK112" i="8"/>
  <c r="J112" i="8"/>
  <c r="BE112" i="8" s="1"/>
  <c r="BI110" i="8"/>
  <c r="BH110" i="8"/>
  <c r="BG110" i="8"/>
  <c r="BF110" i="8"/>
  <c r="T110" i="8"/>
  <c r="R110" i="8"/>
  <c r="P110" i="8"/>
  <c r="BK110" i="8"/>
  <c r="J110" i="8"/>
  <c r="BE110" i="8" s="1"/>
  <c r="BI108" i="8"/>
  <c r="BH108" i="8"/>
  <c r="BG108" i="8"/>
  <c r="BF108" i="8"/>
  <c r="T108" i="8"/>
  <c r="R108" i="8"/>
  <c r="R107" i="8"/>
  <c r="R106" i="8" s="1"/>
  <c r="P108" i="8"/>
  <c r="BK108" i="8"/>
  <c r="BK107" i="8"/>
  <c r="J107" i="8" s="1"/>
  <c r="J60" i="8" s="1"/>
  <c r="J108" i="8"/>
  <c r="BE108" i="8" s="1"/>
  <c r="BI105" i="8"/>
  <c r="BH105" i="8"/>
  <c r="BG105" i="8"/>
  <c r="BF105" i="8"/>
  <c r="T105" i="8"/>
  <c r="R105" i="8"/>
  <c r="P105" i="8"/>
  <c r="BK105" i="8"/>
  <c r="J105" i="8"/>
  <c r="BE105" i="8" s="1"/>
  <c r="BI104" i="8"/>
  <c r="BH104" i="8"/>
  <c r="BG104" i="8"/>
  <c r="BF104" i="8"/>
  <c r="T104" i="8"/>
  <c r="R104" i="8"/>
  <c r="P104" i="8"/>
  <c r="BK104" i="8"/>
  <c r="J104" i="8"/>
  <c r="BE104" i="8" s="1"/>
  <c r="BI102" i="8"/>
  <c r="BH102" i="8"/>
  <c r="BG102" i="8"/>
  <c r="BF102" i="8"/>
  <c r="T102" i="8"/>
  <c r="R102" i="8"/>
  <c r="P102" i="8"/>
  <c r="BK102" i="8"/>
  <c r="J102" i="8"/>
  <c r="BE102" i="8" s="1"/>
  <c r="BI100" i="8"/>
  <c r="BH100" i="8"/>
  <c r="BG100" i="8"/>
  <c r="BF100" i="8"/>
  <c r="T100" i="8"/>
  <c r="R100" i="8"/>
  <c r="P100" i="8"/>
  <c r="BK100" i="8"/>
  <c r="J100" i="8"/>
  <c r="BE100" i="8" s="1"/>
  <c r="BI98" i="8"/>
  <c r="BH98" i="8"/>
  <c r="BG98" i="8"/>
  <c r="BF98" i="8"/>
  <c r="T98" i="8"/>
  <c r="R98" i="8"/>
  <c r="P98" i="8"/>
  <c r="BK98" i="8"/>
  <c r="J98" i="8"/>
  <c r="BE98" i="8" s="1"/>
  <c r="BI96" i="8"/>
  <c r="BH96" i="8"/>
  <c r="BG96" i="8"/>
  <c r="BF96" i="8"/>
  <c r="T96" i="8"/>
  <c r="R96" i="8"/>
  <c r="P96" i="8"/>
  <c r="BK96" i="8"/>
  <c r="J96" i="8"/>
  <c r="BE96" i="8" s="1"/>
  <c r="BI95" i="8"/>
  <c r="BH95" i="8"/>
  <c r="BG95" i="8"/>
  <c r="BF95" i="8"/>
  <c r="T95" i="8"/>
  <c r="R95" i="8"/>
  <c r="P95" i="8"/>
  <c r="BK95" i="8"/>
  <c r="J95" i="8"/>
  <c r="BE95" i="8" s="1"/>
  <c r="BI93" i="8"/>
  <c r="BH93" i="8"/>
  <c r="BG93" i="8"/>
  <c r="BF93" i="8"/>
  <c r="T93" i="8"/>
  <c r="R93" i="8"/>
  <c r="P93" i="8"/>
  <c r="BK93" i="8"/>
  <c r="J93" i="8"/>
  <c r="BE93" i="8" s="1"/>
  <c r="BI92" i="8"/>
  <c r="BH92" i="8"/>
  <c r="BG92" i="8"/>
  <c r="BF92" i="8"/>
  <c r="T92" i="8"/>
  <c r="R92" i="8"/>
  <c r="P92" i="8"/>
  <c r="BK92" i="8"/>
  <c r="J92" i="8"/>
  <c r="BE92" i="8" s="1"/>
  <c r="BI91" i="8"/>
  <c r="BH91" i="8"/>
  <c r="BG91" i="8"/>
  <c r="BF91" i="8"/>
  <c r="T91" i="8"/>
  <c r="R91" i="8"/>
  <c r="P91" i="8"/>
  <c r="BK91" i="8"/>
  <c r="J91" i="8"/>
  <c r="BE91" i="8" s="1"/>
  <c r="BI90" i="8"/>
  <c r="BH90" i="8"/>
  <c r="BG90" i="8"/>
  <c r="BF90" i="8"/>
  <c r="T90" i="8"/>
  <c r="R90" i="8"/>
  <c r="P90" i="8"/>
  <c r="BK90" i="8"/>
  <c r="J90" i="8"/>
  <c r="BE90" i="8" s="1"/>
  <c r="BI88" i="8"/>
  <c r="BH88" i="8"/>
  <c r="F33" i="8"/>
  <c r="BC58" i="1" s="1"/>
  <c r="BG88" i="8"/>
  <c r="BF88" i="8"/>
  <c r="J31" i="8"/>
  <c r="AW58" i="1" s="1"/>
  <c r="F31" i="8"/>
  <c r="BA58" i="1" s="1"/>
  <c r="T88" i="8"/>
  <c r="T87" i="8" s="1"/>
  <c r="R88" i="8"/>
  <c r="R87" i="8" s="1"/>
  <c r="R86" i="8" s="1"/>
  <c r="R85" i="8" s="1"/>
  <c r="P88" i="8"/>
  <c r="P87" i="8" s="1"/>
  <c r="BK88" i="8"/>
  <c r="BK87" i="8"/>
  <c r="J87" i="8" s="1"/>
  <c r="J58" i="8" s="1"/>
  <c r="J88" i="8"/>
  <c r="BE88" i="8"/>
  <c r="J81" i="8"/>
  <c r="F81" i="8"/>
  <c r="F79" i="8"/>
  <c r="E77" i="8"/>
  <c r="J51" i="8"/>
  <c r="F51" i="8"/>
  <c r="F49" i="8"/>
  <c r="E47" i="8"/>
  <c r="J18" i="8"/>
  <c r="E18" i="8"/>
  <c r="F82" i="8"/>
  <c r="F52" i="8"/>
  <c r="J17" i="8"/>
  <c r="J12" i="8"/>
  <c r="J79" i="8"/>
  <c r="J49" i="8"/>
  <c r="E7" i="8"/>
  <c r="E75" i="8" s="1"/>
  <c r="AY57" i="1"/>
  <c r="AX57" i="1"/>
  <c r="BI157" i="7"/>
  <c r="BH157" i="7"/>
  <c r="BG157" i="7"/>
  <c r="BF157" i="7"/>
  <c r="T157" i="7"/>
  <c r="T156" i="7"/>
  <c r="R157" i="7"/>
  <c r="R156" i="7"/>
  <c r="P157" i="7"/>
  <c r="P156" i="7"/>
  <c r="BK157" i="7"/>
  <c r="BK156" i="7"/>
  <c r="J156" i="7" s="1"/>
  <c r="J157" i="7"/>
  <c r="BE157" i="7" s="1"/>
  <c r="J62" i="7"/>
  <c r="BI154" i="7"/>
  <c r="BH154" i="7"/>
  <c r="BG154" i="7"/>
  <c r="BF154" i="7"/>
  <c r="T154" i="7"/>
  <c r="R154" i="7"/>
  <c r="P154" i="7"/>
  <c r="BK154" i="7"/>
  <c r="J154" i="7"/>
  <c r="BE154" i="7"/>
  <c r="BI151" i="7"/>
  <c r="BH151" i="7"/>
  <c r="BG151" i="7"/>
  <c r="BF151" i="7"/>
  <c r="T151" i="7"/>
  <c r="R151" i="7"/>
  <c r="P151" i="7"/>
  <c r="BK151" i="7"/>
  <c r="J151" i="7"/>
  <c r="BE151" i="7"/>
  <c r="BI149" i="7"/>
  <c r="BH149" i="7"/>
  <c r="BG149" i="7"/>
  <c r="BF149" i="7"/>
  <c r="T149" i="7"/>
  <c r="R149" i="7"/>
  <c r="P149" i="7"/>
  <c r="BK149" i="7"/>
  <c r="J149" i="7"/>
  <c r="BE149" i="7"/>
  <c r="BI147" i="7"/>
  <c r="BH147" i="7"/>
  <c r="BG147" i="7"/>
  <c r="BF147" i="7"/>
  <c r="T147" i="7"/>
  <c r="R147" i="7"/>
  <c r="P147" i="7"/>
  <c r="BK147" i="7"/>
  <c r="J147" i="7"/>
  <c r="BE147" i="7"/>
  <c r="BI144" i="7"/>
  <c r="BH144" i="7"/>
  <c r="BG144" i="7"/>
  <c r="BF144" i="7"/>
  <c r="T144" i="7"/>
  <c r="T143" i="7"/>
  <c r="R144" i="7"/>
  <c r="R143" i="7"/>
  <c r="P144" i="7"/>
  <c r="P143" i="7"/>
  <c r="BK144" i="7"/>
  <c r="BK143" i="7"/>
  <c r="J143" i="7" s="1"/>
  <c r="J144" i="7"/>
  <c r="BE144" i="7" s="1"/>
  <c r="J61" i="7"/>
  <c r="BI141" i="7"/>
  <c r="BH141" i="7"/>
  <c r="BG141" i="7"/>
  <c r="BF141" i="7"/>
  <c r="T141" i="7"/>
  <c r="R141" i="7"/>
  <c r="P141" i="7"/>
  <c r="BK141" i="7"/>
  <c r="J141" i="7"/>
  <c r="BE141" i="7"/>
  <c r="BI139" i="7"/>
  <c r="BH139" i="7"/>
  <c r="BG139" i="7"/>
  <c r="BF139" i="7"/>
  <c r="T139" i="7"/>
  <c r="R139" i="7"/>
  <c r="P139" i="7"/>
  <c r="BK139" i="7"/>
  <c r="J139" i="7"/>
  <c r="BE139" i="7"/>
  <c r="BI137" i="7"/>
  <c r="BH137" i="7"/>
  <c r="BG137" i="7"/>
  <c r="BF137" i="7"/>
  <c r="T137" i="7"/>
  <c r="R137" i="7"/>
  <c r="P137" i="7"/>
  <c r="BK137" i="7"/>
  <c r="J137" i="7"/>
  <c r="BE137" i="7"/>
  <c r="BI135" i="7"/>
  <c r="BH135" i="7"/>
  <c r="BG135" i="7"/>
  <c r="BF135" i="7"/>
  <c r="T135" i="7"/>
  <c r="R135" i="7"/>
  <c r="P135" i="7"/>
  <c r="BK135" i="7"/>
  <c r="J135" i="7"/>
  <c r="BE135" i="7"/>
  <c r="BI133" i="7"/>
  <c r="BH133" i="7"/>
  <c r="BG133" i="7"/>
  <c r="BF133" i="7"/>
  <c r="T133" i="7"/>
  <c r="R133" i="7"/>
  <c r="P133" i="7"/>
  <c r="BK133" i="7"/>
  <c r="J133" i="7"/>
  <c r="BE133" i="7"/>
  <c r="BI131" i="7"/>
  <c r="BH131" i="7"/>
  <c r="BG131" i="7"/>
  <c r="BF131" i="7"/>
  <c r="T131" i="7"/>
  <c r="R131" i="7"/>
  <c r="P131" i="7"/>
  <c r="BK131" i="7"/>
  <c r="J131" i="7"/>
  <c r="BE131" i="7"/>
  <c r="BI128" i="7"/>
  <c r="BH128" i="7"/>
  <c r="BG128" i="7"/>
  <c r="BF128" i="7"/>
  <c r="T128" i="7"/>
  <c r="R128" i="7"/>
  <c r="P128" i="7"/>
  <c r="BK128" i="7"/>
  <c r="J128" i="7"/>
  <c r="BE128" i="7"/>
  <c r="BI127" i="7"/>
  <c r="BH127" i="7"/>
  <c r="BG127" i="7"/>
  <c r="BF127" i="7"/>
  <c r="T127" i="7"/>
  <c r="R127" i="7"/>
  <c r="P127" i="7"/>
  <c r="BK127" i="7"/>
  <c r="J127" i="7"/>
  <c r="BE127" i="7"/>
  <c r="BI125" i="7"/>
  <c r="BH125" i="7"/>
  <c r="BG125" i="7"/>
  <c r="BF125" i="7"/>
  <c r="T125" i="7"/>
  <c r="R125" i="7"/>
  <c r="P125" i="7"/>
  <c r="BK125" i="7"/>
  <c r="J125" i="7"/>
  <c r="BE125" i="7"/>
  <c r="BI124" i="7"/>
  <c r="BH124" i="7"/>
  <c r="BG124" i="7"/>
  <c r="BF124" i="7"/>
  <c r="T124" i="7"/>
  <c r="R124" i="7"/>
  <c r="P124" i="7"/>
  <c r="BK124" i="7"/>
  <c r="J124" i="7"/>
  <c r="BE124" i="7"/>
  <c r="BI122" i="7"/>
  <c r="BH122" i="7"/>
  <c r="BG122" i="7"/>
  <c r="BF122" i="7"/>
  <c r="T122" i="7"/>
  <c r="R122" i="7"/>
  <c r="P122" i="7"/>
  <c r="BK122" i="7"/>
  <c r="J122" i="7"/>
  <c r="BE122" i="7"/>
  <c r="BI120" i="7"/>
  <c r="BH120" i="7"/>
  <c r="BG120" i="7"/>
  <c r="BF120" i="7"/>
  <c r="T120" i="7"/>
  <c r="R120" i="7"/>
  <c r="P120" i="7"/>
  <c r="BK120" i="7"/>
  <c r="J120" i="7"/>
  <c r="BE120" i="7"/>
  <c r="BI119" i="7"/>
  <c r="BH119" i="7"/>
  <c r="BG119" i="7"/>
  <c r="BF119" i="7"/>
  <c r="T119" i="7"/>
  <c r="R119" i="7"/>
  <c r="P119" i="7"/>
  <c r="BK119" i="7"/>
  <c r="J119" i="7"/>
  <c r="BE119" i="7"/>
  <c r="BI118" i="7"/>
  <c r="BH118" i="7"/>
  <c r="BG118" i="7"/>
  <c r="BF118" i="7"/>
  <c r="T118" i="7"/>
  <c r="R118" i="7"/>
  <c r="P118" i="7"/>
  <c r="BK118" i="7"/>
  <c r="J118" i="7"/>
  <c r="BE118" i="7"/>
  <c r="BI116" i="7"/>
  <c r="BH116" i="7"/>
  <c r="BG116" i="7"/>
  <c r="BF116" i="7"/>
  <c r="T116" i="7"/>
  <c r="R116" i="7"/>
  <c r="P116" i="7"/>
  <c r="BK116" i="7"/>
  <c r="J116" i="7"/>
  <c r="BE116" i="7"/>
  <c r="BI114" i="7"/>
  <c r="BH114" i="7"/>
  <c r="BG114" i="7"/>
  <c r="BF114" i="7"/>
  <c r="T114" i="7"/>
  <c r="R114" i="7"/>
  <c r="P114" i="7"/>
  <c r="BK114" i="7"/>
  <c r="J114" i="7"/>
  <c r="BE114" i="7"/>
  <c r="BI112" i="7"/>
  <c r="BH112" i="7"/>
  <c r="BG112" i="7"/>
  <c r="BF112" i="7"/>
  <c r="T112" i="7"/>
  <c r="R112" i="7"/>
  <c r="P112" i="7"/>
  <c r="BK112" i="7"/>
  <c r="J112" i="7"/>
  <c r="BE112" i="7"/>
  <c r="BI110" i="7"/>
  <c r="BH110" i="7"/>
  <c r="BG110" i="7"/>
  <c r="BF110" i="7"/>
  <c r="T110" i="7"/>
  <c r="R110" i="7"/>
  <c r="P110" i="7"/>
  <c r="BK110" i="7"/>
  <c r="J110" i="7"/>
  <c r="BE110" i="7"/>
  <c r="BI108" i="7"/>
  <c r="BH108" i="7"/>
  <c r="BG108" i="7"/>
  <c r="BF108" i="7"/>
  <c r="T108" i="7"/>
  <c r="T107" i="7"/>
  <c r="R108" i="7"/>
  <c r="R107" i="7"/>
  <c r="P108" i="7"/>
  <c r="P107" i="7"/>
  <c r="BK108" i="7"/>
  <c r="BK107" i="7"/>
  <c r="J107" i="7" s="1"/>
  <c r="J108" i="7"/>
  <c r="BE108" i="7" s="1"/>
  <c r="J60" i="7"/>
  <c r="BI104" i="7"/>
  <c r="BH104" i="7"/>
  <c r="BG104" i="7"/>
  <c r="BF104" i="7"/>
  <c r="T104" i="7"/>
  <c r="R104" i="7"/>
  <c r="P104" i="7"/>
  <c r="BK104" i="7"/>
  <c r="J104" i="7"/>
  <c r="BE104" i="7"/>
  <c r="BI101" i="7"/>
  <c r="BH101" i="7"/>
  <c r="BG101" i="7"/>
  <c r="BF101" i="7"/>
  <c r="T101" i="7"/>
  <c r="T100" i="7"/>
  <c r="R101" i="7"/>
  <c r="R100" i="7"/>
  <c r="P101" i="7"/>
  <c r="P100" i="7"/>
  <c r="BK101" i="7"/>
  <c r="BK100" i="7"/>
  <c r="J100" i="7" s="1"/>
  <c r="J101" i="7"/>
  <c r="BE101" i="7" s="1"/>
  <c r="J59" i="7"/>
  <c r="BI97" i="7"/>
  <c r="BH97" i="7"/>
  <c r="BG97" i="7"/>
  <c r="BF97" i="7"/>
  <c r="T97" i="7"/>
  <c r="R97" i="7"/>
  <c r="P97" i="7"/>
  <c r="BK97" i="7"/>
  <c r="J97" i="7"/>
  <c r="BE97" i="7"/>
  <c r="BI95" i="7"/>
  <c r="BH95" i="7"/>
  <c r="BG95" i="7"/>
  <c r="BF95" i="7"/>
  <c r="T95" i="7"/>
  <c r="R95" i="7"/>
  <c r="P95" i="7"/>
  <c r="BK95" i="7"/>
  <c r="J95" i="7"/>
  <c r="BE95" i="7"/>
  <c r="BI93" i="7"/>
  <c r="BH93" i="7"/>
  <c r="BG93" i="7"/>
  <c r="BF93" i="7"/>
  <c r="T93" i="7"/>
  <c r="R93" i="7"/>
  <c r="P93" i="7"/>
  <c r="BK93" i="7"/>
  <c r="J93" i="7"/>
  <c r="BE93" i="7"/>
  <c r="BI90" i="7"/>
  <c r="BH90" i="7"/>
  <c r="BG90" i="7"/>
  <c r="BF90" i="7"/>
  <c r="T90" i="7"/>
  <c r="R90" i="7"/>
  <c r="P90" i="7"/>
  <c r="BK90" i="7"/>
  <c r="J90" i="7"/>
  <c r="BE90" i="7"/>
  <c r="BI88" i="7"/>
  <c r="BH88" i="7"/>
  <c r="BG88" i="7"/>
  <c r="BF88" i="7"/>
  <c r="T88" i="7"/>
  <c r="R88" i="7"/>
  <c r="P88" i="7"/>
  <c r="BK88" i="7"/>
  <c r="J88" i="7"/>
  <c r="BE88" i="7"/>
  <c r="BI85" i="7"/>
  <c r="F34" i="7"/>
  <c r="BD57" i="1" s="1"/>
  <c r="BH85" i="7"/>
  <c r="BG85" i="7"/>
  <c r="F32" i="7"/>
  <c r="BB57" i="1" s="1"/>
  <c r="BF85" i="7"/>
  <c r="T85" i="7"/>
  <c r="T84" i="7"/>
  <c r="R85" i="7"/>
  <c r="R84" i="7"/>
  <c r="R83" i="7" s="1"/>
  <c r="R82" i="7" s="1"/>
  <c r="P85" i="7"/>
  <c r="P84" i="7"/>
  <c r="BK85" i="7"/>
  <c r="J85" i="7"/>
  <c r="BE85" i="7" s="1"/>
  <c r="J30" i="7" s="1"/>
  <c r="AV57" i="1" s="1"/>
  <c r="F30" i="7"/>
  <c r="AZ57" i="1" s="1"/>
  <c r="J78" i="7"/>
  <c r="F78" i="7"/>
  <c r="F76" i="7"/>
  <c r="E74" i="7"/>
  <c r="J51" i="7"/>
  <c r="F51" i="7"/>
  <c r="F49" i="7"/>
  <c r="E47" i="7"/>
  <c r="J18" i="7"/>
  <c r="E18" i="7"/>
  <c r="F79" i="7" s="1"/>
  <c r="J17" i="7"/>
  <c r="J12" i="7"/>
  <c r="J76" i="7" s="1"/>
  <c r="J49" i="7"/>
  <c r="E7" i="7"/>
  <c r="E72" i="7"/>
  <c r="E45" i="7"/>
  <c r="AY56" i="1"/>
  <c r="AX56" i="1"/>
  <c r="BI295" i="6"/>
  <c r="BH295" i="6"/>
  <c r="BG295" i="6"/>
  <c r="BF295" i="6"/>
  <c r="T295" i="6"/>
  <c r="T294" i="6" s="1"/>
  <c r="T293" i="6" s="1"/>
  <c r="R295" i="6"/>
  <c r="R294" i="6"/>
  <c r="R293" i="6" s="1"/>
  <c r="P295" i="6"/>
  <c r="P294" i="6" s="1"/>
  <c r="P293" i="6" s="1"/>
  <c r="BK295" i="6"/>
  <c r="BK294" i="6"/>
  <c r="J294" i="6" s="1"/>
  <c r="BK293" i="6"/>
  <c r="J293" i="6" s="1"/>
  <c r="J70" i="6" s="1"/>
  <c r="J295" i="6"/>
  <c r="BE295" i="6" s="1"/>
  <c r="J71" i="6"/>
  <c r="BI291" i="6"/>
  <c r="BH291" i="6"/>
  <c r="BG291" i="6"/>
  <c r="BF291" i="6"/>
  <c r="T291" i="6"/>
  <c r="T290" i="6" s="1"/>
  <c r="R291" i="6"/>
  <c r="R290" i="6" s="1"/>
  <c r="P291" i="6"/>
  <c r="P290" i="6" s="1"/>
  <c r="BK291" i="6"/>
  <c r="BK290" i="6" s="1"/>
  <c r="J290" i="6" s="1"/>
  <c r="J69" i="6" s="1"/>
  <c r="J291" i="6"/>
  <c r="BE291" i="6"/>
  <c r="BI287" i="6"/>
  <c r="BH287" i="6"/>
  <c r="BG287" i="6"/>
  <c r="BF287" i="6"/>
  <c r="T287" i="6"/>
  <c r="R287" i="6"/>
  <c r="P287" i="6"/>
  <c r="BK287" i="6"/>
  <c r="J287" i="6"/>
  <c r="BE287" i="6" s="1"/>
  <c r="BI285" i="6"/>
  <c r="BH285" i="6"/>
  <c r="BG285" i="6"/>
  <c r="BF285" i="6"/>
  <c r="T285" i="6"/>
  <c r="R285" i="6"/>
  <c r="P285" i="6"/>
  <c r="BK285" i="6"/>
  <c r="J285" i="6"/>
  <c r="BE285" i="6" s="1"/>
  <c r="BI283" i="6"/>
  <c r="BH283" i="6"/>
  <c r="BG283" i="6"/>
  <c r="BF283" i="6"/>
  <c r="T283" i="6"/>
  <c r="R283" i="6"/>
  <c r="P283" i="6"/>
  <c r="BK283" i="6"/>
  <c r="J283" i="6"/>
  <c r="BE283" i="6" s="1"/>
  <c r="BI280" i="6"/>
  <c r="BH280" i="6"/>
  <c r="BG280" i="6"/>
  <c r="BF280" i="6"/>
  <c r="T280" i="6"/>
  <c r="R280" i="6"/>
  <c r="P280" i="6"/>
  <c r="BK280" i="6"/>
  <c r="J280" i="6"/>
  <c r="BE280" i="6" s="1"/>
  <c r="BI277" i="6"/>
  <c r="BH277" i="6"/>
  <c r="BG277" i="6"/>
  <c r="BF277" i="6"/>
  <c r="T277" i="6"/>
  <c r="R277" i="6"/>
  <c r="P277" i="6"/>
  <c r="BK277" i="6"/>
  <c r="J277" i="6"/>
  <c r="BE277" i="6" s="1"/>
  <c r="BI275" i="6"/>
  <c r="BH275" i="6"/>
  <c r="BG275" i="6"/>
  <c r="BF275" i="6"/>
  <c r="T275" i="6"/>
  <c r="R275" i="6"/>
  <c r="R274" i="6" s="1"/>
  <c r="P275" i="6"/>
  <c r="BK275" i="6"/>
  <c r="BK274" i="6" s="1"/>
  <c r="J274" i="6" s="1"/>
  <c r="J68" i="6" s="1"/>
  <c r="J275" i="6"/>
  <c r="BE275" i="6"/>
  <c r="BI272" i="6"/>
  <c r="BH272" i="6"/>
  <c r="BG272" i="6"/>
  <c r="BF272" i="6"/>
  <c r="T272" i="6"/>
  <c r="R272" i="6"/>
  <c r="P272" i="6"/>
  <c r="BK272" i="6"/>
  <c r="J272" i="6"/>
  <c r="BE272" i="6" s="1"/>
  <c r="BI270" i="6"/>
  <c r="BH270" i="6"/>
  <c r="BG270" i="6"/>
  <c r="BF270" i="6"/>
  <c r="T270" i="6"/>
  <c r="R270" i="6"/>
  <c r="P270" i="6"/>
  <c r="BK270" i="6"/>
  <c r="J270" i="6"/>
  <c r="BE270" i="6" s="1"/>
  <c r="BI268" i="6"/>
  <c r="BH268" i="6"/>
  <c r="BG268" i="6"/>
  <c r="BF268" i="6"/>
  <c r="T268" i="6"/>
  <c r="R268" i="6"/>
  <c r="P268" i="6"/>
  <c r="BK268" i="6"/>
  <c r="J268" i="6"/>
  <c r="BE268" i="6" s="1"/>
  <c r="BI267" i="6"/>
  <c r="BH267" i="6"/>
  <c r="BG267" i="6"/>
  <c r="BF267" i="6"/>
  <c r="T267" i="6"/>
  <c r="R267" i="6"/>
  <c r="P267" i="6"/>
  <c r="BK267" i="6"/>
  <c r="J267" i="6"/>
  <c r="BE267" i="6" s="1"/>
  <c r="BI266" i="6"/>
  <c r="BH266" i="6"/>
  <c r="BG266" i="6"/>
  <c r="BF266" i="6"/>
  <c r="T266" i="6"/>
  <c r="T265" i="6" s="1"/>
  <c r="R266" i="6"/>
  <c r="R265" i="6" s="1"/>
  <c r="P266" i="6"/>
  <c r="P265" i="6" s="1"/>
  <c r="BK266" i="6"/>
  <c r="BK265" i="6" s="1"/>
  <c r="J265" i="6"/>
  <c r="J67" i="6" s="1"/>
  <c r="J266" i="6"/>
  <c r="BE266" i="6"/>
  <c r="BI261" i="6"/>
  <c r="BH261" i="6"/>
  <c r="BG261" i="6"/>
  <c r="BF261" i="6"/>
  <c r="T261" i="6"/>
  <c r="R261" i="6"/>
  <c r="P261" i="6"/>
  <c r="BK261" i="6"/>
  <c r="J261" i="6"/>
  <c r="BE261" i="6" s="1"/>
  <c r="BI257" i="6"/>
  <c r="BH257" i="6"/>
  <c r="BG257" i="6"/>
  <c r="BF257" i="6"/>
  <c r="T257" i="6"/>
  <c r="R257" i="6"/>
  <c r="P257" i="6"/>
  <c r="BK257" i="6"/>
  <c r="J257" i="6"/>
  <c r="BE257" i="6" s="1"/>
  <c r="BI255" i="6"/>
  <c r="BH255" i="6"/>
  <c r="BG255" i="6"/>
  <c r="BF255" i="6"/>
  <c r="T255" i="6"/>
  <c r="R255" i="6"/>
  <c r="P255" i="6"/>
  <c r="BK255" i="6"/>
  <c r="J255" i="6"/>
  <c r="BE255" i="6" s="1"/>
  <c r="BI253" i="6"/>
  <c r="BH253" i="6"/>
  <c r="BG253" i="6"/>
  <c r="BF253" i="6"/>
  <c r="T253" i="6"/>
  <c r="R253" i="6"/>
  <c r="P253" i="6"/>
  <c r="BK253" i="6"/>
  <c r="J253" i="6"/>
  <c r="BE253" i="6" s="1"/>
  <c r="BI251" i="6"/>
  <c r="BH251" i="6"/>
  <c r="BG251" i="6"/>
  <c r="BF251" i="6"/>
  <c r="T251" i="6"/>
  <c r="R251" i="6"/>
  <c r="P251" i="6"/>
  <c r="BK251" i="6"/>
  <c r="J251" i="6"/>
  <c r="BE251" i="6" s="1"/>
  <c r="BI249" i="6"/>
  <c r="BH249" i="6"/>
  <c r="BG249" i="6"/>
  <c r="BF249" i="6"/>
  <c r="T249" i="6"/>
  <c r="R249" i="6"/>
  <c r="P249" i="6"/>
  <c r="BK249" i="6"/>
  <c r="J249" i="6"/>
  <c r="BE249" i="6" s="1"/>
  <c r="BI245" i="6"/>
  <c r="BH245" i="6"/>
  <c r="BG245" i="6"/>
  <c r="BF245" i="6"/>
  <c r="T245" i="6"/>
  <c r="R245" i="6"/>
  <c r="P245" i="6"/>
  <c r="BK245" i="6"/>
  <c r="J245" i="6"/>
  <c r="BE245" i="6" s="1"/>
  <c r="BI243" i="6"/>
  <c r="BH243" i="6"/>
  <c r="BG243" i="6"/>
  <c r="BF243" i="6"/>
  <c r="T243" i="6"/>
  <c r="R243" i="6"/>
  <c r="P243" i="6"/>
  <c r="BK243" i="6"/>
  <c r="J243" i="6"/>
  <c r="BE243" i="6" s="1"/>
  <c r="BI241" i="6"/>
  <c r="BH241" i="6"/>
  <c r="BG241" i="6"/>
  <c r="BF241" i="6"/>
  <c r="T241" i="6"/>
  <c r="R241" i="6"/>
  <c r="P241" i="6"/>
  <c r="BK241" i="6"/>
  <c r="J241" i="6"/>
  <c r="BE241" i="6" s="1"/>
  <c r="BI239" i="6"/>
  <c r="BH239" i="6"/>
  <c r="BG239" i="6"/>
  <c r="BF239" i="6"/>
  <c r="T239" i="6"/>
  <c r="R239" i="6"/>
  <c r="P239" i="6"/>
  <c r="BK239" i="6"/>
  <c r="J239" i="6"/>
  <c r="BE239" i="6" s="1"/>
  <c r="BI238" i="6"/>
  <c r="BH238" i="6"/>
  <c r="BG238" i="6"/>
  <c r="BF238" i="6"/>
  <c r="T238" i="6"/>
  <c r="R238" i="6"/>
  <c r="P238" i="6"/>
  <c r="BK238" i="6"/>
  <c r="J238" i="6"/>
  <c r="BE238" i="6" s="1"/>
  <c r="BI236" i="6"/>
  <c r="BH236" i="6"/>
  <c r="BG236" i="6"/>
  <c r="BF236" i="6"/>
  <c r="T236" i="6"/>
  <c r="R236" i="6"/>
  <c r="P236" i="6"/>
  <c r="BK236" i="6"/>
  <c r="J236" i="6"/>
  <c r="BE236" i="6" s="1"/>
  <c r="BI234" i="6"/>
  <c r="BH234" i="6"/>
  <c r="BG234" i="6"/>
  <c r="BF234" i="6"/>
  <c r="T234" i="6"/>
  <c r="R234" i="6"/>
  <c r="P234" i="6"/>
  <c r="BK234" i="6"/>
  <c r="J234" i="6"/>
  <c r="BE234" i="6" s="1"/>
  <c r="BI232" i="6"/>
  <c r="BH232" i="6"/>
  <c r="BG232" i="6"/>
  <c r="BF232" i="6"/>
  <c r="T232" i="6"/>
  <c r="R232" i="6"/>
  <c r="P232" i="6"/>
  <c r="BK232" i="6"/>
  <c r="J232" i="6"/>
  <c r="BE232" i="6" s="1"/>
  <c r="BI230" i="6"/>
  <c r="BH230" i="6"/>
  <c r="BG230" i="6"/>
  <c r="BF230" i="6"/>
  <c r="T230" i="6"/>
  <c r="R230" i="6"/>
  <c r="P230" i="6"/>
  <c r="BK230" i="6"/>
  <c r="J230" i="6"/>
  <c r="BE230" i="6" s="1"/>
  <c r="BI229" i="6"/>
  <c r="BH229" i="6"/>
  <c r="BG229" i="6"/>
  <c r="BF229" i="6"/>
  <c r="T229" i="6"/>
  <c r="R229" i="6"/>
  <c r="P229" i="6"/>
  <c r="BK229" i="6"/>
  <c r="J229" i="6"/>
  <c r="BE229" i="6" s="1"/>
  <c r="BI228" i="6"/>
  <c r="BH228" i="6"/>
  <c r="BG228" i="6"/>
  <c r="BF228" i="6"/>
  <c r="T228" i="6"/>
  <c r="R228" i="6"/>
  <c r="P228" i="6"/>
  <c r="BK228" i="6"/>
  <c r="J228" i="6"/>
  <c r="BE228" i="6" s="1"/>
  <c r="BI227" i="6"/>
  <c r="BH227" i="6"/>
  <c r="BG227" i="6"/>
  <c r="BF227" i="6"/>
  <c r="T227" i="6"/>
  <c r="R227" i="6"/>
  <c r="P227" i="6"/>
  <c r="BK227" i="6"/>
  <c r="J227" i="6"/>
  <c r="BE227" i="6" s="1"/>
  <c r="BI226" i="6"/>
  <c r="BH226" i="6"/>
  <c r="BG226" i="6"/>
  <c r="BF226" i="6"/>
  <c r="T226" i="6"/>
  <c r="R226" i="6"/>
  <c r="R225" i="6" s="1"/>
  <c r="P226" i="6"/>
  <c r="BK226" i="6"/>
  <c r="BK225" i="6" s="1"/>
  <c r="J225" i="6" s="1"/>
  <c r="J66" i="6" s="1"/>
  <c r="J226" i="6"/>
  <c r="BE226" i="6"/>
  <c r="BI224" i="6"/>
  <c r="BH224" i="6"/>
  <c r="BG224" i="6"/>
  <c r="BF224" i="6"/>
  <c r="T224" i="6"/>
  <c r="R224" i="6"/>
  <c r="P224" i="6"/>
  <c r="BK224" i="6"/>
  <c r="J224" i="6"/>
  <c r="BE224" i="6" s="1"/>
  <c r="BI223" i="6"/>
  <c r="BH223" i="6"/>
  <c r="BG223" i="6"/>
  <c r="BF223" i="6"/>
  <c r="T223" i="6"/>
  <c r="R223" i="6"/>
  <c r="P223" i="6"/>
  <c r="BK223" i="6"/>
  <c r="J223" i="6"/>
  <c r="BE223" i="6" s="1"/>
  <c r="BI221" i="6"/>
  <c r="BH221" i="6"/>
  <c r="BG221" i="6"/>
  <c r="BF221" i="6"/>
  <c r="T221" i="6"/>
  <c r="R221" i="6"/>
  <c r="P221" i="6"/>
  <c r="BK221" i="6"/>
  <c r="J221" i="6"/>
  <c r="BE221" i="6"/>
  <c r="BI218" i="6"/>
  <c r="BH218" i="6"/>
  <c r="BG218" i="6"/>
  <c r="BF218" i="6"/>
  <c r="T218" i="6"/>
  <c r="R218" i="6"/>
  <c r="P218" i="6"/>
  <c r="BK218" i="6"/>
  <c r="J218" i="6"/>
  <c r="BE218" i="6" s="1"/>
  <c r="BI217" i="6"/>
  <c r="BH217" i="6"/>
  <c r="BG217" i="6"/>
  <c r="BF217" i="6"/>
  <c r="T217" i="6"/>
  <c r="R217" i="6"/>
  <c r="P217" i="6"/>
  <c r="BK217" i="6"/>
  <c r="J217" i="6"/>
  <c r="BE217" i="6" s="1"/>
  <c r="BI215" i="6"/>
  <c r="BH215" i="6"/>
  <c r="BG215" i="6"/>
  <c r="BF215" i="6"/>
  <c r="T215" i="6"/>
  <c r="R215" i="6"/>
  <c r="P215" i="6"/>
  <c r="BK215" i="6"/>
  <c r="J215" i="6"/>
  <c r="BE215" i="6" s="1"/>
  <c r="BI212" i="6"/>
  <c r="BH212" i="6"/>
  <c r="BG212" i="6"/>
  <c r="BF212" i="6"/>
  <c r="T212" i="6"/>
  <c r="T211" i="6" s="1"/>
  <c r="R212" i="6"/>
  <c r="R211" i="6" s="1"/>
  <c r="P212" i="6"/>
  <c r="P211" i="6" s="1"/>
  <c r="BK212" i="6"/>
  <c r="BK211" i="6" s="1"/>
  <c r="J211" i="6"/>
  <c r="J64" i="6" s="1"/>
  <c r="J212" i="6"/>
  <c r="BE212" i="6"/>
  <c r="BI209" i="6"/>
  <c r="BH209" i="6"/>
  <c r="BG209" i="6"/>
  <c r="BF209" i="6"/>
  <c r="T209" i="6"/>
  <c r="R209" i="6"/>
  <c r="P209" i="6"/>
  <c r="BK209" i="6"/>
  <c r="J209" i="6"/>
  <c r="BE209" i="6" s="1"/>
  <c r="BI206" i="6"/>
  <c r="BH206" i="6"/>
  <c r="BG206" i="6"/>
  <c r="BF206" i="6"/>
  <c r="T206" i="6"/>
  <c r="R206" i="6"/>
  <c r="P206" i="6"/>
  <c r="BK206" i="6"/>
  <c r="J206" i="6"/>
  <c r="BE206" i="6" s="1"/>
  <c r="BI204" i="6"/>
  <c r="BH204" i="6"/>
  <c r="BG204" i="6"/>
  <c r="BF204" i="6"/>
  <c r="T204" i="6"/>
  <c r="R204" i="6"/>
  <c r="P204" i="6"/>
  <c r="BK204" i="6"/>
  <c r="J204" i="6"/>
  <c r="BE204" i="6" s="1"/>
  <c r="BI201" i="6"/>
  <c r="BH201" i="6"/>
  <c r="BG201" i="6"/>
  <c r="BF201" i="6"/>
  <c r="T201" i="6"/>
  <c r="R201" i="6"/>
  <c r="P201" i="6"/>
  <c r="BK201" i="6"/>
  <c r="J201" i="6"/>
  <c r="BE201" i="6" s="1"/>
  <c r="BI196" i="6"/>
  <c r="BH196" i="6"/>
  <c r="BG196" i="6"/>
  <c r="BF196" i="6"/>
  <c r="T196" i="6"/>
  <c r="R196" i="6"/>
  <c r="R195" i="6" s="1"/>
  <c r="P196" i="6"/>
  <c r="BK196" i="6"/>
  <c r="BK195" i="6" s="1"/>
  <c r="J195" i="6" s="1"/>
  <c r="J63" i="6" s="1"/>
  <c r="J196" i="6"/>
  <c r="BE196" i="6"/>
  <c r="BI193" i="6"/>
  <c r="BH193" i="6"/>
  <c r="BG193" i="6"/>
  <c r="BF193" i="6"/>
  <c r="T193" i="6"/>
  <c r="R193" i="6"/>
  <c r="P193" i="6"/>
  <c r="BK193" i="6"/>
  <c r="J193" i="6"/>
  <c r="BE193" i="6" s="1"/>
  <c r="BI191" i="6"/>
  <c r="BH191" i="6"/>
  <c r="BG191" i="6"/>
  <c r="BF191" i="6"/>
  <c r="T191" i="6"/>
  <c r="R191" i="6"/>
  <c r="P191" i="6"/>
  <c r="BK191" i="6"/>
  <c r="J191" i="6"/>
  <c r="BE191" i="6" s="1"/>
  <c r="BI189" i="6"/>
  <c r="BH189" i="6"/>
  <c r="BG189" i="6"/>
  <c r="BF189" i="6"/>
  <c r="T189" i="6"/>
  <c r="R189" i="6"/>
  <c r="P189" i="6"/>
  <c r="BK189" i="6"/>
  <c r="J189" i="6"/>
  <c r="BE189" i="6" s="1"/>
  <c r="BI187" i="6"/>
  <c r="BH187" i="6"/>
  <c r="BG187" i="6"/>
  <c r="BF187" i="6"/>
  <c r="T187" i="6"/>
  <c r="R187" i="6"/>
  <c r="P187" i="6"/>
  <c r="BK187" i="6"/>
  <c r="J187" i="6"/>
  <c r="BE187" i="6" s="1"/>
  <c r="BI184" i="6"/>
  <c r="BH184" i="6"/>
  <c r="BG184" i="6"/>
  <c r="BF184" i="6"/>
  <c r="T184" i="6"/>
  <c r="R184" i="6"/>
  <c r="P184" i="6"/>
  <c r="BK184" i="6"/>
  <c r="J184" i="6"/>
  <c r="BE184" i="6" s="1"/>
  <c r="BI179" i="6"/>
  <c r="BH179" i="6"/>
  <c r="BG179" i="6"/>
  <c r="BF179" i="6"/>
  <c r="T179" i="6"/>
  <c r="R179" i="6"/>
  <c r="R178" i="6" s="1"/>
  <c r="P179" i="6"/>
  <c r="BK179" i="6"/>
  <c r="BK178" i="6" s="1"/>
  <c r="J178" i="6" s="1"/>
  <c r="J62" i="6" s="1"/>
  <c r="J179" i="6"/>
  <c r="BE179" i="6"/>
  <c r="BI175" i="6"/>
  <c r="BH175" i="6"/>
  <c r="BG175" i="6"/>
  <c r="BF175" i="6"/>
  <c r="T175" i="6"/>
  <c r="R175" i="6"/>
  <c r="P175" i="6"/>
  <c r="BK175" i="6"/>
  <c r="J175" i="6"/>
  <c r="BE175" i="6" s="1"/>
  <c r="BI173" i="6"/>
  <c r="BH173" i="6"/>
  <c r="BG173" i="6"/>
  <c r="BF173" i="6"/>
  <c r="T173" i="6"/>
  <c r="R173" i="6"/>
  <c r="P173" i="6"/>
  <c r="BK173" i="6"/>
  <c r="J173" i="6"/>
  <c r="BE173" i="6" s="1"/>
  <c r="BI170" i="6"/>
  <c r="BH170" i="6"/>
  <c r="BG170" i="6"/>
  <c r="BF170" i="6"/>
  <c r="T170" i="6"/>
  <c r="R170" i="6"/>
  <c r="P170" i="6"/>
  <c r="BK170" i="6"/>
  <c r="J170" i="6"/>
  <c r="BE170" i="6" s="1"/>
  <c r="BI165" i="6"/>
  <c r="BH165" i="6"/>
  <c r="BG165" i="6"/>
  <c r="BF165" i="6"/>
  <c r="T165" i="6"/>
  <c r="R165" i="6"/>
  <c r="R164" i="6"/>
  <c r="R163" i="6" s="1"/>
  <c r="P165" i="6"/>
  <c r="BK165" i="6"/>
  <c r="BK164" i="6"/>
  <c r="J164" i="6" s="1"/>
  <c r="J61" i="6" s="1"/>
  <c r="J165" i="6"/>
  <c r="BE165" i="6" s="1"/>
  <c r="BI161" i="6"/>
  <c r="BH161" i="6"/>
  <c r="BG161" i="6"/>
  <c r="BF161" i="6"/>
  <c r="T161" i="6"/>
  <c r="T160" i="6" s="1"/>
  <c r="R161" i="6"/>
  <c r="R160" i="6" s="1"/>
  <c r="P161" i="6"/>
  <c r="P160" i="6" s="1"/>
  <c r="BK161" i="6"/>
  <c r="BK160" i="6" s="1"/>
  <c r="J160" i="6"/>
  <c r="J59" i="6" s="1"/>
  <c r="J161" i="6"/>
  <c r="BE161" i="6"/>
  <c r="BI159" i="6"/>
  <c r="BH159" i="6"/>
  <c r="BG159" i="6"/>
  <c r="BF159" i="6"/>
  <c r="T159" i="6"/>
  <c r="R159" i="6"/>
  <c r="P159" i="6"/>
  <c r="BK159" i="6"/>
  <c r="J159" i="6"/>
  <c r="BE159" i="6" s="1"/>
  <c r="BI152" i="6"/>
  <c r="BH152" i="6"/>
  <c r="BG152" i="6"/>
  <c r="BF152" i="6"/>
  <c r="T152" i="6"/>
  <c r="R152" i="6"/>
  <c r="P152" i="6"/>
  <c r="BK152" i="6"/>
  <c r="J152" i="6"/>
  <c r="BE152" i="6" s="1"/>
  <c r="BI148" i="6"/>
  <c r="BH148" i="6"/>
  <c r="BG148" i="6"/>
  <c r="BF148" i="6"/>
  <c r="T148" i="6"/>
  <c r="R148" i="6"/>
  <c r="P148" i="6"/>
  <c r="BK148" i="6"/>
  <c r="J148" i="6"/>
  <c r="BE148" i="6" s="1"/>
  <c r="BI144" i="6"/>
  <c r="BH144" i="6"/>
  <c r="BG144" i="6"/>
  <c r="BF144" i="6"/>
  <c r="T144" i="6"/>
  <c r="R144" i="6"/>
  <c r="P144" i="6"/>
  <c r="BK144" i="6"/>
  <c r="J144" i="6"/>
  <c r="BE144" i="6" s="1"/>
  <c r="BI141" i="6"/>
  <c r="BH141" i="6"/>
  <c r="BG141" i="6"/>
  <c r="BF141" i="6"/>
  <c r="T141" i="6"/>
  <c r="R141" i="6"/>
  <c r="P141" i="6"/>
  <c r="BK141" i="6"/>
  <c r="J141" i="6"/>
  <c r="BE141" i="6" s="1"/>
  <c r="BI138" i="6"/>
  <c r="BH138" i="6"/>
  <c r="BG138" i="6"/>
  <c r="BF138" i="6"/>
  <c r="T138" i="6"/>
  <c r="R138" i="6"/>
  <c r="P138" i="6"/>
  <c r="BK138" i="6"/>
  <c r="J138" i="6"/>
  <c r="BE138" i="6" s="1"/>
  <c r="BI134" i="6"/>
  <c r="BH134" i="6"/>
  <c r="BG134" i="6"/>
  <c r="BF134" i="6"/>
  <c r="T134" i="6"/>
  <c r="R134" i="6"/>
  <c r="P134" i="6"/>
  <c r="BK134" i="6"/>
  <c r="J134" i="6"/>
  <c r="BE134" i="6" s="1"/>
  <c r="BI132" i="6"/>
  <c r="BH132" i="6"/>
  <c r="BG132" i="6"/>
  <c r="BF132" i="6"/>
  <c r="T132" i="6"/>
  <c r="R132" i="6"/>
  <c r="P132" i="6"/>
  <c r="BK132" i="6"/>
  <c r="J132" i="6"/>
  <c r="BE132" i="6" s="1"/>
  <c r="BI129" i="6"/>
  <c r="BH129" i="6"/>
  <c r="BG129" i="6"/>
  <c r="BF129" i="6"/>
  <c r="T129" i="6"/>
  <c r="R129" i="6"/>
  <c r="P129" i="6"/>
  <c r="BK129" i="6"/>
  <c r="J129" i="6"/>
  <c r="BE129" i="6" s="1"/>
  <c r="BI125" i="6"/>
  <c r="BH125" i="6"/>
  <c r="BG125" i="6"/>
  <c r="BF125" i="6"/>
  <c r="T125" i="6"/>
  <c r="R125" i="6"/>
  <c r="P125" i="6"/>
  <c r="BK125" i="6"/>
  <c r="J125" i="6"/>
  <c r="BE125" i="6" s="1"/>
  <c r="BI120" i="6"/>
  <c r="BH120" i="6"/>
  <c r="BG120" i="6"/>
  <c r="BF120" i="6"/>
  <c r="T120" i="6"/>
  <c r="R120" i="6"/>
  <c r="P120" i="6"/>
  <c r="BK120" i="6"/>
  <c r="J120" i="6"/>
  <c r="BE120" i="6" s="1"/>
  <c r="BI116" i="6"/>
  <c r="BH116" i="6"/>
  <c r="BG116" i="6"/>
  <c r="BF116" i="6"/>
  <c r="T116" i="6"/>
  <c r="R116" i="6"/>
  <c r="P116" i="6"/>
  <c r="BK116" i="6"/>
  <c r="J116" i="6"/>
  <c r="BE116" i="6" s="1"/>
  <c r="BI112" i="6"/>
  <c r="BH112" i="6"/>
  <c r="BG112" i="6"/>
  <c r="BF112" i="6"/>
  <c r="T112" i="6"/>
  <c r="R112" i="6"/>
  <c r="P112" i="6"/>
  <c r="BK112" i="6"/>
  <c r="J112" i="6"/>
  <c r="BE112" i="6" s="1"/>
  <c r="BI107" i="6"/>
  <c r="BH107" i="6"/>
  <c r="BG107" i="6"/>
  <c r="BF107" i="6"/>
  <c r="T107" i="6"/>
  <c r="R107" i="6"/>
  <c r="P107" i="6"/>
  <c r="BK107" i="6"/>
  <c r="J107" i="6"/>
  <c r="BE107" i="6" s="1"/>
  <c r="BI103" i="6"/>
  <c r="BH103" i="6"/>
  <c r="BG103" i="6"/>
  <c r="BF103" i="6"/>
  <c r="T103" i="6"/>
  <c r="R103" i="6"/>
  <c r="P103" i="6"/>
  <c r="BK103" i="6"/>
  <c r="J103" i="6"/>
  <c r="BE103" i="6" s="1"/>
  <c r="BI100" i="6"/>
  <c r="BH100" i="6"/>
  <c r="BG100" i="6"/>
  <c r="BF100" i="6"/>
  <c r="T100" i="6"/>
  <c r="R100" i="6"/>
  <c r="P100" i="6"/>
  <c r="BK100" i="6"/>
  <c r="J100" i="6"/>
  <c r="BE100" i="6" s="1"/>
  <c r="BI96" i="6"/>
  <c r="BH96" i="6"/>
  <c r="BG96" i="6"/>
  <c r="BF96" i="6"/>
  <c r="T96" i="6"/>
  <c r="R96" i="6"/>
  <c r="P96" i="6"/>
  <c r="BK96" i="6"/>
  <c r="J96" i="6"/>
  <c r="BE96" i="6" s="1"/>
  <c r="BI94" i="6"/>
  <c r="F34" i="6" s="1"/>
  <c r="BD56" i="1" s="1"/>
  <c r="BH94" i="6"/>
  <c r="F33" i="6"/>
  <c r="BC56" i="1" s="1"/>
  <c r="BG94" i="6"/>
  <c r="F32" i="6" s="1"/>
  <c r="BB56" i="1" s="1"/>
  <c r="BF94" i="6"/>
  <c r="J31" i="6"/>
  <c r="AW56" i="1" s="1"/>
  <c r="F31" i="6"/>
  <c r="BA56" i="1" s="1"/>
  <c r="T94" i="6"/>
  <c r="R94" i="6"/>
  <c r="R93" i="6" s="1"/>
  <c r="P94" i="6"/>
  <c r="BK94" i="6"/>
  <c r="BK93" i="6"/>
  <c r="J93" i="6" s="1"/>
  <c r="J58" i="6" s="1"/>
  <c r="J94" i="6"/>
  <c r="BE94" i="6"/>
  <c r="J87" i="6"/>
  <c r="F87" i="6"/>
  <c r="F85" i="6"/>
  <c r="E83" i="6"/>
  <c r="J51" i="6"/>
  <c r="F51" i="6"/>
  <c r="F49" i="6"/>
  <c r="E47" i="6"/>
  <c r="J18" i="6"/>
  <c r="E18" i="6"/>
  <c r="F88" i="6"/>
  <c r="F52" i="6"/>
  <c r="J17" i="6"/>
  <c r="J12" i="6"/>
  <c r="J85" i="6"/>
  <c r="J49" i="6"/>
  <c r="E7" i="6"/>
  <c r="E81" i="6" s="1"/>
  <c r="E45" i="6"/>
  <c r="AY55" i="1"/>
  <c r="AX55" i="1"/>
  <c r="BI106" i="5"/>
  <c r="BH106" i="5"/>
  <c r="BG106" i="5"/>
  <c r="BF106" i="5"/>
  <c r="T106" i="5"/>
  <c r="R106" i="5"/>
  <c r="P106" i="5"/>
  <c r="BK106" i="5"/>
  <c r="J106" i="5"/>
  <c r="BE106" i="5"/>
  <c r="BI103" i="5"/>
  <c r="BH103" i="5"/>
  <c r="BG103" i="5"/>
  <c r="BF103" i="5"/>
  <c r="T103" i="5"/>
  <c r="R103" i="5"/>
  <c r="P103" i="5"/>
  <c r="BK103" i="5"/>
  <c r="J103" i="5"/>
  <c r="BE103" i="5"/>
  <c r="BI100" i="5"/>
  <c r="BH100" i="5"/>
  <c r="BG100" i="5"/>
  <c r="BF100" i="5"/>
  <c r="T100" i="5"/>
  <c r="R100" i="5"/>
  <c r="P100" i="5"/>
  <c r="BK100" i="5"/>
  <c r="J100" i="5"/>
  <c r="BE100" i="5"/>
  <c r="BI97" i="5"/>
  <c r="BH97" i="5"/>
  <c r="BG97" i="5"/>
  <c r="BF97" i="5"/>
  <c r="T97" i="5"/>
  <c r="R97" i="5"/>
  <c r="P97" i="5"/>
  <c r="BK97" i="5"/>
  <c r="J97" i="5"/>
  <c r="BE97" i="5"/>
  <c r="BI94" i="5"/>
  <c r="BH94" i="5"/>
  <c r="BG94" i="5"/>
  <c r="BF94" i="5"/>
  <c r="T94" i="5"/>
  <c r="R94" i="5"/>
  <c r="P94" i="5"/>
  <c r="BK94" i="5"/>
  <c r="J94" i="5"/>
  <c r="BE94" i="5"/>
  <c r="BI91" i="5"/>
  <c r="BH91" i="5"/>
  <c r="BG91" i="5"/>
  <c r="BF91" i="5"/>
  <c r="T91" i="5"/>
  <c r="R91" i="5"/>
  <c r="P91" i="5"/>
  <c r="BK91" i="5"/>
  <c r="J91" i="5"/>
  <c r="BE91" i="5"/>
  <c r="BI88" i="5"/>
  <c r="BH88" i="5"/>
  <c r="BG88" i="5"/>
  <c r="BF88" i="5"/>
  <c r="T88" i="5"/>
  <c r="R88" i="5"/>
  <c r="P88" i="5"/>
  <c r="BK88" i="5"/>
  <c r="J88" i="5"/>
  <c r="BE88" i="5"/>
  <c r="BI85" i="5"/>
  <c r="BH85" i="5"/>
  <c r="BG85" i="5"/>
  <c r="BF85" i="5"/>
  <c r="T85" i="5"/>
  <c r="R85" i="5"/>
  <c r="P85" i="5"/>
  <c r="BK85" i="5"/>
  <c r="J85" i="5"/>
  <c r="BE85" i="5"/>
  <c r="BI82" i="5"/>
  <c r="BH82" i="5"/>
  <c r="BG82" i="5"/>
  <c r="BF82" i="5"/>
  <c r="T82" i="5"/>
  <c r="R82" i="5"/>
  <c r="P82" i="5"/>
  <c r="BK82" i="5"/>
  <c r="J82" i="5"/>
  <c r="BE82" i="5"/>
  <c r="BI79" i="5"/>
  <c r="F34" i="5"/>
  <c r="BD55" i="1" s="1"/>
  <c r="BH79" i="5"/>
  <c r="BG79" i="5"/>
  <c r="F32" i="5"/>
  <c r="BB55" i="1" s="1"/>
  <c r="BF79" i="5"/>
  <c r="T79" i="5"/>
  <c r="T78" i="5"/>
  <c r="T77" i="5" s="1"/>
  <c r="R79" i="5"/>
  <c r="R78" i="5" s="1"/>
  <c r="R77" i="5" s="1"/>
  <c r="P79" i="5"/>
  <c r="P78" i="5"/>
  <c r="P77" i="5" s="1"/>
  <c r="AU55" i="1"/>
  <c r="BK79" i="5"/>
  <c r="BK78" i="5"/>
  <c r="J78" i="5" s="1"/>
  <c r="J57" i="5" s="1"/>
  <c r="J79" i="5"/>
  <c r="BE79" i="5"/>
  <c r="J73" i="5"/>
  <c r="F73" i="5"/>
  <c r="F71" i="5"/>
  <c r="E69" i="5"/>
  <c r="J51" i="5"/>
  <c r="F51" i="5"/>
  <c r="F49" i="5"/>
  <c r="E47" i="5"/>
  <c r="J18" i="5"/>
  <c r="E18" i="5"/>
  <c r="F74" i="5" s="1"/>
  <c r="J17" i="5"/>
  <c r="J12" i="5"/>
  <c r="J71" i="5" s="1"/>
  <c r="J49" i="5"/>
  <c r="E7" i="5"/>
  <c r="E67" i="5"/>
  <c r="E45" i="5"/>
  <c r="AY54" i="1"/>
  <c r="AX54" i="1"/>
  <c r="BI1646" i="4"/>
  <c r="BH1646" i="4"/>
  <c r="BG1646" i="4"/>
  <c r="BF1646" i="4"/>
  <c r="T1646" i="4"/>
  <c r="R1646" i="4"/>
  <c r="P1646" i="4"/>
  <c r="BK1646" i="4"/>
  <c r="J1646" i="4"/>
  <c r="BE1646" i="4" s="1"/>
  <c r="BI1645" i="4"/>
  <c r="BH1645" i="4"/>
  <c r="BG1645" i="4"/>
  <c r="BF1645" i="4"/>
  <c r="T1645" i="4"/>
  <c r="R1645" i="4"/>
  <c r="R1644" i="4"/>
  <c r="R1643" i="4" s="1"/>
  <c r="P1645" i="4"/>
  <c r="BK1645" i="4"/>
  <c r="BK1644" i="4"/>
  <c r="J1644" i="4" s="1"/>
  <c r="J92" i="4" s="1"/>
  <c r="J1645" i="4"/>
  <c r="BE1645" i="4" s="1"/>
  <c r="BI1636" i="4"/>
  <c r="BH1636" i="4"/>
  <c r="BG1636" i="4"/>
  <c r="BF1636" i="4"/>
  <c r="T1636" i="4"/>
  <c r="R1636" i="4"/>
  <c r="P1636" i="4"/>
  <c r="BK1636" i="4"/>
  <c r="J1636" i="4"/>
  <c r="BE1636" i="4" s="1"/>
  <c r="BI1629" i="4"/>
  <c r="BH1629" i="4"/>
  <c r="BG1629" i="4"/>
  <c r="BF1629" i="4"/>
  <c r="T1629" i="4"/>
  <c r="R1629" i="4"/>
  <c r="P1629" i="4"/>
  <c r="BK1629" i="4"/>
  <c r="J1629" i="4"/>
  <c r="BE1629" i="4" s="1"/>
  <c r="BI1626" i="4"/>
  <c r="BH1626" i="4"/>
  <c r="BG1626" i="4"/>
  <c r="BF1626" i="4"/>
  <c r="T1626" i="4"/>
  <c r="R1626" i="4"/>
  <c r="P1626" i="4"/>
  <c r="BK1626" i="4"/>
  <c r="J1626" i="4"/>
  <c r="BE1626" i="4" s="1"/>
  <c r="BI1624" i="4"/>
  <c r="BH1624" i="4"/>
  <c r="BG1624" i="4"/>
  <c r="BF1624" i="4"/>
  <c r="T1624" i="4"/>
  <c r="R1624" i="4"/>
  <c r="R1623" i="4" s="1"/>
  <c r="P1624" i="4"/>
  <c r="BK1624" i="4"/>
  <c r="BK1623" i="4" s="1"/>
  <c r="J1623" i="4" s="1"/>
  <c r="J90" i="4" s="1"/>
  <c r="J1624" i="4"/>
  <c r="BE1624" i="4"/>
  <c r="BI1617" i="4"/>
  <c r="BH1617" i="4"/>
  <c r="BG1617" i="4"/>
  <c r="BF1617" i="4"/>
  <c r="T1617" i="4"/>
  <c r="R1617" i="4"/>
  <c r="P1617" i="4"/>
  <c r="BK1617" i="4"/>
  <c r="J1617" i="4"/>
  <c r="BE1617" i="4" s="1"/>
  <c r="BI1603" i="4"/>
  <c r="BH1603" i="4"/>
  <c r="BG1603" i="4"/>
  <c r="BF1603" i="4"/>
  <c r="T1603" i="4"/>
  <c r="R1603" i="4"/>
  <c r="P1603" i="4"/>
  <c r="BK1603" i="4"/>
  <c r="J1603" i="4"/>
  <c r="BE1603" i="4" s="1"/>
  <c r="BI1602" i="4"/>
  <c r="BH1602" i="4"/>
  <c r="BG1602" i="4"/>
  <c r="BF1602" i="4"/>
  <c r="T1602" i="4"/>
  <c r="T1601" i="4" s="1"/>
  <c r="R1602" i="4"/>
  <c r="R1601" i="4" s="1"/>
  <c r="P1602" i="4"/>
  <c r="P1601" i="4" s="1"/>
  <c r="BK1602" i="4"/>
  <c r="BK1601" i="4" s="1"/>
  <c r="J1601" i="4"/>
  <c r="J89" i="4" s="1"/>
  <c r="J1602" i="4"/>
  <c r="BE1602" i="4"/>
  <c r="BI1599" i="4"/>
  <c r="BH1599" i="4"/>
  <c r="BG1599" i="4"/>
  <c r="BF1599" i="4"/>
  <c r="T1599" i="4"/>
  <c r="R1599" i="4"/>
  <c r="P1599" i="4"/>
  <c r="BK1599" i="4"/>
  <c r="J1599" i="4"/>
  <c r="BE1599" i="4" s="1"/>
  <c r="BI1597" i="4"/>
  <c r="BH1597" i="4"/>
  <c r="BG1597" i="4"/>
  <c r="BF1597" i="4"/>
  <c r="T1597" i="4"/>
  <c r="R1597" i="4"/>
  <c r="P1597" i="4"/>
  <c r="BK1597" i="4"/>
  <c r="J1597" i="4"/>
  <c r="BE1597" i="4" s="1"/>
  <c r="BI1594" i="4"/>
  <c r="BH1594" i="4"/>
  <c r="BG1594" i="4"/>
  <c r="BF1594" i="4"/>
  <c r="T1594" i="4"/>
  <c r="R1594" i="4"/>
  <c r="P1594" i="4"/>
  <c r="BK1594" i="4"/>
  <c r="J1594" i="4"/>
  <c r="BE1594" i="4" s="1"/>
  <c r="BI1592" i="4"/>
  <c r="BH1592" i="4"/>
  <c r="BG1592" i="4"/>
  <c r="BF1592" i="4"/>
  <c r="T1592" i="4"/>
  <c r="R1592" i="4"/>
  <c r="P1592" i="4"/>
  <c r="BK1592" i="4"/>
  <c r="J1592" i="4"/>
  <c r="BE1592" i="4" s="1"/>
  <c r="BI1589" i="4"/>
  <c r="BH1589" i="4"/>
  <c r="BG1589" i="4"/>
  <c r="BF1589" i="4"/>
  <c r="T1589" i="4"/>
  <c r="R1589" i="4"/>
  <c r="P1589" i="4"/>
  <c r="BK1589" i="4"/>
  <c r="J1589" i="4"/>
  <c r="BE1589" i="4" s="1"/>
  <c r="BI1587" i="4"/>
  <c r="BH1587" i="4"/>
  <c r="BG1587" i="4"/>
  <c r="BF1587" i="4"/>
  <c r="T1587" i="4"/>
  <c r="R1587" i="4"/>
  <c r="P1587" i="4"/>
  <c r="BK1587" i="4"/>
  <c r="J1587" i="4"/>
  <c r="BE1587" i="4" s="1"/>
  <c r="BI1580" i="4"/>
  <c r="BH1580" i="4"/>
  <c r="BG1580" i="4"/>
  <c r="BF1580" i="4"/>
  <c r="T1580" i="4"/>
  <c r="R1580" i="4"/>
  <c r="R1579" i="4" s="1"/>
  <c r="P1580" i="4"/>
  <c r="BK1580" i="4"/>
  <c r="BK1579" i="4" s="1"/>
  <c r="J1579" i="4" s="1"/>
  <c r="J88" i="4" s="1"/>
  <c r="J1580" i="4"/>
  <c r="BE1580" i="4"/>
  <c r="BI1577" i="4"/>
  <c r="BH1577" i="4"/>
  <c r="BG1577" i="4"/>
  <c r="BF1577" i="4"/>
  <c r="T1577" i="4"/>
  <c r="R1577" i="4"/>
  <c r="P1577" i="4"/>
  <c r="BK1577" i="4"/>
  <c r="J1577" i="4"/>
  <c r="BE1577" i="4" s="1"/>
  <c r="BI1571" i="4"/>
  <c r="BH1571" i="4"/>
  <c r="BG1571" i="4"/>
  <c r="BF1571" i="4"/>
  <c r="T1571" i="4"/>
  <c r="R1571" i="4"/>
  <c r="P1571" i="4"/>
  <c r="BK1571" i="4"/>
  <c r="J1571" i="4"/>
  <c r="BE1571" i="4" s="1"/>
  <c r="BI1567" i="4"/>
  <c r="BH1567" i="4"/>
  <c r="BG1567" i="4"/>
  <c r="BF1567" i="4"/>
  <c r="T1567" i="4"/>
  <c r="R1567" i="4"/>
  <c r="P1567" i="4"/>
  <c r="BK1567" i="4"/>
  <c r="J1567" i="4"/>
  <c r="BE1567" i="4" s="1"/>
  <c r="BI1561" i="4"/>
  <c r="BH1561" i="4"/>
  <c r="BG1561" i="4"/>
  <c r="BF1561" i="4"/>
  <c r="T1561" i="4"/>
  <c r="R1561" i="4"/>
  <c r="P1561" i="4"/>
  <c r="BK1561" i="4"/>
  <c r="J1561" i="4"/>
  <c r="BE1561" i="4" s="1"/>
  <c r="BI1559" i="4"/>
  <c r="BH1559" i="4"/>
  <c r="BG1559" i="4"/>
  <c r="BF1559" i="4"/>
  <c r="T1559" i="4"/>
  <c r="R1559" i="4"/>
  <c r="P1559" i="4"/>
  <c r="BK1559" i="4"/>
  <c r="J1559" i="4"/>
  <c r="BE1559" i="4" s="1"/>
  <c r="BI1557" i="4"/>
  <c r="BH1557" i="4"/>
  <c r="BG1557" i="4"/>
  <c r="BF1557" i="4"/>
  <c r="T1557" i="4"/>
  <c r="R1557" i="4"/>
  <c r="P1557" i="4"/>
  <c r="BK1557" i="4"/>
  <c r="J1557" i="4"/>
  <c r="BE1557" i="4" s="1"/>
  <c r="BI1555" i="4"/>
  <c r="BH1555" i="4"/>
  <c r="BG1555" i="4"/>
  <c r="BF1555" i="4"/>
  <c r="T1555" i="4"/>
  <c r="T1554" i="4" s="1"/>
  <c r="R1555" i="4"/>
  <c r="R1554" i="4" s="1"/>
  <c r="P1555" i="4"/>
  <c r="P1554" i="4" s="1"/>
  <c r="BK1555" i="4"/>
  <c r="BK1554" i="4" s="1"/>
  <c r="J1554" i="4"/>
  <c r="J87" i="4" s="1"/>
  <c r="J1555" i="4"/>
  <c r="BE1555" i="4"/>
  <c r="BI1552" i="4"/>
  <c r="BH1552" i="4"/>
  <c r="BG1552" i="4"/>
  <c r="BF1552" i="4"/>
  <c r="T1552" i="4"/>
  <c r="R1552" i="4"/>
  <c r="P1552" i="4"/>
  <c r="BK1552" i="4"/>
  <c r="J1552" i="4"/>
  <c r="BE1552" i="4" s="1"/>
  <c r="BI1551" i="4"/>
  <c r="BH1551" i="4"/>
  <c r="BG1551" i="4"/>
  <c r="BF1551" i="4"/>
  <c r="T1551" i="4"/>
  <c r="R1551" i="4"/>
  <c r="P1551" i="4"/>
  <c r="BK1551" i="4"/>
  <c r="J1551" i="4"/>
  <c r="BE1551" i="4" s="1"/>
  <c r="BI1549" i="4"/>
  <c r="BH1549" i="4"/>
  <c r="BG1549" i="4"/>
  <c r="BF1549" i="4"/>
  <c r="T1549" i="4"/>
  <c r="R1549" i="4"/>
  <c r="R1548" i="4" s="1"/>
  <c r="P1549" i="4"/>
  <c r="BK1549" i="4"/>
  <c r="BK1548" i="4" s="1"/>
  <c r="J1548" i="4" s="1"/>
  <c r="J86" i="4" s="1"/>
  <c r="J1549" i="4"/>
  <c r="BE1549" i="4"/>
  <c r="BI1546" i="4"/>
  <c r="BH1546" i="4"/>
  <c r="BG1546" i="4"/>
  <c r="BF1546" i="4"/>
  <c r="T1546" i="4"/>
  <c r="R1546" i="4"/>
  <c r="P1546" i="4"/>
  <c r="BK1546" i="4"/>
  <c r="J1546" i="4"/>
  <c r="BE1546" i="4" s="1"/>
  <c r="BI1542" i="4"/>
  <c r="BH1542" i="4"/>
  <c r="BG1542" i="4"/>
  <c r="BF1542" i="4"/>
  <c r="T1542" i="4"/>
  <c r="R1542" i="4"/>
  <c r="P1542" i="4"/>
  <c r="BK1542" i="4"/>
  <c r="J1542" i="4"/>
  <c r="BE1542" i="4" s="1"/>
  <c r="BI1536" i="4"/>
  <c r="BH1536" i="4"/>
  <c r="BG1536" i="4"/>
  <c r="BF1536" i="4"/>
  <c r="T1536" i="4"/>
  <c r="R1536" i="4"/>
  <c r="P1536" i="4"/>
  <c r="BK1536" i="4"/>
  <c r="J1536" i="4"/>
  <c r="BE1536" i="4" s="1"/>
  <c r="BI1530" i="4"/>
  <c r="BH1530" i="4"/>
  <c r="BG1530" i="4"/>
  <c r="BF1530" i="4"/>
  <c r="T1530" i="4"/>
  <c r="R1530" i="4"/>
  <c r="P1530" i="4"/>
  <c r="BK1530" i="4"/>
  <c r="J1530" i="4"/>
  <c r="BE1530" i="4" s="1"/>
  <c r="BI1529" i="4"/>
  <c r="BH1529" i="4"/>
  <c r="BG1529" i="4"/>
  <c r="BF1529" i="4"/>
  <c r="T1529" i="4"/>
  <c r="R1529" i="4"/>
  <c r="P1529" i="4"/>
  <c r="BK1529" i="4"/>
  <c r="J1529" i="4"/>
  <c r="BE1529" i="4" s="1"/>
  <c r="BI1522" i="4"/>
  <c r="BH1522" i="4"/>
  <c r="BG1522" i="4"/>
  <c r="BF1522" i="4"/>
  <c r="T1522" i="4"/>
  <c r="R1522" i="4"/>
  <c r="P1522" i="4"/>
  <c r="BK1522" i="4"/>
  <c r="J1522" i="4"/>
  <c r="BE1522" i="4" s="1"/>
  <c r="BI1518" i="4"/>
  <c r="BH1518" i="4"/>
  <c r="BG1518" i="4"/>
  <c r="BF1518" i="4"/>
  <c r="T1518" i="4"/>
  <c r="R1518" i="4"/>
  <c r="P1518" i="4"/>
  <c r="BK1518" i="4"/>
  <c r="J1518" i="4"/>
  <c r="BE1518" i="4" s="1"/>
  <c r="BI1510" i="4"/>
  <c r="BH1510" i="4"/>
  <c r="BG1510" i="4"/>
  <c r="BF1510" i="4"/>
  <c r="T1510" i="4"/>
  <c r="R1510" i="4"/>
  <c r="R1509" i="4" s="1"/>
  <c r="P1510" i="4"/>
  <c r="BK1510" i="4"/>
  <c r="BK1509" i="4" s="1"/>
  <c r="J1509" i="4" s="1"/>
  <c r="J85" i="4" s="1"/>
  <c r="J1510" i="4"/>
  <c r="BE1510" i="4"/>
  <c r="BI1507" i="4"/>
  <c r="BH1507" i="4"/>
  <c r="BG1507" i="4"/>
  <c r="BF1507" i="4"/>
  <c r="T1507" i="4"/>
  <c r="R1507" i="4"/>
  <c r="P1507" i="4"/>
  <c r="BK1507" i="4"/>
  <c r="J1507" i="4"/>
  <c r="BE1507" i="4" s="1"/>
  <c r="BI1504" i="4"/>
  <c r="BH1504" i="4"/>
  <c r="BG1504" i="4"/>
  <c r="BF1504" i="4"/>
  <c r="T1504" i="4"/>
  <c r="R1504" i="4"/>
  <c r="P1504" i="4"/>
  <c r="BK1504" i="4"/>
  <c r="J1504" i="4"/>
  <c r="BE1504" i="4" s="1"/>
  <c r="BI1497" i="4"/>
  <c r="BH1497" i="4"/>
  <c r="BG1497" i="4"/>
  <c r="BF1497" i="4"/>
  <c r="T1497" i="4"/>
  <c r="R1497" i="4"/>
  <c r="P1497" i="4"/>
  <c r="BK1497" i="4"/>
  <c r="J1497" i="4"/>
  <c r="BE1497" i="4" s="1"/>
  <c r="BI1494" i="4"/>
  <c r="BH1494" i="4"/>
  <c r="BG1494" i="4"/>
  <c r="BF1494" i="4"/>
  <c r="T1494" i="4"/>
  <c r="R1494" i="4"/>
  <c r="P1494" i="4"/>
  <c r="BK1494" i="4"/>
  <c r="J1494" i="4"/>
  <c r="BE1494" i="4" s="1"/>
  <c r="BI1488" i="4"/>
  <c r="BH1488" i="4"/>
  <c r="BG1488" i="4"/>
  <c r="BF1488" i="4"/>
  <c r="T1488" i="4"/>
  <c r="R1488" i="4"/>
  <c r="P1488" i="4"/>
  <c r="BK1488" i="4"/>
  <c r="J1488" i="4"/>
  <c r="BE1488" i="4" s="1"/>
  <c r="BI1484" i="4"/>
  <c r="BH1484" i="4"/>
  <c r="BG1484" i="4"/>
  <c r="BF1484" i="4"/>
  <c r="T1484" i="4"/>
  <c r="R1484" i="4"/>
  <c r="P1484" i="4"/>
  <c r="BK1484" i="4"/>
  <c r="J1484" i="4"/>
  <c r="BE1484" i="4" s="1"/>
  <c r="BI1480" i="4"/>
  <c r="BH1480" i="4"/>
  <c r="BG1480" i="4"/>
  <c r="BF1480" i="4"/>
  <c r="T1480" i="4"/>
  <c r="R1480" i="4"/>
  <c r="P1480" i="4"/>
  <c r="BK1480" i="4"/>
  <c r="J1480" i="4"/>
  <c r="BE1480" i="4" s="1"/>
  <c r="BI1477" i="4"/>
  <c r="BH1477" i="4"/>
  <c r="BG1477" i="4"/>
  <c r="BF1477" i="4"/>
  <c r="T1477" i="4"/>
  <c r="R1477" i="4"/>
  <c r="P1477" i="4"/>
  <c r="BK1477" i="4"/>
  <c r="J1477" i="4"/>
  <c r="BE1477" i="4" s="1"/>
  <c r="BI1471" i="4"/>
  <c r="BH1471" i="4"/>
  <c r="BG1471" i="4"/>
  <c r="BF1471" i="4"/>
  <c r="T1471" i="4"/>
  <c r="R1471" i="4"/>
  <c r="P1471" i="4"/>
  <c r="BK1471" i="4"/>
  <c r="J1471" i="4"/>
  <c r="BE1471" i="4" s="1"/>
  <c r="BI1468" i="4"/>
  <c r="BH1468" i="4"/>
  <c r="BG1468" i="4"/>
  <c r="BF1468" i="4"/>
  <c r="T1468" i="4"/>
  <c r="R1468" i="4"/>
  <c r="P1468" i="4"/>
  <c r="BK1468" i="4"/>
  <c r="J1468" i="4"/>
  <c r="BE1468" i="4" s="1"/>
  <c r="BI1464" i="4"/>
  <c r="BH1464" i="4"/>
  <c r="BG1464" i="4"/>
  <c r="BF1464" i="4"/>
  <c r="T1464" i="4"/>
  <c r="R1464" i="4"/>
  <c r="P1464" i="4"/>
  <c r="BK1464" i="4"/>
  <c r="J1464" i="4"/>
  <c r="BE1464" i="4" s="1"/>
  <c r="BI1460" i="4"/>
  <c r="BH1460" i="4"/>
  <c r="BG1460" i="4"/>
  <c r="BF1460" i="4"/>
  <c r="T1460" i="4"/>
  <c r="R1460" i="4"/>
  <c r="P1460" i="4"/>
  <c r="BK1460" i="4"/>
  <c r="J1460" i="4"/>
  <c r="BE1460" i="4" s="1"/>
  <c r="BI1456" i="4"/>
  <c r="BH1456" i="4"/>
  <c r="BG1456" i="4"/>
  <c r="BF1456" i="4"/>
  <c r="T1456" i="4"/>
  <c r="R1456" i="4"/>
  <c r="P1456" i="4"/>
  <c r="BK1456" i="4"/>
  <c r="J1456" i="4"/>
  <c r="BE1456" i="4" s="1"/>
  <c r="BI1455" i="4"/>
  <c r="BH1455" i="4"/>
  <c r="BG1455" i="4"/>
  <c r="BF1455" i="4"/>
  <c r="T1455" i="4"/>
  <c r="R1455" i="4"/>
  <c r="P1455" i="4"/>
  <c r="BK1455" i="4"/>
  <c r="J1455" i="4"/>
  <c r="BE1455" i="4" s="1"/>
  <c r="BI1449" i="4"/>
  <c r="BH1449" i="4"/>
  <c r="BG1449" i="4"/>
  <c r="BF1449" i="4"/>
  <c r="T1449" i="4"/>
  <c r="T1448" i="4" s="1"/>
  <c r="R1449" i="4"/>
  <c r="R1448" i="4" s="1"/>
  <c r="P1449" i="4"/>
  <c r="P1448" i="4" s="1"/>
  <c r="BK1449" i="4"/>
  <c r="BK1448" i="4" s="1"/>
  <c r="J1448" i="4"/>
  <c r="J84" i="4" s="1"/>
  <c r="J1449" i="4"/>
  <c r="BE1449" i="4"/>
  <c r="BI1446" i="4"/>
  <c r="BH1446" i="4"/>
  <c r="BG1446" i="4"/>
  <c r="BF1446" i="4"/>
  <c r="T1446" i="4"/>
  <c r="R1446" i="4"/>
  <c r="P1446" i="4"/>
  <c r="BK1446" i="4"/>
  <c r="J1446" i="4"/>
  <c r="BE1446" i="4" s="1"/>
  <c r="BI1438" i="4"/>
  <c r="BH1438" i="4"/>
  <c r="BG1438" i="4"/>
  <c r="BF1438" i="4"/>
  <c r="T1438" i="4"/>
  <c r="R1438" i="4"/>
  <c r="P1438" i="4"/>
  <c r="BK1438" i="4"/>
  <c r="J1438" i="4"/>
  <c r="BE1438" i="4" s="1"/>
  <c r="BI1437" i="4"/>
  <c r="BH1437" i="4"/>
  <c r="BG1437" i="4"/>
  <c r="BF1437" i="4"/>
  <c r="T1437" i="4"/>
  <c r="R1437" i="4"/>
  <c r="P1437" i="4"/>
  <c r="BK1437" i="4"/>
  <c r="J1437" i="4"/>
  <c r="BE1437" i="4" s="1"/>
  <c r="BI1434" i="4"/>
  <c r="BH1434" i="4"/>
  <c r="BG1434" i="4"/>
  <c r="BF1434" i="4"/>
  <c r="T1434" i="4"/>
  <c r="R1434" i="4"/>
  <c r="P1434" i="4"/>
  <c r="BK1434" i="4"/>
  <c r="J1434" i="4"/>
  <c r="BE1434" i="4" s="1"/>
  <c r="BI1432" i="4"/>
  <c r="BH1432" i="4"/>
  <c r="BG1432" i="4"/>
  <c r="BF1432" i="4"/>
  <c r="T1432" i="4"/>
  <c r="R1432" i="4"/>
  <c r="P1432" i="4"/>
  <c r="BK1432" i="4"/>
  <c r="J1432" i="4"/>
  <c r="BE1432" i="4" s="1"/>
  <c r="BI1429" i="4"/>
  <c r="BH1429" i="4"/>
  <c r="BG1429" i="4"/>
  <c r="BF1429" i="4"/>
  <c r="T1429" i="4"/>
  <c r="R1429" i="4"/>
  <c r="P1429" i="4"/>
  <c r="BK1429" i="4"/>
  <c r="J1429" i="4"/>
  <c r="BE1429" i="4" s="1"/>
  <c r="BI1427" i="4"/>
  <c r="BH1427" i="4"/>
  <c r="BG1427" i="4"/>
  <c r="BF1427" i="4"/>
  <c r="T1427" i="4"/>
  <c r="R1427" i="4"/>
  <c r="P1427" i="4"/>
  <c r="BK1427" i="4"/>
  <c r="J1427" i="4"/>
  <c r="BE1427" i="4" s="1"/>
  <c r="BI1426" i="4"/>
  <c r="BH1426" i="4"/>
  <c r="BG1426" i="4"/>
  <c r="BF1426" i="4"/>
  <c r="T1426" i="4"/>
  <c r="R1426" i="4"/>
  <c r="P1426" i="4"/>
  <c r="BK1426" i="4"/>
  <c r="J1426" i="4"/>
  <c r="BE1426" i="4" s="1"/>
  <c r="BI1425" i="4"/>
  <c r="BH1425" i="4"/>
  <c r="BG1425" i="4"/>
  <c r="BF1425" i="4"/>
  <c r="T1425" i="4"/>
  <c r="R1425" i="4"/>
  <c r="P1425" i="4"/>
  <c r="BK1425" i="4"/>
  <c r="J1425" i="4"/>
  <c r="BE1425" i="4" s="1"/>
  <c r="BI1423" i="4"/>
  <c r="BH1423" i="4"/>
  <c r="BG1423" i="4"/>
  <c r="BF1423" i="4"/>
  <c r="T1423" i="4"/>
  <c r="R1423" i="4"/>
  <c r="P1423" i="4"/>
  <c r="BK1423" i="4"/>
  <c r="J1423" i="4"/>
  <c r="BE1423" i="4" s="1"/>
  <c r="BI1422" i="4"/>
  <c r="BH1422" i="4"/>
  <c r="BG1422" i="4"/>
  <c r="BF1422" i="4"/>
  <c r="T1422" i="4"/>
  <c r="R1422" i="4"/>
  <c r="P1422" i="4"/>
  <c r="BK1422" i="4"/>
  <c r="J1422" i="4"/>
  <c r="BE1422" i="4" s="1"/>
  <c r="BI1420" i="4"/>
  <c r="BH1420" i="4"/>
  <c r="BG1420" i="4"/>
  <c r="BF1420" i="4"/>
  <c r="T1420" i="4"/>
  <c r="R1420" i="4"/>
  <c r="P1420" i="4"/>
  <c r="BK1420" i="4"/>
  <c r="J1420" i="4"/>
  <c r="BE1420" i="4" s="1"/>
  <c r="BI1419" i="4"/>
  <c r="BH1419" i="4"/>
  <c r="BG1419" i="4"/>
  <c r="BF1419" i="4"/>
  <c r="T1419" i="4"/>
  <c r="R1419" i="4"/>
  <c r="P1419" i="4"/>
  <c r="BK1419" i="4"/>
  <c r="J1419" i="4"/>
  <c r="BE1419" i="4" s="1"/>
  <c r="BI1418" i="4"/>
  <c r="BH1418" i="4"/>
  <c r="BG1418" i="4"/>
  <c r="BF1418" i="4"/>
  <c r="T1418" i="4"/>
  <c r="R1418" i="4"/>
  <c r="P1418" i="4"/>
  <c r="BK1418" i="4"/>
  <c r="J1418" i="4"/>
  <c r="BE1418" i="4" s="1"/>
  <c r="BI1417" i="4"/>
  <c r="BH1417" i="4"/>
  <c r="BG1417" i="4"/>
  <c r="BF1417" i="4"/>
  <c r="T1417" i="4"/>
  <c r="R1417" i="4"/>
  <c r="P1417" i="4"/>
  <c r="BK1417" i="4"/>
  <c r="J1417" i="4"/>
  <c r="BE1417" i="4" s="1"/>
  <c r="BI1416" i="4"/>
  <c r="BH1416" i="4"/>
  <c r="BG1416" i="4"/>
  <c r="BF1416" i="4"/>
  <c r="T1416" i="4"/>
  <c r="R1416" i="4"/>
  <c r="P1416" i="4"/>
  <c r="BK1416" i="4"/>
  <c r="J1416" i="4"/>
  <c r="BE1416" i="4" s="1"/>
  <c r="BI1413" i="4"/>
  <c r="BH1413" i="4"/>
  <c r="BG1413" i="4"/>
  <c r="BF1413" i="4"/>
  <c r="T1413" i="4"/>
  <c r="R1413" i="4"/>
  <c r="P1413" i="4"/>
  <c r="BK1413" i="4"/>
  <c r="J1413" i="4"/>
  <c r="BE1413" i="4" s="1"/>
  <c r="BI1410" i="4"/>
  <c r="BH1410" i="4"/>
  <c r="BG1410" i="4"/>
  <c r="BF1410" i="4"/>
  <c r="T1410" i="4"/>
  <c r="R1410" i="4"/>
  <c r="P1410" i="4"/>
  <c r="BK1410" i="4"/>
  <c r="J1410" i="4"/>
  <c r="BE1410" i="4" s="1"/>
  <c r="BI1409" i="4"/>
  <c r="BH1409" i="4"/>
  <c r="BG1409" i="4"/>
  <c r="BF1409" i="4"/>
  <c r="T1409" i="4"/>
  <c r="R1409" i="4"/>
  <c r="P1409" i="4"/>
  <c r="BK1409" i="4"/>
  <c r="J1409" i="4"/>
  <c r="BE1409" i="4" s="1"/>
  <c r="BI1406" i="4"/>
  <c r="BH1406" i="4"/>
  <c r="BG1406" i="4"/>
  <c r="BF1406" i="4"/>
  <c r="T1406" i="4"/>
  <c r="R1406" i="4"/>
  <c r="P1406" i="4"/>
  <c r="BK1406" i="4"/>
  <c r="J1406" i="4"/>
  <c r="BE1406" i="4" s="1"/>
  <c r="BI1404" i="4"/>
  <c r="BH1404" i="4"/>
  <c r="BG1404" i="4"/>
  <c r="BF1404" i="4"/>
  <c r="T1404" i="4"/>
  <c r="R1404" i="4"/>
  <c r="P1404" i="4"/>
  <c r="BK1404" i="4"/>
  <c r="J1404" i="4"/>
  <c r="BE1404" i="4" s="1"/>
  <c r="BI1401" i="4"/>
  <c r="BH1401" i="4"/>
  <c r="BG1401" i="4"/>
  <c r="BF1401" i="4"/>
  <c r="T1401" i="4"/>
  <c r="R1401" i="4"/>
  <c r="P1401" i="4"/>
  <c r="BK1401" i="4"/>
  <c r="J1401" i="4"/>
  <c r="BE1401" i="4" s="1"/>
  <c r="BI1400" i="4"/>
  <c r="BH1400" i="4"/>
  <c r="BG1400" i="4"/>
  <c r="BF1400" i="4"/>
  <c r="T1400" i="4"/>
  <c r="R1400" i="4"/>
  <c r="P1400" i="4"/>
  <c r="BK1400" i="4"/>
  <c r="J1400" i="4"/>
  <c r="BE1400" i="4" s="1"/>
  <c r="BI1399" i="4"/>
  <c r="BH1399" i="4"/>
  <c r="BG1399" i="4"/>
  <c r="BF1399" i="4"/>
  <c r="T1399" i="4"/>
  <c r="R1399" i="4"/>
  <c r="P1399" i="4"/>
  <c r="BK1399" i="4"/>
  <c r="J1399" i="4"/>
  <c r="BE1399" i="4" s="1"/>
  <c r="BI1398" i="4"/>
  <c r="BH1398" i="4"/>
  <c r="BG1398" i="4"/>
  <c r="BF1398" i="4"/>
  <c r="T1398" i="4"/>
  <c r="R1398" i="4"/>
  <c r="P1398" i="4"/>
  <c r="BK1398" i="4"/>
  <c r="J1398" i="4"/>
  <c r="BE1398" i="4" s="1"/>
  <c r="BI1397" i="4"/>
  <c r="BH1397" i="4"/>
  <c r="BG1397" i="4"/>
  <c r="BF1397" i="4"/>
  <c r="T1397" i="4"/>
  <c r="R1397" i="4"/>
  <c r="P1397" i="4"/>
  <c r="BK1397" i="4"/>
  <c r="J1397" i="4"/>
  <c r="BE1397" i="4" s="1"/>
  <c r="BI1394" i="4"/>
  <c r="BH1394" i="4"/>
  <c r="BG1394" i="4"/>
  <c r="BF1394" i="4"/>
  <c r="T1394" i="4"/>
  <c r="R1394" i="4"/>
  <c r="P1394" i="4"/>
  <c r="BK1394" i="4"/>
  <c r="J1394" i="4"/>
  <c r="BE1394" i="4" s="1"/>
  <c r="BI1391" i="4"/>
  <c r="BH1391" i="4"/>
  <c r="BG1391" i="4"/>
  <c r="BF1391" i="4"/>
  <c r="T1391" i="4"/>
  <c r="R1391" i="4"/>
  <c r="P1391" i="4"/>
  <c r="BK1391" i="4"/>
  <c r="J1391" i="4"/>
  <c r="BE1391" i="4" s="1"/>
  <c r="BI1388" i="4"/>
  <c r="BH1388" i="4"/>
  <c r="BG1388" i="4"/>
  <c r="BF1388" i="4"/>
  <c r="T1388" i="4"/>
  <c r="R1388" i="4"/>
  <c r="P1388" i="4"/>
  <c r="BK1388" i="4"/>
  <c r="J1388" i="4"/>
  <c r="BE1388" i="4" s="1"/>
  <c r="BI1385" i="4"/>
  <c r="BH1385" i="4"/>
  <c r="BG1385" i="4"/>
  <c r="BF1385" i="4"/>
  <c r="T1385" i="4"/>
  <c r="R1385" i="4"/>
  <c r="P1385" i="4"/>
  <c r="BK1385" i="4"/>
  <c r="J1385" i="4"/>
  <c r="BE1385" i="4" s="1"/>
  <c r="BI1382" i="4"/>
  <c r="BH1382" i="4"/>
  <c r="BG1382" i="4"/>
  <c r="BF1382" i="4"/>
  <c r="T1382" i="4"/>
  <c r="R1382" i="4"/>
  <c r="P1382" i="4"/>
  <c r="BK1382" i="4"/>
  <c r="J1382" i="4"/>
  <c r="BE1382" i="4" s="1"/>
  <c r="BI1379" i="4"/>
  <c r="BH1379" i="4"/>
  <c r="BG1379" i="4"/>
  <c r="BF1379" i="4"/>
  <c r="T1379" i="4"/>
  <c r="R1379" i="4"/>
  <c r="P1379" i="4"/>
  <c r="BK1379" i="4"/>
  <c r="J1379" i="4"/>
  <c r="BE1379" i="4" s="1"/>
  <c r="BI1376" i="4"/>
  <c r="BH1376" i="4"/>
  <c r="BG1376" i="4"/>
  <c r="BF1376" i="4"/>
  <c r="T1376" i="4"/>
  <c r="R1376" i="4"/>
  <c r="P1376" i="4"/>
  <c r="BK1376" i="4"/>
  <c r="J1376" i="4"/>
  <c r="BE1376" i="4" s="1"/>
  <c r="BI1373" i="4"/>
  <c r="BH1373" i="4"/>
  <c r="BG1373" i="4"/>
  <c r="BF1373" i="4"/>
  <c r="T1373" i="4"/>
  <c r="R1373" i="4"/>
  <c r="P1373" i="4"/>
  <c r="BK1373" i="4"/>
  <c r="J1373" i="4"/>
  <c r="BE1373" i="4" s="1"/>
  <c r="BI1367" i="4"/>
  <c r="BH1367" i="4"/>
  <c r="BG1367" i="4"/>
  <c r="BF1367" i="4"/>
  <c r="T1367" i="4"/>
  <c r="R1367" i="4"/>
  <c r="R1366" i="4" s="1"/>
  <c r="P1367" i="4"/>
  <c r="BK1367" i="4"/>
  <c r="BK1366" i="4" s="1"/>
  <c r="J1366" i="4" s="1"/>
  <c r="J83" i="4" s="1"/>
  <c r="J1367" i="4"/>
  <c r="BE1367" i="4"/>
  <c r="BI1365" i="4"/>
  <c r="BH1365" i="4"/>
  <c r="BG1365" i="4"/>
  <c r="BF1365" i="4"/>
  <c r="T1365" i="4"/>
  <c r="R1365" i="4"/>
  <c r="P1365" i="4"/>
  <c r="BK1365" i="4"/>
  <c r="J1365" i="4"/>
  <c r="BE1365" i="4" s="1"/>
  <c r="BI1364" i="4"/>
  <c r="BH1364" i="4"/>
  <c r="BG1364" i="4"/>
  <c r="BF1364" i="4"/>
  <c r="T1364" i="4"/>
  <c r="R1364" i="4"/>
  <c r="P1364" i="4"/>
  <c r="BK1364" i="4"/>
  <c r="J1364" i="4"/>
  <c r="BE1364" i="4" s="1"/>
  <c r="BI1359" i="4"/>
  <c r="BH1359" i="4"/>
  <c r="BG1359" i="4"/>
  <c r="BF1359" i="4"/>
  <c r="T1359" i="4"/>
  <c r="R1359" i="4"/>
  <c r="P1359" i="4"/>
  <c r="BK1359" i="4"/>
  <c r="J1359" i="4"/>
  <c r="BE1359" i="4" s="1"/>
  <c r="BI1353" i="4"/>
  <c r="BH1353" i="4"/>
  <c r="BG1353" i="4"/>
  <c r="BF1353" i="4"/>
  <c r="T1353" i="4"/>
  <c r="R1353" i="4"/>
  <c r="P1353" i="4"/>
  <c r="BK1353" i="4"/>
  <c r="J1353" i="4"/>
  <c r="BE1353" i="4" s="1"/>
  <c r="BI1348" i="4"/>
  <c r="BH1348" i="4"/>
  <c r="BG1348" i="4"/>
  <c r="BF1348" i="4"/>
  <c r="T1348" i="4"/>
  <c r="R1348" i="4"/>
  <c r="P1348" i="4"/>
  <c r="BK1348" i="4"/>
  <c r="J1348" i="4"/>
  <c r="BE1348" i="4" s="1"/>
  <c r="BI1343" i="4"/>
  <c r="BH1343" i="4"/>
  <c r="BG1343" i="4"/>
  <c r="BF1343" i="4"/>
  <c r="T1343" i="4"/>
  <c r="R1343" i="4"/>
  <c r="P1343" i="4"/>
  <c r="BK1343" i="4"/>
  <c r="J1343" i="4"/>
  <c r="BE1343" i="4" s="1"/>
  <c r="BI1338" i="4"/>
  <c r="BH1338" i="4"/>
  <c r="BG1338" i="4"/>
  <c r="BF1338" i="4"/>
  <c r="T1338" i="4"/>
  <c r="R1338" i="4"/>
  <c r="P1338" i="4"/>
  <c r="BK1338" i="4"/>
  <c r="J1338" i="4"/>
  <c r="BE1338" i="4" s="1"/>
  <c r="BI1333" i="4"/>
  <c r="BH1333" i="4"/>
  <c r="BG1333" i="4"/>
  <c r="BF1333" i="4"/>
  <c r="T1333" i="4"/>
  <c r="R1333" i="4"/>
  <c r="P1333" i="4"/>
  <c r="BK1333" i="4"/>
  <c r="J1333" i="4"/>
  <c r="BE1333" i="4" s="1"/>
  <c r="BI1328" i="4"/>
  <c r="BH1328" i="4"/>
  <c r="BG1328" i="4"/>
  <c r="BF1328" i="4"/>
  <c r="T1328" i="4"/>
  <c r="R1328" i="4"/>
  <c r="P1328" i="4"/>
  <c r="BK1328" i="4"/>
  <c r="J1328" i="4"/>
  <c r="BE1328" i="4" s="1"/>
  <c r="BI1322" i="4"/>
  <c r="BH1322" i="4"/>
  <c r="BG1322" i="4"/>
  <c r="BF1322" i="4"/>
  <c r="T1322" i="4"/>
  <c r="R1322" i="4"/>
  <c r="P1322" i="4"/>
  <c r="BK1322" i="4"/>
  <c r="J1322" i="4"/>
  <c r="BE1322" i="4" s="1"/>
  <c r="BI1317" i="4"/>
  <c r="BH1317" i="4"/>
  <c r="BG1317" i="4"/>
  <c r="BF1317" i="4"/>
  <c r="T1317" i="4"/>
  <c r="R1317" i="4"/>
  <c r="P1317" i="4"/>
  <c r="BK1317" i="4"/>
  <c r="J1317" i="4"/>
  <c r="BE1317" i="4" s="1"/>
  <c r="BI1310" i="4"/>
  <c r="BH1310" i="4"/>
  <c r="BG1310" i="4"/>
  <c r="BF1310" i="4"/>
  <c r="T1310" i="4"/>
  <c r="R1310" i="4"/>
  <c r="P1310" i="4"/>
  <c r="BK1310" i="4"/>
  <c r="J1310" i="4"/>
  <c r="BE1310" i="4" s="1"/>
  <c r="BI1305" i="4"/>
  <c r="BH1305" i="4"/>
  <c r="BG1305" i="4"/>
  <c r="BF1305" i="4"/>
  <c r="T1305" i="4"/>
  <c r="R1305" i="4"/>
  <c r="P1305" i="4"/>
  <c r="BK1305" i="4"/>
  <c r="J1305" i="4"/>
  <c r="BE1305" i="4" s="1"/>
  <c r="BI1299" i="4"/>
  <c r="BH1299" i="4"/>
  <c r="BG1299" i="4"/>
  <c r="BF1299" i="4"/>
  <c r="T1299" i="4"/>
  <c r="R1299" i="4"/>
  <c r="P1299" i="4"/>
  <c r="BK1299" i="4"/>
  <c r="J1299" i="4"/>
  <c r="BE1299" i="4" s="1"/>
  <c r="BI1292" i="4"/>
  <c r="BH1292" i="4"/>
  <c r="BG1292" i="4"/>
  <c r="BF1292" i="4"/>
  <c r="T1292" i="4"/>
  <c r="R1292" i="4"/>
  <c r="P1292" i="4"/>
  <c r="BK1292" i="4"/>
  <c r="J1292" i="4"/>
  <c r="BE1292" i="4" s="1"/>
  <c r="BI1287" i="4"/>
  <c r="BH1287" i="4"/>
  <c r="BG1287" i="4"/>
  <c r="BF1287" i="4"/>
  <c r="T1287" i="4"/>
  <c r="R1287" i="4"/>
  <c r="P1287" i="4"/>
  <c r="BK1287" i="4"/>
  <c r="J1287" i="4"/>
  <c r="BE1287" i="4" s="1"/>
  <c r="BI1282" i="4"/>
  <c r="BH1282" i="4"/>
  <c r="BG1282" i="4"/>
  <c r="BF1282" i="4"/>
  <c r="T1282" i="4"/>
  <c r="R1282" i="4"/>
  <c r="P1282" i="4"/>
  <c r="BK1282" i="4"/>
  <c r="J1282" i="4"/>
  <c r="BE1282" i="4" s="1"/>
  <c r="BI1275" i="4"/>
  <c r="BH1275" i="4"/>
  <c r="BG1275" i="4"/>
  <c r="BF1275" i="4"/>
  <c r="T1275" i="4"/>
  <c r="R1275" i="4"/>
  <c r="P1275" i="4"/>
  <c r="BK1275" i="4"/>
  <c r="J1275" i="4"/>
  <c r="BE1275" i="4" s="1"/>
  <c r="BI1268" i="4"/>
  <c r="BH1268" i="4"/>
  <c r="BG1268" i="4"/>
  <c r="BF1268" i="4"/>
  <c r="T1268" i="4"/>
  <c r="R1268" i="4"/>
  <c r="P1268" i="4"/>
  <c r="BK1268" i="4"/>
  <c r="J1268" i="4"/>
  <c r="BE1268" i="4" s="1"/>
  <c r="BI1263" i="4"/>
  <c r="BH1263" i="4"/>
  <c r="BG1263" i="4"/>
  <c r="BF1263" i="4"/>
  <c r="T1263" i="4"/>
  <c r="R1263" i="4"/>
  <c r="P1263" i="4"/>
  <c r="BK1263" i="4"/>
  <c r="J1263" i="4"/>
  <c r="BE1263" i="4" s="1"/>
  <c r="BI1258" i="4"/>
  <c r="BH1258" i="4"/>
  <c r="BG1258" i="4"/>
  <c r="BF1258" i="4"/>
  <c r="T1258" i="4"/>
  <c r="R1258" i="4"/>
  <c r="P1258" i="4"/>
  <c r="BK1258" i="4"/>
  <c r="J1258" i="4"/>
  <c r="BE1258" i="4" s="1"/>
  <c r="BI1253" i="4"/>
  <c r="BH1253" i="4"/>
  <c r="BG1253" i="4"/>
  <c r="BF1253" i="4"/>
  <c r="T1253" i="4"/>
  <c r="R1253" i="4"/>
  <c r="P1253" i="4"/>
  <c r="BK1253" i="4"/>
  <c r="J1253" i="4"/>
  <c r="BE1253" i="4" s="1"/>
  <c r="BI1248" i="4"/>
  <c r="BH1248" i="4"/>
  <c r="BG1248" i="4"/>
  <c r="BF1248" i="4"/>
  <c r="T1248" i="4"/>
  <c r="R1248" i="4"/>
  <c r="P1248" i="4"/>
  <c r="BK1248" i="4"/>
  <c r="J1248" i="4"/>
  <c r="BE1248" i="4" s="1"/>
  <c r="BI1243" i="4"/>
  <c r="BH1243" i="4"/>
  <c r="BG1243" i="4"/>
  <c r="BF1243" i="4"/>
  <c r="T1243" i="4"/>
  <c r="R1243" i="4"/>
  <c r="P1243" i="4"/>
  <c r="BK1243" i="4"/>
  <c r="J1243" i="4"/>
  <c r="BE1243" i="4" s="1"/>
  <c r="BI1238" i="4"/>
  <c r="BH1238" i="4"/>
  <c r="BG1238" i="4"/>
  <c r="BF1238" i="4"/>
  <c r="T1238" i="4"/>
  <c r="R1238" i="4"/>
  <c r="P1238" i="4"/>
  <c r="BK1238" i="4"/>
  <c r="J1238" i="4"/>
  <c r="BE1238" i="4" s="1"/>
  <c r="BI1233" i="4"/>
  <c r="BH1233" i="4"/>
  <c r="BG1233" i="4"/>
  <c r="BF1233" i="4"/>
  <c r="T1233" i="4"/>
  <c r="R1233" i="4"/>
  <c r="P1233" i="4"/>
  <c r="BK1233" i="4"/>
  <c r="J1233" i="4"/>
  <c r="BE1233" i="4" s="1"/>
  <c r="BI1228" i="4"/>
  <c r="BH1228" i="4"/>
  <c r="BG1228" i="4"/>
  <c r="BF1228" i="4"/>
  <c r="T1228" i="4"/>
  <c r="R1228" i="4"/>
  <c r="P1228" i="4"/>
  <c r="BK1228" i="4"/>
  <c r="J1228" i="4"/>
  <c r="BE1228" i="4" s="1"/>
  <c r="BI1223" i="4"/>
  <c r="BH1223" i="4"/>
  <c r="BG1223" i="4"/>
  <c r="BF1223" i="4"/>
  <c r="T1223" i="4"/>
  <c r="R1223" i="4"/>
  <c r="P1223" i="4"/>
  <c r="BK1223" i="4"/>
  <c r="J1223" i="4"/>
  <c r="BE1223" i="4" s="1"/>
  <c r="BI1218" i="4"/>
  <c r="BH1218" i="4"/>
  <c r="BG1218" i="4"/>
  <c r="BF1218" i="4"/>
  <c r="T1218" i="4"/>
  <c r="R1218" i="4"/>
  <c r="P1218" i="4"/>
  <c r="BK1218" i="4"/>
  <c r="J1218" i="4"/>
  <c r="BE1218" i="4" s="1"/>
  <c r="BI1213" i="4"/>
  <c r="BH1213" i="4"/>
  <c r="BG1213" i="4"/>
  <c r="BF1213" i="4"/>
  <c r="T1213" i="4"/>
  <c r="R1213" i="4"/>
  <c r="P1213" i="4"/>
  <c r="BK1213" i="4"/>
  <c r="J1213" i="4"/>
  <c r="BE1213" i="4" s="1"/>
  <c r="BI1208" i="4"/>
  <c r="BH1208" i="4"/>
  <c r="BG1208" i="4"/>
  <c r="BF1208" i="4"/>
  <c r="T1208" i="4"/>
  <c r="R1208" i="4"/>
  <c r="P1208" i="4"/>
  <c r="BK1208" i="4"/>
  <c r="J1208" i="4"/>
  <c r="BE1208" i="4" s="1"/>
  <c r="BI1203" i="4"/>
  <c r="BH1203" i="4"/>
  <c r="BG1203" i="4"/>
  <c r="BF1203" i="4"/>
  <c r="T1203" i="4"/>
  <c r="R1203" i="4"/>
  <c r="P1203" i="4"/>
  <c r="BK1203" i="4"/>
  <c r="J1203" i="4"/>
  <c r="BE1203" i="4" s="1"/>
  <c r="BI1198" i="4"/>
  <c r="BH1198" i="4"/>
  <c r="BG1198" i="4"/>
  <c r="BF1198" i="4"/>
  <c r="T1198" i="4"/>
  <c r="R1198" i="4"/>
  <c r="P1198" i="4"/>
  <c r="BK1198" i="4"/>
  <c r="J1198" i="4"/>
  <c r="BE1198" i="4" s="1"/>
  <c r="BI1193" i="4"/>
  <c r="BH1193" i="4"/>
  <c r="BG1193" i="4"/>
  <c r="BF1193" i="4"/>
  <c r="T1193" i="4"/>
  <c r="R1193" i="4"/>
  <c r="P1193" i="4"/>
  <c r="BK1193" i="4"/>
  <c r="J1193" i="4"/>
  <c r="BE1193" i="4" s="1"/>
  <c r="BI1188" i="4"/>
  <c r="BH1188" i="4"/>
  <c r="BG1188" i="4"/>
  <c r="BF1188" i="4"/>
  <c r="T1188" i="4"/>
  <c r="R1188" i="4"/>
  <c r="P1188" i="4"/>
  <c r="BK1188" i="4"/>
  <c r="J1188" i="4"/>
  <c r="BE1188" i="4" s="1"/>
  <c r="BI1183" i="4"/>
  <c r="BH1183" i="4"/>
  <c r="BG1183" i="4"/>
  <c r="BF1183" i="4"/>
  <c r="T1183" i="4"/>
  <c r="R1183" i="4"/>
  <c r="P1183" i="4"/>
  <c r="BK1183" i="4"/>
  <c r="J1183" i="4"/>
  <c r="BE1183" i="4" s="1"/>
  <c r="BI1179" i="4"/>
  <c r="BH1179" i="4"/>
  <c r="BG1179" i="4"/>
  <c r="BF1179" i="4"/>
  <c r="T1179" i="4"/>
  <c r="R1179" i="4"/>
  <c r="P1179" i="4"/>
  <c r="BK1179" i="4"/>
  <c r="J1179" i="4"/>
  <c r="BE1179" i="4" s="1"/>
  <c r="BI1175" i="4"/>
  <c r="BH1175" i="4"/>
  <c r="BG1175" i="4"/>
  <c r="BF1175" i="4"/>
  <c r="T1175" i="4"/>
  <c r="R1175" i="4"/>
  <c r="P1175" i="4"/>
  <c r="BK1175" i="4"/>
  <c r="J1175" i="4"/>
  <c r="BE1175" i="4" s="1"/>
  <c r="BI1168" i="4"/>
  <c r="BH1168" i="4"/>
  <c r="BG1168" i="4"/>
  <c r="BF1168" i="4"/>
  <c r="T1168" i="4"/>
  <c r="R1168" i="4"/>
  <c r="P1168" i="4"/>
  <c r="BK1168" i="4"/>
  <c r="J1168" i="4"/>
  <c r="BE1168" i="4" s="1"/>
  <c r="BI1163" i="4"/>
  <c r="BH1163" i="4"/>
  <c r="BG1163" i="4"/>
  <c r="BF1163" i="4"/>
  <c r="T1163" i="4"/>
  <c r="R1163" i="4"/>
  <c r="P1163" i="4"/>
  <c r="BK1163" i="4"/>
  <c r="J1163" i="4"/>
  <c r="BE1163" i="4" s="1"/>
  <c r="BI1158" i="4"/>
  <c r="BH1158" i="4"/>
  <c r="BG1158" i="4"/>
  <c r="BF1158" i="4"/>
  <c r="T1158" i="4"/>
  <c r="R1158" i="4"/>
  <c r="P1158" i="4"/>
  <c r="BK1158" i="4"/>
  <c r="J1158" i="4"/>
  <c r="BE1158" i="4" s="1"/>
  <c r="BI1152" i="4"/>
  <c r="BH1152" i="4"/>
  <c r="BG1152" i="4"/>
  <c r="BF1152" i="4"/>
  <c r="T1152" i="4"/>
  <c r="R1152" i="4"/>
  <c r="P1152" i="4"/>
  <c r="BK1152" i="4"/>
  <c r="J1152" i="4"/>
  <c r="BE1152" i="4" s="1"/>
  <c r="BI1144" i="4"/>
  <c r="BH1144" i="4"/>
  <c r="BG1144" i="4"/>
  <c r="BF1144" i="4"/>
  <c r="T1144" i="4"/>
  <c r="R1144" i="4"/>
  <c r="P1144" i="4"/>
  <c r="BK1144" i="4"/>
  <c r="J1144" i="4"/>
  <c r="BE1144" i="4" s="1"/>
  <c r="BI1138" i="4"/>
  <c r="BH1138" i="4"/>
  <c r="BG1138" i="4"/>
  <c r="BF1138" i="4"/>
  <c r="T1138" i="4"/>
  <c r="R1138" i="4"/>
  <c r="P1138" i="4"/>
  <c r="BK1138" i="4"/>
  <c r="J1138" i="4"/>
  <c r="BE1138" i="4" s="1"/>
  <c r="BI1136" i="4"/>
  <c r="BH1136" i="4"/>
  <c r="BG1136" i="4"/>
  <c r="BF1136" i="4"/>
  <c r="T1136" i="4"/>
  <c r="R1136" i="4"/>
  <c r="P1136" i="4"/>
  <c r="BK1136" i="4"/>
  <c r="J1136" i="4"/>
  <c r="BE1136" i="4" s="1"/>
  <c r="BI1134" i="4"/>
  <c r="BH1134" i="4"/>
  <c r="BG1134" i="4"/>
  <c r="BF1134" i="4"/>
  <c r="T1134" i="4"/>
  <c r="R1134" i="4"/>
  <c r="P1134" i="4"/>
  <c r="BK1134" i="4"/>
  <c r="J1134" i="4"/>
  <c r="BE1134" i="4" s="1"/>
  <c r="BI1132" i="4"/>
  <c r="BH1132" i="4"/>
  <c r="BG1132" i="4"/>
  <c r="BF1132" i="4"/>
  <c r="T1132" i="4"/>
  <c r="R1132" i="4"/>
  <c r="P1132" i="4"/>
  <c r="BK1132" i="4"/>
  <c r="J1132" i="4"/>
  <c r="BE1132" i="4" s="1"/>
  <c r="BI1130" i="4"/>
  <c r="BH1130" i="4"/>
  <c r="BG1130" i="4"/>
  <c r="BF1130" i="4"/>
  <c r="T1130" i="4"/>
  <c r="R1130" i="4"/>
  <c r="P1130" i="4"/>
  <c r="BK1130" i="4"/>
  <c r="J1130" i="4"/>
  <c r="BE1130" i="4" s="1"/>
  <c r="BI1128" i="4"/>
  <c r="BH1128" i="4"/>
  <c r="BG1128" i="4"/>
  <c r="BF1128" i="4"/>
  <c r="T1128" i="4"/>
  <c r="R1128" i="4"/>
  <c r="P1128" i="4"/>
  <c r="BK1128" i="4"/>
  <c r="J1128" i="4"/>
  <c r="BE1128" i="4" s="1"/>
  <c r="BI1126" i="4"/>
  <c r="BH1126" i="4"/>
  <c r="BG1126" i="4"/>
  <c r="BF1126" i="4"/>
  <c r="T1126" i="4"/>
  <c r="R1126" i="4"/>
  <c r="R1125" i="4" s="1"/>
  <c r="P1126" i="4"/>
  <c r="BK1126" i="4"/>
  <c r="BK1125" i="4" s="1"/>
  <c r="J1125" i="4" s="1"/>
  <c r="J82" i="4" s="1"/>
  <c r="J1126" i="4"/>
  <c r="BE1126" i="4"/>
  <c r="BI1123" i="4"/>
  <c r="BH1123" i="4"/>
  <c r="BG1123" i="4"/>
  <c r="BF1123" i="4"/>
  <c r="T1123" i="4"/>
  <c r="R1123" i="4"/>
  <c r="P1123" i="4"/>
  <c r="BK1123" i="4"/>
  <c r="J1123" i="4"/>
  <c r="BE1123" i="4" s="1"/>
  <c r="BI1121" i="4"/>
  <c r="BH1121" i="4"/>
  <c r="BG1121" i="4"/>
  <c r="BF1121" i="4"/>
  <c r="T1121" i="4"/>
  <c r="R1121" i="4"/>
  <c r="P1121" i="4"/>
  <c r="BK1121" i="4"/>
  <c r="J1121" i="4"/>
  <c r="BE1121" i="4" s="1"/>
  <c r="BI1118" i="4"/>
  <c r="BH1118" i="4"/>
  <c r="BG1118" i="4"/>
  <c r="BF1118" i="4"/>
  <c r="T1118" i="4"/>
  <c r="R1118" i="4"/>
  <c r="P1118" i="4"/>
  <c r="BK1118" i="4"/>
  <c r="J1118" i="4"/>
  <c r="BE1118" i="4" s="1"/>
  <c r="BI1117" i="4"/>
  <c r="BH1117" i="4"/>
  <c r="BG1117" i="4"/>
  <c r="BF1117" i="4"/>
  <c r="T1117" i="4"/>
  <c r="R1117" i="4"/>
  <c r="P1117" i="4"/>
  <c r="BK1117" i="4"/>
  <c r="J1117" i="4"/>
  <c r="BE1117" i="4" s="1"/>
  <c r="BI1116" i="4"/>
  <c r="BH1116" i="4"/>
  <c r="BG1116" i="4"/>
  <c r="BF1116" i="4"/>
  <c r="T1116" i="4"/>
  <c r="R1116" i="4"/>
  <c r="P1116" i="4"/>
  <c r="BK1116" i="4"/>
  <c r="J1116" i="4"/>
  <c r="BE1116" i="4" s="1"/>
  <c r="BI1115" i="4"/>
  <c r="BH1115" i="4"/>
  <c r="BG1115" i="4"/>
  <c r="BF1115" i="4"/>
  <c r="T1115" i="4"/>
  <c r="R1115" i="4"/>
  <c r="P1115" i="4"/>
  <c r="BK1115" i="4"/>
  <c r="J1115" i="4"/>
  <c r="BE1115" i="4" s="1"/>
  <c r="BI1114" i="4"/>
  <c r="BH1114" i="4"/>
  <c r="BG1114" i="4"/>
  <c r="BF1114" i="4"/>
  <c r="T1114" i="4"/>
  <c r="R1114" i="4"/>
  <c r="P1114" i="4"/>
  <c r="BK1114" i="4"/>
  <c r="J1114" i="4"/>
  <c r="BE1114" i="4" s="1"/>
  <c r="BI1113" i="4"/>
  <c r="BH1113" i="4"/>
  <c r="BG1113" i="4"/>
  <c r="BF1113" i="4"/>
  <c r="T1113" i="4"/>
  <c r="R1113" i="4"/>
  <c r="P1113" i="4"/>
  <c r="BK1113" i="4"/>
  <c r="J1113" i="4"/>
  <c r="BE1113" i="4" s="1"/>
  <c r="BI1112" i="4"/>
  <c r="BH1112" i="4"/>
  <c r="BG1112" i="4"/>
  <c r="BF1112" i="4"/>
  <c r="T1112" i="4"/>
  <c r="R1112" i="4"/>
  <c r="P1112" i="4"/>
  <c r="BK1112" i="4"/>
  <c r="J1112" i="4"/>
  <c r="BE1112" i="4" s="1"/>
  <c r="BI1108" i="4"/>
  <c r="BH1108" i="4"/>
  <c r="BG1108" i="4"/>
  <c r="BF1108" i="4"/>
  <c r="T1108" i="4"/>
  <c r="R1108" i="4"/>
  <c r="P1108" i="4"/>
  <c r="BK1108" i="4"/>
  <c r="J1108" i="4"/>
  <c r="BE1108" i="4" s="1"/>
  <c r="BI1107" i="4"/>
  <c r="BH1107" i="4"/>
  <c r="BG1107" i="4"/>
  <c r="BF1107" i="4"/>
  <c r="T1107" i="4"/>
  <c r="R1107" i="4"/>
  <c r="P1107" i="4"/>
  <c r="BK1107" i="4"/>
  <c r="J1107" i="4"/>
  <c r="BE1107" i="4" s="1"/>
  <c r="BI1106" i="4"/>
  <c r="BH1106" i="4"/>
  <c r="BG1106" i="4"/>
  <c r="BF1106" i="4"/>
  <c r="T1106" i="4"/>
  <c r="R1106" i="4"/>
  <c r="P1106" i="4"/>
  <c r="BK1106" i="4"/>
  <c r="J1106" i="4"/>
  <c r="BE1106" i="4" s="1"/>
  <c r="BI1105" i="4"/>
  <c r="BH1105" i="4"/>
  <c r="BG1105" i="4"/>
  <c r="BF1105" i="4"/>
  <c r="T1105" i="4"/>
  <c r="R1105" i="4"/>
  <c r="P1105" i="4"/>
  <c r="BK1105" i="4"/>
  <c r="J1105" i="4"/>
  <c r="BE1105" i="4" s="1"/>
  <c r="BI1104" i="4"/>
  <c r="BH1104" i="4"/>
  <c r="BG1104" i="4"/>
  <c r="BF1104" i="4"/>
  <c r="T1104" i="4"/>
  <c r="R1104" i="4"/>
  <c r="P1104" i="4"/>
  <c r="BK1104" i="4"/>
  <c r="J1104" i="4"/>
  <c r="BE1104" i="4" s="1"/>
  <c r="BI1103" i="4"/>
  <c r="BH1103" i="4"/>
  <c r="BG1103" i="4"/>
  <c r="BF1103" i="4"/>
  <c r="T1103" i="4"/>
  <c r="R1103" i="4"/>
  <c r="P1103" i="4"/>
  <c r="BK1103" i="4"/>
  <c r="J1103" i="4"/>
  <c r="BE1103" i="4" s="1"/>
  <c r="BI1102" i="4"/>
  <c r="BH1102" i="4"/>
  <c r="BG1102" i="4"/>
  <c r="BF1102" i="4"/>
  <c r="T1102" i="4"/>
  <c r="R1102" i="4"/>
  <c r="P1102" i="4"/>
  <c r="BK1102" i="4"/>
  <c r="J1102" i="4"/>
  <c r="BE1102" i="4" s="1"/>
  <c r="BI1101" i="4"/>
  <c r="BH1101" i="4"/>
  <c r="BG1101" i="4"/>
  <c r="BF1101" i="4"/>
  <c r="T1101" i="4"/>
  <c r="R1101" i="4"/>
  <c r="P1101" i="4"/>
  <c r="BK1101" i="4"/>
  <c r="J1101" i="4"/>
  <c r="BE1101" i="4" s="1"/>
  <c r="BI1100" i="4"/>
  <c r="BH1100" i="4"/>
  <c r="BG1100" i="4"/>
  <c r="BF1100" i="4"/>
  <c r="T1100" i="4"/>
  <c r="R1100" i="4"/>
  <c r="P1100" i="4"/>
  <c r="BK1100" i="4"/>
  <c r="J1100" i="4"/>
  <c r="BE1100" i="4" s="1"/>
  <c r="BI1099" i="4"/>
  <c r="BH1099" i="4"/>
  <c r="BG1099" i="4"/>
  <c r="BF1099" i="4"/>
  <c r="T1099" i="4"/>
  <c r="R1099" i="4"/>
  <c r="P1099" i="4"/>
  <c r="BK1099" i="4"/>
  <c r="J1099" i="4"/>
  <c r="BE1099" i="4" s="1"/>
  <c r="BI1098" i="4"/>
  <c r="BH1098" i="4"/>
  <c r="BG1098" i="4"/>
  <c r="BF1098" i="4"/>
  <c r="T1098" i="4"/>
  <c r="R1098" i="4"/>
  <c r="P1098" i="4"/>
  <c r="BK1098" i="4"/>
  <c r="J1098" i="4"/>
  <c r="BE1098" i="4" s="1"/>
  <c r="BI1092" i="4"/>
  <c r="BH1092" i="4"/>
  <c r="BG1092" i="4"/>
  <c r="BF1092" i="4"/>
  <c r="T1092" i="4"/>
  <c r="R1092" i="4"/>
  <c r="P1092" i="4"/>
  <c r="BK1092" i="4"/>
  <c r="J1092" i="4"/>
  <c r="BE1092" i="4" s="1"/>
  <c r="BI1091" i="4"/>
  <c r="BH1091" i="4"/>
  <c r="BG1091" i="4"/>
  <c r="BF1091" i="4"/>
  <c r="T1091" i="4"/>
  <c r="R1091" i="4"/>
  <c r="P1091" i="4"/>
  <c r="BK1091" i="4"/>
  <c r="J1091" i="4"/>
  <c r="BE1091" i="4" s="1"/>
  <c r="BI1090" i="4"/>
  <c r="BH1090" i="4"/>
  <c r="BG1090" i="4"/>
  <c r="BF1090" i="4"/>
  <c r="T1090" i="4"/>
  <c r="R1090" i="4"/>
  <c r="P1090" i="4"/>
  <c r="BK1090" i="4"/>
  <c r="J1090" i="4"/>
  <c r="BE1090" i="4" s="1"/>
  <c r="BI1088" i="4"/>
  <c r="BH1088" i="4"/>
  <c r="BG1088" i="4"/>
  <c r="BF1088" i="4"/>
  <c r="T1088" i="4"/>
  <c r="R1088" i="4"/>
  <c r="P1088" i="4"/>
  <c r="BK1088" i="4"/>
  <c r="J1088" i="4"/>
  <c r="BE1088" i="4" s="1"/>
  <c r="BI1086" i="4"/>
  <c r="BH1086" i="4"/>
  <c r="BG1086" i="4"/>
  <c r="BF1086" i="4"/>
  <c r="T1086" i="4"/>
  <c r="R1086" i="4"/>
  <c r="P1086" i="4"/>
  <c r="BK1086" i="4"/>
  <c r="J1086" i="4"/>
  <c r="BE1086" i="4" s="1"/>
  <c r="BI1085" i="4"/>
  <c r="BH1085" i="4"/>
  <c r="BG1085" i="4"/>
  <c r="BF1085" i="4"/>
  <c r="T1085" i="4"/>
  <c r="R1085" i="4"/>
  <c r="P1085" i="4"/>
  <c r="BK1085" i="4"/>
  <c r="J1085" i="4"/>
  <c r="BE1085" i="4" s="1"/>
  <c r="BI1084" i="4"/>
  <c r="BH1084" i="4"/>
  <c r="BG1084" i="4"/>
  <c r="BF1084" i="4"/>
  <c r="T1084" i="4"/>
  <c r="R1084" i="4"/>
  <c r="P1084" i="4"/>
  <c r="BK1084" i="4"/>
  <c r="J1084" i="4"/>
  <c r="BE1084" i="4" s="1"/>
  <c r="BI1083" i="4"/>
  <c r="BH1083" i="4"/>
  <c r="BG1083" i="4"/>
  <c r="BF1083" i="4"/>
  <c r="T1083" i="4"/>
  <c r="R1083" i="4"/>
  <c r="P1083" i="4"/>
  <c r="BK1083" i="4"/>
  <c r="J1083" i="4"/>
  <c r="BE1083" i="4" s="1"/>
  <c r="BI1082" i="4"/>
  <c r="BH1082" i="4"/>
  <c r="BG1082" i="4"/>
  <c r="BF1082" i="4"/>
  <c r="T1082" i="4"/>
  <c r="R1082" i="4"/>
  <c r="P1082" i="4"/>
  <c r="BK1082" i="4"/>
  <c r="J1082" i="4"/>
  <c r="BE1082" i="4" s="1"/>
  <c r="BI1081" i="4"/>
  <c r="BH1081" i="4"/>
  <c r="BG1081" i="4"/>
  <c r="BF1081" i="4"/>
  <c r="T1081" i="4"/>
  <c r="R1081" i="4"/>
  <c r="P1081" i="4"/>
  <c r="BK1081" i="4"/>
  <c r="J1081" i="4"/>
  <c r="BE1081" i="4" s="1"/>
  <c r="BI1069" i="4"/>
  <c r="BH1069" i="4"/>
  <c r="BG1069" i="4"/>
  <c r="BF1069" i="4"/>
  <c r="T1069" i="4"/>
  <c r="T1068" i="4" s="1"/>
  <c r="R1069" i="4"/>
  <c r="R1068" i="4" s="1"/>
  <c r="P1069" i="4"/>
  <c r="P1068" i="4" s="1"/>
  <c r="BK1069" i="4"/>
  <c r="BK1068" i="4" s="1"/>
  <c r="J1068" i="4"/>
  <c r="J81" i="4" s="1"/>
  <c r="J1069" i="4"/>
  <c r="BE1069" i="4"/>
  <c r="BI1063" i="4"/>
  <c r="BH1063" i="4"/>
  <c r="BG1063" i="4"/>
  <c r="BF1063" i="4"/>
  <c r="T1063" i="4"/>
  <c r="R1063" i="4"/>
  <c r="P1063" i="4"/>
  <c r="BK1063" i="4"/>
  <c r="J1063" i="4"/>
  <c r="BE1063" i="4" s="1"/>
  <c r="BI1056" i="4"/>
  <c r="BH1056" i="4"/>
  <c r="BG1056" i="4"/>
  <c r="BF1056" i="4"/>
  <c r="T1056" i="4"/>
  <c r="R1056" i="4"/>
  <c r="P1056" i="4"/>
  <c r="BK1056" i="4"/>
  <c r="J1056" i="4"/>
  <c r="BE1056" i="4" s="1"/>
  <c r="BI1052" i="4"/>
  <c r="BH1052" i="4"/>
  <c r="BG1052" i="4"/>
  <c r="BF1052" i="4"/>
  <c r="T1052" i="4"/>
  <c r="R1052" i="4"/>
  <c r="P1052" i="4"/>
  <c r="BK1052" i="4"/>
  <c r="J1052" i="4"/>
  <c r="BE1052" i="4" s="1"/>
  <c r="BI1048" i="4"/>
  <c r="BH1048" i="4"/>
  <c r="BG1048" i="4"/>
  <c r="BF1048" i="4"/>
  <c r="T1048" i="4"/>
  <c r="R1048" i="4"/>
  <c r="P1048" i="4"/>
  <c r="BK1048" i="4"/>
  <c r="J1048" i="4"/>
  <c r="BE1048" i="4" s="1"/>
  <c r="BI1045" i="4"/>
  <c r="BH1045" i="4"/>
  <c r="BG1045" i="4"/>
  <c r="BF1045" i="4"/>
  <c r="T1045" i="4"/>
  <c r="R1045" i="4"/>
  <c r="P1045" i="4"/>
  <c r="BK1045" i="4"/>
  <c r="J1045" i="4"/>
  <c r="BE1045" i="4" s="1"/>
  <c r="BI1041" i="4"/>
  <c r="BH1041" i="4"/>
  <c r="BG1041" i="4"/>
  <c r="BF1041" i="4"/>
  <c r="T1041" i="4"/>
  <c r="R1041" i="4"/>
  <c r="P1041" i="4"/>
  <c r="BK1041" i="4"/>
  <c r="J1041" i="4"/>
  <c r="BE1041" i="4" s="1"/>
  <c r="BI1037" i="4"/>
  <c r="BH1037" i="4"/>
  <c r="BG1037" i="4"/>
  <c r="BF1037" i="4"/>
  <c r="T1037" i="4"/>
  <c r="R1037" i="4"/>
  <c r="P1037" i="4"/>
  <c r="BK1037" i="4"/>
  <c r="J1037" i="4"/>
  <c r="BE1037" i="4" s="1"/>
  <c r="BI1033" i="4"/>
  <c r="BH1033" i="4"/>
  <c r="BG1033" i="4"/>
  <c r="BF1033" i="4"/>
  <c r="T1033" i="4"/>
  <c r="R1033" i="4"/>
  <c r="P1033" i="4"/>
  <c r="BK1033" i="4"/>
  <c r="J1033" i="4"/>
  <c r="BE1033" i="4" s="1"/>
  <c r="BI1029" i="4"/>
  <c r="BH1029" i="4"/>
  <c r="BG1029" i="4"/>
  <c r="BF1029" i="4"/>
  <c r="T1029" i="4"/>
  <c r="R1029" i="4"/>
  <c r="P1029" i="4"/>
  <c r="BK1029" i="4"/>
  <c r="J1029" i="4"/>
  <c r="BE1029" i="4" s="1"/>
  <c r="BI1024" i="4"/>
  <c r="BH1024" i="4"/>
  <c r="BG1024" i="4"/>
  <c r="BF1024" i="4"/>
  <c r="T1024" i="4"/>
  <c r="R1024" i="4"/>
  <c r="P1024" i="4"/>
  <c r="BK1024" i="4"/>
  <c r="J1024" i="4"/>
  <c r="BE1024" i="4" s="1"/>
  <c r="BI1020" i="4"/>
  <c r="BH1020" i="4"/>
  <c r="BG1020" i="4"/>
  <c r="BF1020" i="4"/>
  <c r="T1020" i="4"/>
  <c r="R1020" i="4"/>
  <c r="P1020" i="4"/>
  <c r="BK1020" i="4"/>
  <c r="J1020" i="4"/>
  <c r="BE1020" i="4" s="1"/>
  <c r="BI1016" i="4"/>
  <c r="BH1016" i="4"/>
  <c r="BG1016" i="4"/>
  <c r="BF1016" i="4"/>
  <c r="T1016" i="4"/>
  <c r="R1016" i="4"/>
  <c r="P1016" i="4"/>
  <c r="BK1016" i="4"/>
  <c r="J1016" i="4"/>
  <c r="BE1016" i="4" s="1"/>
  <c r="BI1013" i="4"/>
  <c r="BH1013" i="4"/>
  <c r="BG1013" i="4"/>
  <c r="BF1013" i="4"/>
  <c r="T1013" i="4"/>
  <c r="R1013" i="4"/>
  <c r="R1012" i="4"/>
  <c r="R1011" i="4" s="1"/>
  <c r="P1013" i="4"/>
  <c r="BK1013" i="4"/>
  <c r="BK1012" i="4"/>
  <c r="J1012" i="4" s="1"/>
  <c r="J80" i="4" s="1"/>
  <c r="J1013" i="4"/>
  <c r="BE1013" i="4" s="1"/>
  <c r="BI1009" i="4"/>
  <c r="BH1009" i="4"/>
  <c r="BG1009" i="4"/>
  <c r="BF1009" i="4"/>
  <c r="T1009" i="4"/>
  <c r="R1009" i="4"/>
  <c r="P1009" i="4"/>
  <c r="BK1009" i="4"/>
  <c r="J1009" i="4"/>
  <c r="BE1009" i="4" s="1"/>
  <c r="BI1006" i="4"/>
  <c r="BH1006" i="4"/>
  <c r="BG1006" i="4"/>
  <c r="BF1006" i="4"/>
  <c r="T1006" i="4"/>
  <c r="R1006" i="4"/>
  <c r="P1006" i="4"/>
  <c r="BK1006" i="4"/>
  <c r="J1006" i="4"/>
  <c r="BE1006" i="4" s="1"/>
  <c r="BI996" i="4"/>
  <c r="BH996" i="4"/>
  <c r="BG996" i="4"/>
  <c r="BF996" i="4"/>
  <c r="T996" i="4"/>
  <c r="R996" i="4"/>
  <c r="P996" i="4"/>
  <c r="BK996" i="4"/>
  <c r="J996" i="4"/>
  <c r="BE996" i="4" s="1"/>
  <c r="BI994" i="4"/>
  <c r="BH994" i="4"/>
  <c r="BG994" i="4"/>
  <c r="BF994" i="4"/>
  <c r="T994" i="4"/>
  <c r="R994" i="4"/>
  <c r="P994" i="4"/>
  <c r="BK994" i="4"/>
  <c r="J994" i="4"/>
  <c r="BE994" i="4" s="1"/>
  <c r="BI991" i="4"/>
  <c r="BH991" i="4"/>
  <c r="BG991" i="4"/>
  <c r="BF991" i="4"/>
  <c r="T991" i="4"/>
  <c r="R991" i="4"/>
  <c r="P991" i="4"/>
  <c r="BK991" i="4"/>
  <c r="J991" i="4"/>
  <c r="BE991" i="4" s="1"/>
  <c r="BI988" i="4"/>
  <c r="BH988" i="4"/>
  <c r="BG988" i="4"/>
  <c r="BF988" i="4"/>
  <c r="T988" i="4"/>
  <c r="R988" i="4"/>
  <c r="P988" i="4"/>
  <c r="BK988" i="4"/>
  <c r="J988" i="4"/>
  <c r="BE988" i="4" s="1"/>
  <c r="BI980" i="4"/>
  <c r="BH980" i="4"/>
  <c r="BG980" i="4"/>
  <c r="BF980" i="4"/>
  <c r="T980" i="4"/>
  <c r="R980" i="4"/>
  <c r="P980" i="4"/>
  <c r="BK980" i="4"/>
  <c r="J980" i="4"/>
  <c r="BE980" i="4" s="1"/>
  <c r="BI979" i="4"/>
  <c r="BH979" i="4"/>
  <c r="BG979" i="4"/>
  <c r="BF979" i="4"/>
  <c r="T979" i="4"/>
  <c r="R979" i="4"/>
  <c r="P979" i="4"/>
  <c r="BK979" i="4"/>
  <c r="J979" i="4"/>
  <c r="BE979" i="4" s="1"/>
  <c r="BI975" i="4"/>
  <c r="BH975" i="4"/>
  <c r="BG975" i="4"/>
  <c r="BF975" i="4"/>
  <c r="T975" i="4"/>
  <c r="R975" i="4"/>
  <c r="P975" i="4"/>
  <c r="BK975" i="4"/>
  <c r="J975" i="4"/>
  <c r="BE975" i="4" s="1"/>
  <c r="BI972" i="4"/>
  <c r="BH972" i="4"/>
  <c r="BG972" i="4"/>
  <c r="BF972" i="4"/>
  <c r="T972" i="4"/>
  <c r="R972" i="4"/>
  <c r="P972" i="4"/>
  <c r="BK972" i="4"/>
  <c r="J972" i="4"/>
  <c r="BE972" i="4" s="1"/>
  <c r="BI964" i="4"/>
  <c r="BH964" i="4"/>
  <c r="BG964" i="4"/>
  <c r="BF964" i="4"/>
  <c r="T964" i="4"/>
  <c r="R964" i="4"/>
  <c r="P964" i="4"/>
  <c r="BK964" i="4"/>
  <c r="J964" i="4"/>
  <c r="BE964" i="4" s="1"/>
  <c r="BI963" i="4"/>
  <c r="BH963" i="4"/>
  <c r="BG963" i="4"/>
  <c r="BF963" i="4"/>
  <c r="T963" i="4"/>
  <c r="R963" i="4"/>
  <c r="P963" i="4"/>
  <c r="BK963" i="4"/>
  <c r="J963" i="4"/>
  <c r="BE963" i="4" s="1"/>
  <c r="BI962" i="4"/>
  <c r="BH962" i="4"/>
  <c r="BG962" i="4"/>
  <c r="BF962" i="4"/>
  <c r="T962" i="4"/>
  <c r="T961" i="4" s="1"/>
  <c r="R962" i="4"/>
  <c r="R961" i="4" s="1"/>
  <c r="P962" i="4"/>
  <c r="P961" i="4" s="1"/>
  <c r="BK962" i="4"/>
  <c r="BK961" i="4" s="1"/>
  <c r="J961" i="4"/>
  <c r="J78" i="4" s="1"/>
  <c r="J962" i="4"/>
  <c r="BE962" i="4"/>
  <c r="BI959" i="4"/>
  <c r="BH959" i="4"/>
  <c r="BG959" i="4"/>
  <c r="BF959" i="4"/>
  <c r="T959" i="4"/>
  <c r="R959" i="4"/>
  <c r="P959" i="4"/>
  <c r="BK959" i="4"/>
  <c r="J959" i="4"/>
  <c r="BE959" i="4" s="1"/>
  <c r="BI947" i="4"/>
  <c r="BH947" i="4"/>
  <c r="BG947" i="4"/>
  <c r="BF947" i="4"/>
  <c r="T947" i="4"/>
  <c r="R947" i="4"/>
  <c r="P947" i="4"/>
  <c r="BK947" i="4"/>
  <c r="J947" i="4"/>
  <c r="BE947" i="4" s="1"/>
  <c r="BI936" i="4"/>
  <c r="BH936" i="4"/>
  <c r="BG936" i="4"/>
  <c r="BF936" i="4"/>
  <c r="T936" i="4"/>
  <c r="R936" i="4"/>
  <c r="P936" i="4"/>
  <c r="BK936" i="4"/>
  <c r="J936" i="4"/>
  <c r="BE936" i="4" s="1"/>
  <c r="BI933" i="4"/>
  <c r="BH933" i="4"/>
  <c r="BG933" i="4"/>
  <c r="BF933" i="4"/>
  <c r="T933" i="4"/>
  <c r="R933" i="4"/>
  <c r="P933" i="4"/>
  <c r="BK933" i="4"/>
  <c r="J933" i="4"/>
  <c r="BE933" i="4" s="1"/>
  <c r="BI926" i="4"/>
  <c r="BH926" i="4"/>
  <c r="BG926" i="4"/>
  <c r="BF926" i="4"/>
  <c r="T926" i="4"/>
  <c r="R926" i="4"/>
  <c r="P926" i="4"/>
  <c r="BK926" i="4"/>
  <c r="J926" i="4"/>
  <c r="BE926" i="4" s="1"/>
  <c r="BI922" i="4"/>
  <c r="BH922" i="4"/>
  <c r="BG922" i="4"/>
  <c r="BF922" i="4"/>
  <c r="T922" i="4"/>
  <c r="R922" i="4"/>
  <c r="P922" i="4"/>
  <c r="BK922" i="4"/>
  <c r="J922" i="4"/>
  <c r="BE922" i="4" s="1"/>
  <c r="BI916" i="4"/>
  <c r="BH916" i="4"/>
  <c r="BG916" i="4"/>
  <c r="BF916" i="4"/>
  <c r="T916" i="4"/>
  <c r="R916" i="4"/>
  <c r="P916" i="4"/>
  <c r="BK916" i="4"/>
  <c r="J916" i="4"/>
  <c r="BE916" i="4" s="1"/>
  <c r="BI913" i="4"/>
  <c r="BH913" i="4"/>
  <c r="BG913" i="4"/>
  <c r="BF913" i="4"/>
  <c r="T913" i="4"/>
  <c r="T912" i="4" s="1"/>
  <c r="R913" i="4"/>
  <c r="R912" i="4" s="1"/>
  <c r="P913" i="4"/>
  <c r="P912" i="4" s="1"/>
  <c r="BK913" i="4"/>
  <c r="BK912" i="4" s="1"/>
  <c r="J912" i="4"/>
  <c r="J77" i="4" s="1"/>
  <c r="J913" i="4"/>
  <c r="BE913" i="4"/>
  <c r="BI910" i="4"/>
  <c r="BH910" i="4"/>
  <c r="BG910" i="4"/>
  <c r="BF910" i="4"/>
  <c r="T910" i="4"/>
  <c r="R910" i="4"/>
  <c r="P910" i="4"/>
  <c r="BK910" i="4"/>
  <c r="J910" i="4"/>
  <c r="BE910" i="4" s="1"/>
  <c r="BI904" i="4"/>
  <c r="BH904" i="4"/>
  <c r="BG904" i="4"/>
  <c r="BF904" i="4"/>
  <c r="T904" i="4"/>
  <c r="R904" i="4"/>
  <c r="P904" i="4"/>
  <c r="BK904" i="4"/>
  <c r="J904" i="4"/>
  <c r="BE904" i="4" s="1"/>
  <c r="BI901" i="4"/>
  <c r="BH901" i="4"/>
  <c r="BG901" i="4"/>
  <c r="BF901" i="4"/>
  <c r="T901" i="4"/>
  <c r="R901" i="4"/>
  <c r="P901" i="4"/>
  <c r="BK901" i="4"/>
  <c r="J901" i="4"/>
  <c r="BE901" i="4" s="1"/>
  <c r="BI895" i="4"/>
  <c r="BH895" i="4"/>
  <c r="BG895" i="4"/>
  <c r="BF895" i="4"/>
  <c r="T895" i="4"/>
  <c r="R895" i="4"/>
  <c r="P895" i="4"/>
  <c r="BK895" i="4"/>
  <c r="J895" i="4"/>
  <c r="BE895" i="4" s="1"/>
  <c r="BI890" i="4"/>
  <c r="BH890" i="4"/>
  <c r="BG890" i="4"/>
  <c r="BF890" i="4"/>
  <c r="T890" i="4"/>
  <c r="R890" i="4"/>
  <c r="P890" i="4"/>
  <c r="BK890" i="4"/>
  <c r="J890" i="4"/>
  <c r="BE890" i="4" s="1"/>
  <c r="BI887" i="4"/>
  <c r="BH887" i="4"/>
  <c r="BG887" i="4"/>
  <c r="BF887" i="4"/>
  <c r="T887" i="4"/>
  <c r="R887" i="4"/>
  <c r="P887" i="4"/>
  <c r="BK887" i="4"/>
  <c r="J887" i="4"/>
  <c r="BE887" i="4" s="1"/>
  <c r="BI884" i="4"/>
  <c r="BH884" i="4"/>
  <c r="BG884" i="4"/>
  <c r="BF884" i="4"/>
  <c r="T884" i="4"/>
  <c r="R884" i="4"/>
  <c r="P884" i="4"/>
  <c r="BK884" i="4"/>
  <c r="J884" i="4"/>
  <c r="BE884" i="4" s="1"/>
  <c r="BI878" i="4"/>
  <c r="BH878" i="4"/>
  <c r="BG878" i="4"/>
  <c r="BF878" i="4"/>
  <c r="T878" i="4"/>
  <c r="R878" i="4"/>
  <c r="P878" i="4"/>
  <c r="BK878" i="4"/>
  <c r="J878" i="4"/>
  <c r="BE878" i="4" s="1"/>
  <c r="BI874" i="4"/>
  <c r="BH874" i="4"/>
  <c r="BG874" i="4"/>
  <c r="BF874" i="4"/>
  <c r="T874" i="4"/>
  <c r="R874" i="4"/>
  <c r="P874" i="4"/>
  <c r="BK874" i="4"/>
  <c r="J874" i="4"/>
  <c r="BE874" i="4" s="1"/>
  <c r="BI868" i="4"/>
  <c r="BH868" i="4"/>
  <c r="BG868" i="4"/>
  <c r="BF868" i="4"/>
  <c r="T868" i="4"/>
  <c r="R868" i="4"/>
  <c r="P868" i="4"/>
  <c r="BK868" i="4"/>
  <c r="J868" i="4"/>
  <c r="BE868" i="4" s="1"/>
  <c r="BI865" i="4"/>
  <c r="BH865" i="4"/>
  <c r="BG865" i="4"/>
  <c r="BF865" i="4"/>
  <c r="T865" i="4"/>
  <c r="R865" i="4"/>
  <c r="P865" i="4"/>
  <c r="BK865" i="4"/>
  <c r="J865" i="4"/>
  <c r="BE865" i="4" s="1"/>
  <c r="BI863" i="4"/>
  <c r="BH863" i="4"/>
  <c r="BG863" i="4"/>
  <c r="BF863" i="4"/>
  <c r="T863" i="4"/>
  <c r="R863" i="4"/>
  <c r="P863" i="4"/>
  <c r="BK863" i="4"/>
  <c r="J863" i="4"/>
  <c r="BE863" i="4" s="1"/>
  <c r="BI855" i="4"/>
  <c r="BH855" i="4"/>
  <c r="BG855" i="4"/>
  <c r="BF855" i="4"/>
  <c r="T855" i="4"/>
  <c r="R855" i="4"/>
  <c r="P855" i="4"/>
  <c r="BK855" i="4"/>
  <c r="J855" i="4"/>
  <c r="BE855" i="4" s="1"/>
  <c r="BI852" i="4"/>
  <c r="BH852" i="4"/>
  <c r="BG852" i="4"/>
  <c r="BF852" i="4"/>
  <c r="T852" i="4"/>
  <c r="R852" i="4"/>
  <c r="P852" i="4"/>
  <c r="BK852" i="4"/>
  <c r="J852" i="4"/>
  <c r="BE852" i="4" s="1"/>
  <c r="BI840" i="4"/>
  <c r="BH840" i="4"/>
  <c r="BG840" i="4"/>
  <c r="BF840" i="4"/>
  <c r="T840" i="4"/>
  <c r="R840" i="4"/>
  <c r="P840" i="4"/>
  <c r="BK840" i="4"/>
  <c r="J840" i="4"/>
  <c r="BE840" i="4" s="1"/>
  <c r="BI829" i="4"/>
  <c r="BH829" i="4"/>
  <c r="BG829" i="4"/>
  <c r="BF829" i="4"/>
  <c r="T829" i="4"/>
  <c r="R829" i="4"/>
  <c r="P829" i="4"/>
  <c r="BK829" i="4"/>
  <c r="J829" i="4"/>
  <c r="BE829" i="4" s="1"/>
  <c r="BI825" i="4"/>
  <c r="BH825" i="4"/>
  <c r="BG825" i="4"/>
  <c r="BF825" i="4"/>
  <c r="T825" i="4"/>
  <c r="R825" i="4"/>
  <c r="P825" i="4"/>
  <c r="BK825" i="4"/>
  <c r="J825" i="4"/>
  <c r="BE825" i="4" s="1"/>
  <c r="BI819" i="4"/>
  <c r="BH819" i="4"/>
  <c r="BG819" i="4"/>
  <c r="BF819" i="4"/>
  <c r="T819" i="4"/>
  <c r="R819" i="4"/>
  <c r="P819" i="4"/>
  <c r="BK819" i="4"/>
  <c r="J819" i="4"/>
  <c r="BE819" i="4" s="1"/>
  <c r="BI813" i="4"/>
  <c r="BH813" i="4"/>
  <c r="BG813" i="4"/>
  <c r="BF813" i="4"/>
  <c r="T813" i="4"/>
  <c r="R813" i="4"/>
  <c r="P813" i="4"/>
  <c r="BK813" i="4"/>
  <c r="J813" i="4"/>
  <c r="BE813" i="4" s="1"/>
  <c r="BI807" i="4"/>
  <c r="BH807" i="4"/>
  <c r="BG807" i="4"/>
  <c r="BF807" i="4"/>
  <c r="T807" i="4"/>
  <c r="R807" i="4"/>
  <c r="P807" i="4"/>
  <c r="BK807" i="4"/>
  <c r="J807" i="4"/>
  <c r="BE807" i="4" s="1"/>
  <c r="BI804" i="4"/>
  <c r="BH804" i="4"/>
  <c r="BG804" i="4"/>
  <c r="BF804" i="4"/>
  <c r="T804" i="4"/>
  <c r="R804" i="4"/>
  <c r="P804" i="4"/>
  <c r="BK804" i="4"/>
  <c r="J804" i="4"/>
  <c r="BE804" i="4" s="1"/>
  <c r="BI798" i="4"/>
  <c r="BH798" i="4"/>
  <c r="BG798" i="4"/>
  <c r="BF798" i="4"/>
  <c r="T798" i="4"/>
  <c r="R798" i="4"/>
  <c r="P798" i="4"/>
  <c r="BK798" i="4"/>
  <c r="J798" i="4"/>
  <c r="BE798" i="4" s="1"/>
  <c r="BI796" i="4"/>
  <c r="BH796" i="4"/>
  <c r="BG796" i="4"/>
  <c r="BF796" i="4"/>
  <c r="T796" i="4"/>
  <c r="R796" i="4"/>
  <c r="P796" i="4"/>
  <c r="BK796" i="4"/>
  <c r="J796" i="4"/>
  <c r="BE796" i="4" s="1"/>
  <c r="BI794" i="4"/>
  <c r="BH794" i="4"/>
  <c r="BG794" i="4"/>
  <c r="BF794" i="4"/>
  <c r="T794" i="4"/>
  <c r="T793" i="4" s="1"/>
  <c r="R794" i="4"/>
  <c r="R793" i="4" s="1"/>
  <c r="P794" i="4"/>
  <c r="P793" i="4" s="1"/>
  <c r="BK794" i="4"/>
  <c r="BK793" i="4" s="1"/>
  <c r="J793" i="4"/>
  <c r="J76" i="4" s="1"/>
  <c r="J794" i="4"/>
  <c r="BE794" i="4"/>
  <c r="BI791" i="4"/>
  <c r="BH791" i="4"/>
  <c r="BG791" i="4"/>
  <c r="BF791" i="4"/>
  <c r="T791" i="4"/>
  <c r="R791" i="4"/>
  <c r="P791" i="4"/>
  <c r="BK791" i="4"/>
  <c r="J791" i="4"/>
  <c r="BE791" i="4" s="1"/>
  <c r="BI788" i="4"/>
  <c r="BH788" i="4"/>
  <c r="BG788" i="4"/>
  <c r="BF788" i="4"/>
  <c r="T788" i="4"/>
  <c r="R788" i="4"/>
  <c r="P788" i="4"/>
  <c r="BK788" i="4"/>
  <c r="J788" i="4"/>
  <c r="BE788" i="4" s="1"/>
  <c r="BI785" i="4"/>
  <c r="BH785" i="4"/>
  <c r="BG785" i="4"/>
  <c r="BF785" i="4"/>
  <c r="T785" i="4"/>
  <c r="R785" i="4"/>
  <c r="P785" i="4"/>
  <c r="BK785" i="4"/>
  <c r="J785" i="4"/>
  <c r="BE785" i="4" s="1"/>
  <c r="BI782" i="4"/>
  <c r="BH782" i="4"/>
  <c r="BG782" i="4"/>
  <c r="BF782" i="4"/>
  <c r="T782" i="4"/>
  <c r="R782" i="4"/>
  <c r="P782" i="4"/>
  <c r="BK782" i="4"/>
  <c r="J782" i="4"/>
  <c r="BE782" i="4" s="1"/>
  <c r="BI779" i="4"/>
  <c r="BH779" i="4"/>
  <c r="BG779" i="4"/>
  <c r="BF779" i="4"/>
  <c r="T779" i="4"/>
  <c r="R779" i="4"/>
  <c r="P779" i="4"/>
  <c r="BK779" i="4"/>
  <c r="J779" i="4"/>
  <c r="BE779" i="4"/>
  <c r="BI776" i="4"/>
  <c r="BH776" i="4"/>
  <c r="BG776" i="4"/>
  <c r="BF776" i="4"/>
  <c r="T776" i="4"/>
  <c r="R776" i="4"/>
  <c r="P776" i="4"/>
  <c r="BK776" i="4"/>
  <c r="J776" i="4"/>
  <c r="BE776" i="4"/>
  <c r="BI773" i="4"/>
  <c r="BH773" i="4"/>
  <c r="BG773" i="4"/>
  <c r="BF773" i="4"/>
  <c r="T773" i="4"/>
  <c r="R773" i="4"/>
  <c r="P773" i="4"/>
  <c r="BK773" i="4"/>
  <c r="J773" i="4"/>
  <c r="BE773" i="4"/>
  <c r="BI770" i="4"/>
  <c r="BH770" i="4"/>
  <c r="BG770" i="4"/>
  <c r="BF770" i="4"/>
  <c r="T770" i="4"/>
  <c r="R770" i="4"/>
  <c r="P770" i="4"/>
  <c r="BK770" i="4"/>
  <c r="J770" i="4"/>
  <c r="BE770" i="4"/>
  <c r="BI767" i="4"/>
  <c r="BH767" i="4"/>
  <c r="BG767" i="4"/>
  <c r="BF767" i="4"/>
  <c r="T767" i="4"/>
  <c r="T766" i="4"/>
  <c r="R767" i="4"/>
  <c r="R766" i="4"/>
  <c r="P767" i="4"/>
  <c r="P766" i="4"/>
  <c r="BK767" i="4"/>
  <c r="BK766" i="4"/>
  <c r="J766" i="4" s="1"/>
  <c r="J75" i="4" s="1"/>
  <c r="J767" i="4"/>
  <c r="BE767" i="4" s="1"/>
  <c r="BI764" i="4"/>
  <c r="BH764" i="4"/>
  <c r="BG764" i="4"/>
  <c r="BF764" i="4"/>
  <c r="T764" i="4"/>
  <c r="R764" i="4"/>
  <c r="P764" i="4"/>
  <c r="BK764" i="4"/>
  <c r="J764" i="4"/>
  <c r="BE764" i="4"/>
  <c r="BI760" i="4"/>
  <c r="BH760" i="4"/>
  <c r="BG760" i="4"/>
  <c r="BF760" i="4"/>
  <c r="T760" i="4"/>
  <c r="R760" i="4"/>
  <c r="P760" i="4"/>
  <c r="BK760" i="4"/>
  <c r="J760" i="4"/>
  <c r="BE760" i="4"/>
  <c r="BI753" i="4"/>
  <c r="BH753" i="4"/>
  <c r="BG753" i="4"/>
  <c r="BF753" i="4"/>
  <c r="T753" i="4"/>
  <c r="R753" i="4"/>
  <c r="P753" i="4"/>
  <c r="BK753" i="4"/>
  <c r="J753" i="4"/>
  <c r="BE753" i="4"/>
  <c r="BI749" i="4"/>
  <c r="BH749" i="4"/>
  <c r="BG749" i="4"/>
  <c r="BF749" i="4"/>
  <c r="T749" i="4"/>
  <c r="R749" i="4"/>
  <c r="P749" i="4"/>
  <c r="BK749" i="4"/>
  <c r="J749" i="4"/>
  <c r="BE749" i="4"/>
  <c r="BI743" i="4"/>
  <c r="BH743" i="4"/>
  <c r="BG743" i="4"/>
  <c r="BF743" i="4"/>
  <c r="T743" i="4"/>
  <c r="R743" i="4"/>
  <c r="P743" i="4"/>
  <c r="BK743" i="4"/>
  <c r="J743" i="4"/>
  <c r="BE743" i="4"/>
  <c r="BI738" i="4"/>
  <c r="BH738" i="4"/>
  <c r="BG738" i="4"/>
  <c r="BF738" i="4"/>
  <c r="T738" i="4"/>
  <c r="R738" i="4"/>
  <c r="P738" i="4"/>
  <c r="BK738" i="4"/>
  <c r="J738" i="4"/>
  <c r="BE738" i="4"/>
  <c r="BI733" i="4"/>
  <c r="BH733" i="4"/>
  <c r="BG733" i="4"/>
  <c r="BF733" i="4"/>
  <c r="T733" i="4"/>
  <c r="R733" i="4"/>
  <c r="P733" i="4"/>
  <c r="BK733" i="4"/>
  <c r="J733" i="4"/>
  <c r="BE733" i="4"/>
  <c r="BI730" i="4"/>
  <c r="BH730" i="4"/>
  <c r="BG730" i="4"/>
  <c r="BF730" i="4"/>
  <c r="T730" i="4"/>
  <c r="R730" i="4"/>
  <c r="P730" i="4"/>
  <c r="BK730" i="4"/>
  <c r="J730" i="4"/>
  <c r="BE730" i="4"/>
  <c r="BI727" i="4"/>
  <c r="BH727" i="4"/>
  <c r="BG727" i="4"/>
  <c r="BF727" i="4"/>
  <c r="T727" i="4"/>
  <c r="R727" i="4"/>
  <c r="P727" i="4"/>
  <c r="BK727" i="4"/>
  <c r="J727" i="4"/>
  <c r="BE727" i="4"/>
  <c r="BI723" i="4"/>
  <c r="BH723" i="4"/>
  <c r="BG723" i="4"/>
  <c r="BF723" i="4"/>
  <c r="T723" i="4"/>
  <c r="R723" i="4"/>
  <c r="P723" i="4"/>
  <c r="BK723" i="4"/>
  <c r="J723" i="4"/>
  <c r="BE723" i="4"/>
  <c r="BI719" i="4"/>
  <c r="BH719" i="4"/>
  <c r="BG719" i="4"/>
  <c r="BF719" i="4"/>
  <c r="T719" i="4"/>
  <c r="R719" i="4"/>
  <c r="P719" i="4"/>
  <c r="BK719" i="4"/>
  <c r="J719" i="4"/>
  <c r="BE719" i="4"/>
  <c r="BI716" i="4"/>
  <c r="BH716" i="4"/>
  <c r="BG716" i="4"/>
  <c r="BF716" i="4"/>
  <c r="T716" i="4"/>
  <c r="R716" i="4"/>
  <c r="P716" i="4"/>
  <c r="BK716" i="4"/>
  <c r="J716" i="4"/>
  <c r="BE716" i="4"/>
  <c r="BI712" i="4"/>
  <c r="BH712" i="4"/>
  <c r="BG712" i="4"/>
  <c r="BF712" i="4"/>
  <c r="T712" i="4"/>
  <c r="R712" i="4"/>
  <c r="P712" i="4"/>
  <c r="BK712" i="4"/>
  <c r="J712" i="4"/>
  <c r="BE712" i="4"/>
  <c r="BI708" i="4"/>
  <c r="BH708" i="4"/>
  <c r="BG708" i="4"/>
  <c r="BF708" i="4"/>
  <c r="T708" i="4"/>
  <c r="R708" i="4"/>
  <c r="P708" i="4"/>
  <c r="BK708" i="4"/>
  <c r="J708" i="4"/>
  <c r="BE708" i="4"/>
  <c r="BI704" i="4"/>
  <c r="BH704" i="4"/>
  <c r="BG704" i="4"/>
  <c r="BF704" i="4"/>
  <c r="T704" i="4"/>
  <c r="R704" i="4"/>
  <c r="P704" i="4"/>
  <c r="BK704" i="4"/>
  <c r="J704" i="4"/>
  <c r="BE704" i="4"/>
  <c r="BI700" i="4"/>
  <c r="BH700" i="4"/>
  <c r="BG700" i="4"/>
  <c r="BF700" i="4"/>
  <c r="T700" i="4"/>
  <c r="R700" i="4"/>
  <c r="P700" i="4"/>
  <c r="BK700" i="4"/>
  <c r="J700" i="4"/>
  <c r="BE700" i="4"/>
  <c r="BI696" i="4"/>
  <c r="BH696" i="4"/>
  <c r="BG696" i="4"/>
  <c r="BF696" i="4"/>
  <c r="T696" i="4"/>
  <c r="R696" i="4"/>
  <c r="P696" i="4"/>
  <c r="BK696" i="4"/>
  <c r="J696" i="4"/>
  <c r="BE696" i="4"/>
  <c r="BI692" i="4"/>
  <c r="BH692" i="4"/>
  <c r="BG692" i="4"/>
  <c r="BF692" i="4"/>
  <c r="T692" i="4"/>
  <c r="R692" i="4"/>
  <c r="P692" i="4"/>
  <c r="BK692" i="4"/>
  <c r="J692" i="4"/>
  <c r="BE692" i="4"/>
  <c r="BI689" i="4"/>
  <c r="BH689" i="4"/>
  <c r="BG689" i="4"/>
  <c r="BF689" i="4"/>
  <c r="T689" i="4"/>
  <c r="R689" i="4"/>
  <c r="P689" i="4"/>
  <c r="BK689" i="4"/>
  <c r="J689" i="4"/>
  <c r="BE689" i="4"/>
  <c r="BI686" i="4"/>
  <c r="BH686" i="4"/>
  <c r="BG686" i="4"/>
  <c r="BF686" i="4"/>
  <c r="T686" i="4"/>
  <c r="R686" i="4"/>
  <c r="P686" i="4"/>
  <c r="BK686" i="4"/>
  <c r="J686" i="4"/>
  <c r="BE686" i="4"/>
  <c r="BI682" i="4"/>
  <c r="BH682" i="4"/>
  <c r="BG682" i="4"/>
  <c r="BF682" i="4"/>
  <c r="T682" i="4"/>
  <c r="R682" i="4"/>
  <c r="P682" i="4"/>
  <c r="BK682" i="4"/>
  <c r="J682" i="4"/>
  <c r="BE682" i="4"/>
  <c r="BI678" i="4"/>
  <c r="BH678" i="4"/>
  <c r="BG678" i="4"/>
  <c r="BF678" i="4"/>
  <c r="T678" i="4"/>
  <c r="R678" i="4"/>
  <c r="P678" i="4"/>
  <c r="BK678" i="4"/>
  <c r="J678" i="4"/>
  <c r="BE678" i="4"/>
  <c r="BI674" i="4"/>
  <c r="BH674" i="4"/>
  <c r="BG674" i="4"/>
  <c r="BF674" i="4"/>
  <c r="T674" i="4"/>
  <c r="R674" i="4"/>
  <c r="P674" i="4"/>
  <c r="BK674" i="4"/>
  <c r="J674" i="4"/>
  <c r="BE674" i="4"/>
  <c r="BI668" i="4"/>
  <c r="BH668" i="4"/>
  <c r="BG668" i="4"/>
  <c r="BF668" i="4"/>
  <c r="T668" i="4"/>
  <c r="T667" i="4"/>
  <c r="R668" i="4"/>
  <c r="R667" i="4"/>
  <c r="P668" i="4"/>
  <c r="P667" i="4"/>
  <c r="BK668" i="4"/>
  <c r="BK667" i="4"/>
  <c r="J667" i="4" s="1"/>
  <c r="J74" i="4" s="1"/>
  <c r="J668" i="4"/>
  <c r="BE668" i="4" s="1"/>
  <c r="BI665" i="4"/>
  <c r="BH665" i="4"/>
  <c r="BG665" i="4"/>
  <c r="BF665" i="4"/>
  <c r="T665" i="4"/>
  <c r="R665" i="4"/>
  <c r="P665" i="4"/>
  <c r="BK665" i="4"/>
  <c r="J665" i="4"/>
  <c r="BE665" i="4"/>
  <c r="BI659" i="4"/>
  <c r="BH659" i="4"/>
  <c r="BG659" i="4"/>
  <c r="BF659" i="4"/>
  <c r="T659" i="4"/>
  <c r="R659" i="4"/>
  <c r="P659" i="4"/>
  <c r="BK659" i="4"/>
  <c r="J659" i="4"/>
  <c r="BE659" i="4"/>
  <c r="BI658" i="4"/>
  <c r="BH658" i="4"/>
  <c r="BG658" i="4"/>
  <c r="BF658" i="4"/>
  <c r="T658" i="4"/>
  <c r="R658" i="4"/>
  <c r="P658" i="4"/>
  <c r="BK658" i="4"/>
  <c r="J658" i="4"/>
  <c r="BE658" i="4"/>
  <c r="BI655" i="4"/>
  <c r="BH655" i="4"/>
  <c r="BG655" i="4"/>
  <c r="BF655" i="4"/>
  <c r="T655" i="4"/>
  <c r="R655" i="4"/>
  <c r="P655" i="4"/>
  <c r="BK655" i="4"/>
  <c r="J655" i="4"/>
  <c r="BE655" i="4"/>
  <c r="BI647" i="4"/>
  <c r="BH647" i="4"/>
  <c r="BG647" i="4"/>
  <c r="BF647" i="4"/>
  <c r="T647" i="4"/>
  <c r="R647" i="4"/>
  <c r="P647" i="4"/>
  <c r="BK647" i="4"/>
  <c r="J647" i="4"/>
  <c r="BE647" i="4"/>
  <c r="BI644" i="4"/>
  <c r="BH644" i="4"/>
  <c r="BG644" i="4"/>
  <c r="BF644" i="4"/>
  <c r="T644" i="4"/>
  <c r="R644" i="4"/>
  <c r="P644" i="4"/>
  <c r="BK644" i="4"/>
  <c r="J644" i="4"/>
  <c r="BE644" i="4"/>
  <c r="BI636" i="4"/>
  <c r="BH636" i="4"/>
  <c r="BG636" i="4"/>
  <c r="BF636" i="4"/>
  <c r="T636" i="4"/>
  <c r="T635" i="4"/>
  <c r="R636" i="4"/>
  <c r="R635" i="4"/>
  <c r="P636" i="4"/>
  <c r="P635" i="4"/>
  <c r="BK636" i="4"/>
  <c r="BK635" i="4"/>
  <c r="J635" i="4" s="1"/>
  <c r="J73" i="4" s="1"/>
  <c r="J636" i="4"/>
  <c r="BE636" i="4" s="1"/>
  <c r="BI633" i="4"/>
  <c r="BH633" i="4"/>
  <c r="BG633" i="4"/>
  <c r="BF633" i="4"/>
  <c r="T633" i="4"/>
  <c r="R633" i="4"/>
  <c r="P633" i="4"/>
  <c r="BK633" i="4"/>
  <c r="J633" i="4"/>
  <c r="BE633" i="4"/>
  <c r="BI629" i="4"/>
  <c r="BH629" i="4"/>
  <c r="BG629" i="4"/>
  <c r="BF629" i="4"/>
  <c r="T629" i="4"/>
  <c r="R629" i="4"/>
  <c r="P629" i="4"/>
  <c r="BK629" i="4"/>
  <c r="J629" i="4"/>
  <c r="BE629" i="4"/>
  <c r="BI625" i="4"/>
  <c r="BH625" i="4"/>
  <c r="BG625" i="4"/>
  <c r="BF625" i="4"/>
  <c r="T625" i="4"/>
  <c r="R625" i="4"/>
  <c r="P625" i="4"/>
  <c r="BK625" i="4"/>
  <c r="J625" i="4"/>
  <c r="BE625" i="4"/>
  <c r="BI623" i="4"/>
  <c r="BH623" i="4"/>
  <c r="BG623" i="4"/>
  <c r="BF623" i="4"/>
  <c r="T623" i="4"/>
  <c r="R623" i="4"/>
  <c r="P623" i="4"/>
  <c r="BK623" i="4"/>
  <c r="J623" i="4"/>
  <c r="BE623" i="4"/>
  <c r="BI620" i="4"/>
  <c r="BH620" i="4"/>
  <c r="BG620" i="4"/>
  <c r="BF620" i="4"/>
  <c r="T620" i="4"/>
  <c r="R620" i="4"/>
  <c r="P620" i="4"/>
  <c r="BK620" i="4"/>
  <c r="J620" i="4"/>
  <c r="BE620" i="4"/>
  <c r="BI617" i="4"/>
  <c r="BH617" i="4"/>
  <c r="BG617" i="4"/>
  <c r="BF617" i="4"/>
  <c r="T617" i="4"/>
  <c r="R617" i="4"/>
  <c r="P617" i="4"/>
  <c r="BK617" i="4"/>
  <c r="J617" i="4"/>
  <c r="BE617" i="4"/>
  <c r="BI613" i="4"/>
  <c r="BH613" i="4"/>
  <c r="BG613" i="4"/>
  <c r="BF613" i="4"/>
  <c r="T613" i="4"/>
  <c r="R613" i="4"/>
  <c r="P613" i="4"/>
  <c r="BK613" i="4"/>
  <c r="J613" i="4"/>
  <c r="BE613" i="4"/>
  <c r="BI610" i="4"/>
  <c r="BH610" i="4"/>
  <c r="BG610" i="4"/>
  <c r="BF610" i="4"/>
  <c r="T610" i="4"/>
  <c r="R610" i="4"/>
  <c r="P610" i="4"/>
  <c r="BK610" i="4"/>
  <c r="J610" i="4"/>
  <c r="BE610" i="4"/>
  <c r="BI606" i="4"/>
  <c r="BH606" i="4"/>
  <c r="BG606" i="4"/>
  <c r="BF606" i="4"/>
  <c r="T606" i="4"/>
  <c r="T605" i="4"/>
  <c r="R606" i="4"/>
  <c r="R605" i="4" s="1"/>
  <c r="R604" i="4" s="1"/>
  <c r="P606" i="4"/>
  <c r="P605" i="4"/>
  <c r="BK606" i="4"/>
  <c r="BK605" i="4" s="1"/>
  <c r="J606" i="4"/>
  <c r="BE606" i="4"/>
  <c r="BI602" i="4"/>
  <c r="BH602" i="4"/>
  <c r="BG602" i="4"/>
  <c r="BF602" i="4"/>
  <c r="T602" i="4"/>
  <c r="T601" i="4"/>
  <c r="R602" i="4"/>
  <c r="R601" i="4"/>
  <c r="P602" i="4"/>
  <c r="P601" i="4"/>
  <c r="BK602" i="4"/>
  <c r="BK601" i="4"/>
  <c r="J601" i="4" s="1"/>
  <c r="J70" i="4" s="1"/>
  <c r="J602" i="4"/>
  <c r="BE602" i="4" s="1"/>
  <c r="BI596" i="4"/>
  <c r="BH596" i="4"/>
  <c r="BG596" i="4"/>
  <c r="BF596" i="4"/>
  <c r="T596" i="4"/>
  <c r="R596" i="4"/>
  <c r="P596" i="4"/>
  <c r="BK596" i="4"/>
  <c r="J596" i="4"/>
  <c r="BE596" i="4"/>
  <c r="BI594" i="4"/>
  <c r="BH594" i="4"/>
  <c r="BG594" i="4"/>
  <c r="BF594" i="4"/>
  <c r="T594" i="4"/>
  <c r="R594" i="4"/>
  <c r="P594" i="4"/>
  <c r="BK594" i="4"/>
  <c r="J594" i="4"/>
  <c r="BE594" i="4"/>
  <c r="BI589" i="4"/>
  <c r="BH589" i="4"/>
  <c r="BG589" i="4"/>
  <c r="BF589" i="4"/>
  <c r="T589" i="4"/>
  <c r="R589" i="4"/>
  <c r="P589" i="4"/>
  <c r="BK589" i="4"/>
  <c r="J589" i="4"/>
  <c r="BE589" i="4"/>
  <c r="BI586" i="4"/>
  <c r="BH586" i="4"/>
  <c r="BG586" i="4"/>
  <c r="BF586" i="4"/>
  <c r="T586" i="4"/>
  <c r="R586" i="4"/>
  <c r="P586" i="4"/>
  <c r="BK586" i="4"/>
  <c r="J586" i="4"/>
  <c r="BE586" i="4"/>
  <c r="BI583" i="4"/>
  <c r="BH583" i="4"/>
  <c r="BG583" i="4"/>
  <c r="BF583" i="4"/>
  <c r="T583" i="4"/>
  <c r="R583" i="4"/>
  <c r="P583" i="4"/>
  <c r="BK583" i="4"/>
  <c r="J583" i="4"/>
  <c r="BE583" i="4"/>
  <c r="BI580" i="4"/>
  <c r="BH580" i="4"/>
  <c r="BG580" i="4"/>
  <c r="BF580" i="4"/>
  <c r="T580" i="4"/>
  <c r="R580" i="4"/>
  <c r="P580" i="4"/>
  <c r="BK580" i="4"/>
  <c r="J580" i="4"/>
  <c r="BE580" i="4"/>
  <c r="BI577" i="4"/>
  <c r="BH577" i="4"/>
  <c r="BG577" i="4"/>
  <c r="BF577" i="4"/>
  <c r="T577" i="4"/>
  <c r="R577" i="4"/>
  <c r="P577" i="4"/>
  <c r="BK577" i="4"/>
  <c r="J577" i="4"/>
  <c r="BE577" i="4"/>
  <c r="BI575" i="4"/>
  <c r="BH575" i="4"/>
  <c r="BG575" i="4"/>
  <c r="BF575" i="4"/>
  <c r="T575" i="4"/>
  <c r="R575" i="4"/>
  <c r="P575" i="4"/>
  <c r="BK575" i="4"/>
  <c r="J575" i="4"/>
  <c r="BE575" i="4"/>
  <c r="BI574" i="4"/>
  <c r="BH574" i="4"/>
  <c r="BG574" i="4"/>
  <c r="BF574" i="4"/>
  <c r="T574" i="4"/>
  <c r="R574" i="4"/>
  <c r="P574" i="4"/>
  <c r="BK574" i="4"/>
  <c r="J574" i="4"/>
  <c r="BE574" i="4"/>
  <c r="BI573" i="4"/>
  <c r="BH573" i="4"/>
  <c r="BG573" i="4"/>
  <c r="BF573" i="4"/>
  <c r="T573" i="4"/>
  <c r="R573" i="4"/>
  <c r="P573" i="4"/>
  <c r="BK573" i="4"/>
  <c r="J573" i="4"/>
  <c r="BE573" i="4"/>
  <c r="BI569" i="4"/>
  <c r="BH569" i="4"/>
  <c r="BG569" i="4"/>
  <c r="BF569" i="4"/>
  <c r="T569" i="4"/>
  <c r="R569" i="4"/>
  <c r="P569" i="4"/>
  <c r="BK569" i="4"/>
  <c r="J569" i="4"/>
  <c r="BE569" i="4"/>
  <c r="BI566" i="4"/>
  <c r="BH566" i="4"/>
  <c r="BG566" i="4"/>
  <c r="BF566" i="4"/>
  <c r="T566" i="4"/>
  <c r="T565" i="4"/>
  <c r="R566" i="4"/>
  <c r="R565" i="4"/>
  <c r="P566" i="4"/>
  <c r="P565" i="4"/>
  <c r="BK566" i="4"/>
  <c r="BK565" i="4"/>
  <c r="J565" i="4" s="1"/>
  <c r="J69" i="4" s="1"/>
  <c r="J566" i="4"/>
  <c r="BE566" i="4" s="1"/>
  <c r="BI562" i="4"/>
  <c r="BH562" i="4"/>
  <c r="BG562" i="4"/>
  <c r="BF562" i="4"/>
  <c r="T562" i="4"/>
  <c r="R562" i="4"/>
  <c r="P562" i="4"/>
  <c r="BK562" i="4"/>
  <c r="J562" i="4"/>
  <c r="BE562" i="4"/>
  <c r="BI559" i="4"/>
  <c r="BH559" i="4"/>
  <c r="BG559" i="4"/>
  <c r="BF559" i="4"/>
  <c r="T559" i="4"/>
  <c r="R559" i="4"/>
  <c r="P559" i="4"/>
  <c r="BK559" i="4"/>
  <c r="J559" i="4"/>
  <c r="BE559" i="4"/>
  <c r="BI557" i="4"/>
  <c r="BH557" i="4"/>
  <c r="BG557" i="4"/>
  <c r="BF557" i="4"/>
  <c r="T557" i="4"/>
  <c r="R557" i="4"/>
  <c r="P557" i="4"/>
  <c r="BK557" i="4"/>
  <c r="J557" i="4"/>
  <c r="BE557" i="4"/>
  <c r="BI555" i="4"/>
  <c r="BH555" i="4"/>
  <c r="BG555" i="4"/>
  <c r="BF555" i="4"/>
  <c r="T555" i="4"/>
  <c r="R555" i="4"/>
  <c r="P555" i="4"/>
  <c r="BK555" i="4"/>
  <c r="J555" i="4"/>
  <c r="BE555" i="4"/>
  <c r="BI552" i="4"/>
  <c r="BH552" i="4"/>
  <c r="BG552" i="4"/>
  <c r="BF552" i="4"/>
  <c r="T552" i="4"/>
  <c r="R552" i="4"/>
  <c r="P552" i="4"/>
  <c r="BK552" i="4"/>
  <c r="J552" i="4"/>
  <c r="BE552" i="4"/>
  <c r="BI549" i="4"/>
  <c r="BH549" i="4"/>
  <c r="BG549" i="4"/>
  <c r="BF549" i="4"/>
  <c r="T549" i="4"/>
  <c r="R549" i="4"/>
  <c r="P549" i="4"/>
  <c r="BK549" i="4"/>
  <c r="J549" i="4"/>
  <c r="BE549" i="4"/>
  <c r="BI547" i="4"/>
  <c r="BH547" i="4"/>
  <c r="BG547" i="4"/>
  <c r="BF547" i="4"/>
  <c r="T547" i="4"/>
  <c r="R547" i="4"/>
  <c r="P547" i="4"/>
  <c r="BK547" i="4"/>
  <c r="J547" i="4"/>
  <c r="BE547" i="4"/>
  <c r="BI544" i="4"/>
  <c r="BH544" i="4"/>
  <c r="BG544" i="4"/>
  <c r="BF544" i="4"/>
  <c r="T544" i="4"/>
  <c r="R544" i="4"/>
  <c r="P544" i="4"/>
  <c r="BK544" i="4"/>
  <c r="J544" i="4"/>
  <c r="BE544" i="4"/>
  <c r="BI537" i="4"/>
  <c r="BH537" i="4"/>
  <c r="BG537" i="4"/>
  <c r="BF537" i="4"/>
  <c r="T537" i="4"/>
  <c r="T536" i="4"/>
  <c r="T535" i="4" s="1"/>
  <c r="R537" i="4"/>
  <c r="R536" i="4" s="1"/>
  <c r="R535" i="4" s="1"/>
  <c r="P537" i="4"/>
  <c r="P536" i="4"/>
  <c r="P535" i="4" s="1"/>
  <c r="BK537" i="4"/>
  <c r="BK536" i="4" s="1"/>
  <c r="J537" i="4"/>
  <c r="BE537" i="4"/>
  <c r="BI532" i="4"/>
  <c r="BH532" i="4"/>
  <c r="BG532" i="4"/>
  <c r="BF532" i="4"/>
  <c r="T532" i="4"/>
  <c r="R532" i="4"/>
  <c r="P532" i="4"/>
  <c r="BK532" i="4"/>
  <c r="J532" i="4"/>
  <c r="BE532" i="4"/>
  <c r="BI529" i="4"/>
  <c r="BH529" i="4"/>
  <c r="BG529" i="4"/>
  <c r="BF529" i="4"/>
  <c r="T529" i="4"/>
  <c r="R529" i="4"/>
  <c r="P529" i="4"/>
  <c r="BK529" i="4"/>
  <c r="J529" i="4"/>
  <c r="BE529" i="4"/>
  <c r="BI526" i="4"/>
  <c r="BH526" i="4"/>
  <c r="BG526" i="4"/>
  <c r="BF526" i="4"/>
  <c r="T526" i="4"/>
  <c r="R526" i="4"/>
  <c r="P526" i="4"/>
  <c r="BK526" i="4"/>
  <c r="J526" i="4"/>
  <c r="BE526" i="4"/>
  <c r="BI524" i="4"/>
  <c r="BH524" i="4"/>
  <c r="BG524" i="4"/>
  <c r="BF524" i="4"/>
  <c r="T524" i="4"/>
  <c r="R524" i="4"/>
  <c r="P524" i="4"/>
  <c r="BK524" i="4"/>
  <c r="J524" i="4"/>
  <c r="BE524" i="4"/>
  <c r="BI521" i="4"/>
  <c r="BH521" i="4"/>
  <c r="BG521" i="4"/>
  <c r="BF521" i="4"/>
  <c r="T521" i="4"/>
  <c r="R521" i="4"/>
  <c r="P521" i="4"/>
  <c r="BK521" i="4"/>
  <c r="J521" i="4"/>
  <c r="BE521" i="4"/>
  <c r="BI512" i="4"/>
  <c r="BH512" i="4"/>
  <c r="BG512" i="4"/>
  <c r="BF512" i="4"/>
  <c r="T512" i="4"/>
  <c r="R512" i="4"/>
  <c r="P512" i="4"/>
  <c r="BK512" i="4"/>
  <c r="J512" i="4"/>
  <c r="BE512" i="4"/>
  <c r="BI510" i="4"/>
  <c r="BH510" i="4"/>
  <c r="BG510" i="4"/>
  <c r="BF510" i="4"/>
  <c r="T510" i="4"/>
  <c r="R510" i="4"/>
  <c r="P510" i="4"/>
  <c r="BK510" i="4"/>
  <c r="J510" i="4"/>
  <c r="BE510" i="4"/>
  <c r="BI508" i="4"/>
  <c r="BH508" i="4"/>
  <c r="BG508" i="4"/>
  <c r="BF508" i="4"/>
  <c r="T508" i="4"/>
  <c r="R508" i="4"/>
  <c r="P508" i="4"/>
  <c r="BK508" i="4"/>
  <c r="J508" i="4"/>
  <c r="BE508" i="4"/>
  <c r="BI506" i="4"/>
  <c r="BH506" i="4"/>
  <c r="BG506" i="4"/>
  <c r="BF506" i="4"/>
  <c r="T506" i="4"/>
  <c r="R506" i="4"/>
  <c r="P506" i="4"/>
  <c r="BK506" i="4"/>
  <c r="J506" i="4"/>
  <c r="BE506" i="4"/>
  <c r="BI503" i="4"/>
  <c r="BH503" i="4"/>
  <c r="BG503" i="4"/>
  <c r="BF503" i="4"/>
  <c r="T503" i="4"/>
  <c r="R503" i="4"/>
  <c r="P503" i="4"/>
  <c r="BK503" i="4"/>
  <c r="J503" i="4"/>
  <c r="BE503" i="4"/>
  <c r="BI500" i="4"/>
  <c r="BH500" i="4"/>
  <c r="BG500" i="4"/>
  <c r="BF500" i="4"/>
  <c r="T500" i="4"/>
  <c r="R500" i="4"/>
  <c r="P500" i="4"/>
  <c r="BK500" i="4"/>
  <c r="J500" i="4"/>
  <c r="BE500" i="4"/>
  <c r="BI498" i="4"/>
  <c r="BH498" i="4"/>
  <c r="BG498" i="4"/>
  <c r="BF498" i="4"/>
  <c r="T498" i="4"/>
  <c r="R498" i="4"/>
  <c r="P498" i="4"/>
  <c r="BK498" i="4"/>
  <c r="J498" i="4"/>
  <c r="BE498" i="4"/>
  <c r="BI490" i="4"/>
  <c r="BH490" i="4"/>
  <c r="BG490" i="4"/>
  <c r="BF490" i="4"/>
  <c r="T490" i="4"/>
  <c r="T489" i="4"/>
  <c r="R490" i="4"/>
  <c r="R489" i="4"/>
  <c r="P490" i="4"/>
  <c r="P489" i="4"/>
  <c r="BK490" i="4"/>
  <c r="BK489" i="4"/>
  <c r="J489" i="4" s="1"/>
  <c r="J66" i="4" s="1"/>
  <c r="J490" i="4"/>
  <c r="BE490" i="4" s="1"/>
  <c r="BI486" i="4"/>
  <c r="BH486" i="4"/>
  <c r="BG486" i="4"/>
  <c r="BF486" i="4"/>
  <c r="T486" i="4"/>
  <c r="R486" i="4"/>
  <c r="P486" i="4"/>
  <c r="BK486" i="4"/>
  <c r="J486" i="4"/>
  <c r="BE486" i="4"/>
  <c r="BI483" i="4"/>
  <c r="BH483" i="4"/>
  <c r="BG483" i="4"/>
  <c r="BF483" i="4"/>
  <c r="T483" i="4"/>
  <c r="R483" i="4"/>
  <c r="P483" i="4"/>
  <c r="BK483" i="4"/>
  <c r="J483" i="4"/>
  <c r="BE483" i="4"/>
  <c r="BI480" i="4"/>
  <c r="BH480" i="4"/>
  <c r="BG480" i="4"/>
  <c r="BF480" i="4"/>
  <c r="T480" i="4"/>
  <c r="R480" i="4"/>
  <c r="P480" i="4"/>
  <c r="BK480" i="4"/>
  <c r="J480" i="4"/>
  <c r="BE480" i="4"/>
  <c r="BI477" i="4"/>
  <c r="BH477" i="4"/>
  <c r="BG477" i="4"/>
  <c r="BF477" i="4"/>
  <c r="T477" i="4"/>
  <c r="R477" i="4"/>
  <c r="P477" i="4"/>
  <c r="BK477" i="4"/>
  <c r="J477" i="4"/>
  <c r="BE477" i="4"/>
  <c r="BI474" i="4"/>
  <c r="BH474" i="4"/>
  <c r="BG474" i="4"/>
  <c r="BF474" i="4"/>
  <c r="T474" i="4"/>
  <c r="R474" i="4"/>
  <c r="P474" i="4"/>
  <c r="BK474" i="4"/>
  <c r="J474" i="4"/>
  <c r="BE474" i="4"/>
  <c r="BI471" i="4"/>
  <c r="BH471" i="4"/>
  <c r="BG471" i="4"/>
  <c r="BF471" i="4"/>
  <c r="T471" i="4"/>
  <c r="R471" i="4"/>
  <c r="P471" i="4"/>
  <c r="BK471" i="4"/>
  <c r="J471" i="4"/>
  <c r="BE471" i="4"/>
  <c r="BI468" i="4"/>
  <c r="BH468" i="4"/>
  <c r="BG468" i="4"/>
  <c r="BF468" i="4"/>
  <c r="T468" i="4"/>
  <c r="R468" i="4"/>
  <c r="P468" i="4"/>
  <c r="BK468" i="4"/>
  <c r="J468" i="4"/>
  <c r="BE468" i="4"/>
  <c r="BI464" i="4"/>
  <c r="BH464" i="4"/>
  <c r="BG464" i="4"/>
  <c r="BF464" i="4"/>
  <c r="T464" i="4"/>
  <c r="R464" i="4"/>
  <c r="P464" i="4"/>
  <c r="BK464" i="4"/>
  <c r="J464" i="4"/>
  <c r="BE464" i="4"/>
  <c r="BI460" i="4"/>
  <c r="BH460" i="4"/>
  <c r="BG460" i="4"/>
  <c r="BF460" i="4"/>
  <c r="T460" i="4"/>
  <c r="R460" i="4"/>
  <c r="P460" i="4"/>
  <c r="BK460" i="4"/>
  <c r="J460" i="4"/>
  <c r="BE460" i="4"/>
  <c r="BI452" i="4"/>
  <c r="BH452" i="4"/>
  <c r="BG452" i="4"/>
  <c r="BF452" i="4"/>
  <c r="T452" i="4"/>
  <c r="R452" i="4"/>
  <c r="P452" i="4"/>
  <c r="BK452" i="4"/>
  <c r="J452" i="4"/>
  <c r="BE452" i="4"/>
  <c r="BI448" i="4"/>
  <c r="BH448" i="4"/>
  <c r="BG448" i="4"/>
  <c r="BF448" i="4"/>
  <c r="T448" i="4"/>
  <c r="T447" i="4"/>
  <c r="R448" i="4"/>
  <c r="R447" i="4"/>
  <c r="P448" i="4"/>
  <c r="P447" i="4"/>
  <c r="BK448" i="4"/>
  <c r="BK447" i="4"/>
  <c r="J447" i="4" s="1"/>
  <c r="J65" i="4" s="1"/>
  <c r="J448" i="4"/>
  <c r="BE448" i="4" s="1"/>
  <c r="BI438" i="4"/>
  <c r="BH438" i="4"/>
  <c r="BG438" i="4"/>
  <c r="BF438" i="4"/>
  <c r="T438" i="4"/>
  <c r="R438" i="4"/>
  <c r="P438" i="4"/>
  <c r="BK438" i="4"/>
  <c r="J438" i="4"/>
  <c r="BE438" i="4"/>
  <c r="BI436" i="4"/>
  <c r="BH436" i="4"/>
  <c r="BG436" i="4"/>
  <c r="BF436" i="4"/>
  <c r="T436" i="4"/>
  <c r="R436" i="4"/>
  <c r="P436" i="4"/>
  <c r="BK436" i="4"/>
  <c r="J436" i="4"/>
  <c r="BE436" i="4"/>
  <c r="BI430" i="4"/>
  <c r="BH430" i="4"/>
  <c r="BG430" i="4"/>
  <c r="BF430" i="4"/>
  <c r="T430" i="4"/>
  <c r="R430" i="4"/>
  <c r="P430" i="4"/>
  <c r="BK430" i="4"/>
  <c r="J430" i="4"/>
  <c r="BE430" i="4"/>
  <c r="BI428" i="4"/>
  <c r="BH428" i="4"/>
  <c r="BG428" i="4"/>
  <c r="BF428" i="4"/>
  <c r="T428" i="4"/>
  <c r="R428" i="4"/>
  <c r="P428" i="4"/>
  <c r="BK428" i="4"/>
  <c r="J428" i="4"/>
  <c r="BE428" i="4"/>
  <c r="BI421" i="4"/>
  <c r="BH421" i="4"/>
  <c r="BG421" i="4"/>
  <c r="BF421" i="4"/>
  <c r="T421" i="4"/>
  <c r="T420" i="4"/>
  <c r="R421" i="4"/>
  <c r="R420" i="4"/>
  <c r="P421" i="4"/>
  <c r="P420" i="4"/>
  <c r="BK421" i="4"/>
  <c r="BK420" i="4"/>
  <c r="J420" i="4" s="1"/>
  <c r="J64" i="4" s="1"/>
  <c r="J421" i="4"/>
  <c r="BE421" i="4" s="1"/>
  <c r="BI417" i="4"/>
  <c r="BH417" i="4"/>
  <c r="BG417" i="4"/>
  <c r="BF417" i="4"/>
  <c r="T417" i="4"/>
  <c r="R417" i="4"/>
  <c r="P417" i="4"/>
  <c r="BK417" i="4"/>
  <c r="J417" i="4"/>
  <c r="BE417" i="4"/>
  <c r="BI414" i="4"/>
  <c r="BH414" i="4"/>
  <c r="BG414" i="4"/>
  <c r="BF414" i="4"/>
  <c r="T414" i="4"/>
  <c r="T413" i="4"/>
  <c r="R414" i="4"/>
  <c r="R413" i="4"/>
  <c r="P414" i="4"/>
  <c r="P413" i="4"/>
  <c r="BK414" i="4"/>
  <c r="BK413" i="4"/>
  <c r="J413" i="4" s="1"/>
  <c r="J63" i="4" s="1"/>
  <c r="J414" i="4"/>
  <c r="BE414" i="4" s="1"/>
  <c r="BI409" i="4"/>
  <c r="BH409" i="4"/>
  <c r="BG409" i="4"/>
  <c r="BF409" i="4"/>
  <c r="T409" i="4"/>
  <c r="R409" i="4"/>
  <c r="P409" i="4"/>
  <c r="BK409" i="4"/>
  <c r="J409" i="4"/>
  <c r="BE409" i="4"/>
  <c r="BI407" i="4"/>
  <c r="BH407" i="4"/>
  <c r="BG407" i="4"/>
  <c r="BF407" i="4"/>
  <c r="T407" i="4"/>
  <c r="R407" i="4"/>
  <c r="P407" i="4"/>
  <c r="BK407" i="4"/>
  <c r="J407" i="4"/>
  <c r="BE407" i="4"/>
  <c r="BI405" i="4"/>
  <c r="BH405" i="4"/>
  <c r="BG405" i="4"/>
  <c r="BF405" i="4"/>
  <c r="T405" i="4"/>
  <c r="R405" i="4"/>
  <c r="P405" i="4"/>
  <c r="BK405" i="4"/>
  <c r="J405" i="4"/>
  <c r="BE405" i="4"/>
  <c r="BI403" i="4"/>
  <c r="BH403" i="4"/>
  <c r="BG403" i="4"/>
  <c r="BF403" i="4"/>
  <c r="T403" i="4"/>
  <c r="R403" i="4"/>
  <c r="P403" i="4"/>
  <c r="BK403" i="4"/>
  <c r="J403" i="4"/>
  <c r="BE403" i="4"/>
  <c r="BI401" i="4"/>
  <c r="BH401" i="4"/>
  <c r="BG401" i="4"/>
  <c r="BF401" i="4"/>
  <c r="T401" i="4"/>
  <c r="R401" i="4"/>
  <c r="P401" i="4"/>
  <c r="BK401" i="4"/>
  <c r="J401" i="4"/>
  <c r="BE401" i="4"/>
  <c r="BI399" i="4"/>
  <c r="BH399" i="4"/>
  <c r="BG399" i="4"/>
  <c r="BF399" i="4"/>
  <c r="T399" i="4"/>
  <c r="R399" i="4"/>
  <c r="P399" i="4"/>
  <c r="BK399" i="4"/>
  <c r="J399" i="4"/>
  <c r="BE399" i="4"/>
  <c r="BI397" i="4"/>
  <c r="BH397" i="4"/>
  <c r="BG397" i="4"/>
  <c r="BF397" i="4"/>
  <c r="T397" i="4"/>
  <c r="R397" i="4"/>
  <c r="P397" i="4"/>
  <c r="BK397" i="4"/>
  <c r="J397" i="4"/>
  <c r="BE397" i="4"/>
  <c r="BI395" i="4"/>
  <c r="BH395" i="4"/>
  <c r="BG395" i="4"/>
  <c r="BF395" i="4"/>
  <c r="T395" i="4"/>
  <c r="R395" i="4"/>
  <c r="P395" i="4"/>
  <c r="BK395" i="4"/>
  <c r="J395" i="4"/>
  <c r="BE395" i="4"/>
  <c r="BI393" i="4"/>
  <c r="BH393" i="4"/>
  <c r="BG393" i="4"/>
  <c r="BF393" i="4"/>
  <c r="T393" i="4"/>
  <c r="R393" i="4"/>
  <c r="P393" i="4"/>
  <c r="BK393" i="4"/>
  <c r="J393" i="4"/>
  <c r="BE393" i="4"/>
  <c r="BI391" i="4"/>
  <c r="BH391" i="4"/>
  <c r="BG391" i="4"/>
  <c r="BF391" i="4"/>
  <c r="T391" i="4"/>
  <c r="R391" i="4"/>
  <c r="P391" i="4"/>
  <c r="BK391" i="4"/>
  <c r="J391" i="4"/>
  <c r="BE391" i="4"/>
  <c r="BI389" i="4"/>
  <c r="BH389" i="4"/>
  <c r="BG389" i="4"/>
  <c r="BF389" i="4"/>
  <c r="T389" i="4"/>
  <c r="R389" i="4"/>
  <c r="P389" i="4"/>
  <c r="BK389" i="4"/>
  <c r="J389" i="4"/>
  <c r="BE389" i="4"/>
  <c r="BI387" i="4"/>
  <c r="BH387" i="4"/>
  <c r="BG387" i="4"/>
  <c r="BF387" i="4"/>
  <c r="T387" i="4"/>
  <c r="R387" i="4"/>
  <c r="P387" i="4"/>
  <c r="BK387" i="4"/>
  <c r="J387" i="4"/>
  <c r="BE387" i="4"/>
  <c r="BI385" i="4"/>
  <c r="BH385" i="4"/>
  <c r="BG385" i="4"/>
  <c r="BF385" i="4"/>
  <c r="T385" i="4"/>
  <c r="R385" i="4"/>
  <c r="P385" i="4"/>
  <c r="BK385" i="4"/>
  <c r="J385" i="4"/>
  <c r="BE385" i="4"/>
  <c r="BI383" i="4"/>
  <c r="BH383" i="4"/>
  <c r="BG383" i="4"/>
  <c r="BF383" i="4"/>
  <c r="T383" i="4"/>
  <c r="R383" i="4"/>
  <c r="P383" i="4"/>
  <c r="BK383" i="4"/>
  <c r="J383" i="4"/>
  <c r="BE383" i="4"/>
  <c r="BI381" i="4"/>
  <c r="BH381" i="4"/>
  <c r="BG381" i="4"/>
  <c r="BF381" i="4"/>
  <c r="T381" i="4"/>
  <c r="R381" i="4"/>
  <c r="P381" i="4"/>
  <c r="BK381" i="4"/>
  <c r="J381" i="4"/>
  <c r="BE381" i="4"/>
  <c r="BI379" i="4"/>
  <c r="BH379" i="4"/>
  <c r="BG379" i="4"/>
  <c r="BF379" i="4"/>
  <c r="T379" i="4"/>
  <c r="R379" i="4"/>
  <c r="P379" i="4"/>
  <c r="BK379" i="4"/>
  <c r="J379" i="4"/>
  <c r="BE379" i="4"/>
  <c r="BI377" i="4"/>
  <c r="BH377" i="4"/>
  <c r="BG377" i="4"/>
  <c r="BF377" i="4"/>
  <c r="T377" i="4"/>
  <c r="R377" i="4"/>
  <c r="P377" i="4"/>
  <c r="BK377" i="4"/>
  <c r="J377" i="4"/>
  <c r="BE377" i="4"/>
  <c r="BI375" i="4"/>
  <c r="BH375" i="4"/>
  <c r="BG375" i="4"/>
  <c r="BF375" i="4"/>
  <c r="T375" i="4"/>
  <c r="R375" i="4"/>
  <c r="P375" i="4"/>
  <c r="BK375" i="4"/>
  <c r="J375" i="4"/>
  <c r="BE375" i="4"/>
  <c r="BI368" i="4"/>
  <c r="BH368" i="4"/>
  <c r="BG368" i="4"/>
  <c r="BF368" i="4"/>
  <c r="T368" i="4"/>
  <c r="R368" i="4"/>
  <c r="P368" i="4"/>
  <c r="BK368" i="4"/>
  <c r="J368" i="4"/>
  <c r="BE368" i="4"/>
  <c r="BI366" i="4"/>
  <c r="BH366" i="4"/>
  <c r="BG366" i="4"/>
  <c r="BF366" i="4"/>
  <c r="T366" i="4"/>
  <c r="R366" i="4"/>
  <c r="P366" i="4"/>
  <c r="BK366" i="4"/>
  <c r="J366" i="4"/>
  <c r="BE366" i="4"/>
  <c r="BI364" i="4"/>
  <c r="BH364" i="4"/>
  <c r="BG364" i="4"/>
  <c r="BF364" i="4"/>
  <c r="T364" i="4"/>
  <c r="R364" i="4"/>
  <c r="P364" i="4"/>
  <c r="BK364" i="4"/>
  <c r="J364" i="4"/>
  <c r="BE364" i="4"/>
  <c r="BI362" i="4"/>
  <c r="BH362" i="4"/>
  <c r="BG362" i="4"/>
  <c r="BF362" i="4"/>
  <c r="T362" i="4"/>
  <c r="R362" i="4"/>
  <c r="P362" i="4"/>
  <c r="BK362" i="4"/>
  <c r="J362" i="4"/>
  <c r="BE362" i="4"/>
  <c r="BI360" i="4"/>
  <c r="BH360" i="4"/>
  <c r="BG360" i="4"/>
  <c r="BF360" i="4"/>
  <c r="T360" i="4"/>
  <c r="R360" i="4"/>
  <c r="P360" i="4"/>
  <c r="BK360" i="4"/>
  <c r="J360" i="4"/>
  <c r="BE360" i="4"/>
  <c r="BI355" i="4"/>
  <c r="BH355" i="4"/>
  <c r="BG355" i="4"/>
  <c r="BF355" i="4"/>
  <c r="T355" i="4"/>
  <c r="R355" i="4"/>
  <c r="P355" i="4"/>
  <c r="BK355" i="4"/>
  <c r="J355" i="4"/>
  <c r="BE355" i="4"/>
  <c r="BI353" i="4"/>
  <c r="BH353" i="4"/>
  <c r="BG353" i="4"/>
  <c r="BF353" i="4"/>
  <c r="T353" i="4"/>
  <c r="R353" i="4"/>
  <c r="P353" i="4"/>
  <c r="BK353" i="4"/>
  <c r="J353" i="4"/>
  <c r="BE353" i="4"/>
  <c r="BI348" i="4"/>
  <c r="BH348" i="4"/>
  <c r="BG348" i="4"/>
  <c r="BF348" i="4"/>
  <c r="T348" i="4"/>
  <c r="T347" i="4"/>
  <c r="R348" i="4"/>
  <c r="R347" i="4"/>
  <c r="P348" i="4"/>
  <c r="P347" i="4"/>
  <c r="BK348" i="4"/>
  <c r="BK347" i="4"/>
  <c r="J347" i="4" s="1"/>
  <c r="J62" i="4" s="1"/>
  <c r="J348" i="4"/>
  <c r="BE348" i="4" s="1"/>
  <c r="BI345" i="4"/>
  <c r="BH345" i="4"/>
  <c r="BG345" i="4"/>
  <c r="BF345" i="4"/>
  <c r="T345" i="4"/>
  <c r="R345" i="4"/>
  <c r="P345" i="4"/>
  <c r="BK345" i="4"/>
  <c r="J345" i="4"/>
  <c r="BE345" i="4"/>
  <c r="BI342" i="4"/>
  <c r="BH342" i="4"/>
  <c r="BG342" i="4"/>
  <c r="BF342" i="4"/>
  <c r="T342" i="4"/>
  <c r="R342" i="4"/>
  <c r="P342" i="4"/>
  <c r="BK342" i="4"/>
  <c r="J342" i="4"/>
  <c r="BE342" i="4"/>
  <c r="BI340" i="4"/>
  <c r="BH340" i="4"/>
  <c r="BG340" i="4"/>
  <c r="BF340" i="4"/>
  <c r="T340" i="4"/>
  <c r="R340" i="4"/>
  <c r="P340" i="4"/>
  <c r="BK340" i="4"/>
  <c r="J340" i="4"/>
  <c r="BE340" i="4"/>
  <c r="BI337" i="4"/>
  <c r="BH337" i="4"/>
  <c r="BG337" i="4"/>
  <c r="BF337" i="4"/>
  <c r="T337" i="4"/>
  <c r="R337" i="4"/>
  <c r="P337" i="4"/>
  <c r="BK337" i="4"/>
  <c r="J337" i="4"/>
  <c r="BE337" i="4"/>
  <c r="BI335" i="4"/>
  <c r="BH335" i="4"/>
  <c r="BG335" i="4"/>
  <c r="BF335" i="4"/>
  <c r="T335" i="4"/>
  <c r="R335" i="4"/>
  <c r="P335" i="4"/>
  <c r="BK335" i="4"/>
  <c r="J335" i="4"/>
  <c r="BE335" i="4"/>
  <c r="BI329" i="4"/>
  <c r="BH329" i="4"/>
  <c r="BG329" i="4"/>
  <c r="BF329" i="4"/>
  <c r="T329" i="4"/>
  <c r="R329" i="4"/>
  <c r="P329" i="4"/>
  <c r="BK329" i="4"/>
  <c r="J329" i="4"/>
  <c r="BE329" i="4"/>
  <c r="BI323" i="4"/>
  <c r="BH323" i="4"/>
  <c r="BG323" i="4"/>
  <c r="BF323" i="4"/>
  <c r="T323" i="4"/>
  <c r="R323" i="4"/>
  <c r="P323" i="4"/>
  <c r="BK323" i="4"/>
  <c r="J323" i="4"/>
  <c r="BE323" i="4"/>
  <c r="BI321" i="4"/>
  <c r="BH321" i="4"/>
  <c r="BG321" i="4"/>
  <c r="BF321" i="4"/>
  <c r="T321" i="4"/>
  <c r="R321" i="4"/>
  <c r="P321" i="4"/>
  <c r="BK321" i="4"/>
  <c r="J321" i="4"/>
  <c r="BE321" i="4"/>
  <c r="BI315" i="4"/>
  <c r="BH315" i="4"/>
  <c r="BG315" i="4"/>
  <c r="BF315" i="4"/>
  <c r="T315" i="4"/>
  <c r="R315" i="4"/>
  <c r="P315" i="4"/>
  <c r="BK315" i="4"/>
  <c r="J315" i="4"/>
  <c r="BE315" i="4"/>
  <c r="BI313" i="4"/>
  <c r="BH313" i="4"/>
  <c r="BG313" i="4"/>
  <c r="BF313" i="4"/>
  <c r="T313" i="4"/>
  <c r="R313" i="4"/>
  <c r="P313" i="4"/>
  <c r="BK313" i="4"/>
  <c r="J313" i="4"/>
  <c r="BE313" i="4"/>
  <c r="BI311" i="4"/>
  <c r="BH311" i="4"/>
  <c r="BG311" i="4"/>
  <c r="BF311" i="4"/>
  <c r="T311" i="4"/>
  <c r="R311" i="4"/>
  <c r="P311" i="4"/>
  <c r="BK311" i="4"/>
  <c r="J311" i="4"/>
  <c r="BE311" i="4"/>
  <c r="BI305" i="4"/>
  <c r="BH305" i="4"/>
  <c r="BG305" i="4"/>
  <c r="BF305" i="4"/>
  <c r="T305" i="4"/>
  <c r="R305" i="4"/>
  <c r="P305" i="4"/>
  <c r="BK305" i="4"/>
  <c r="J305" i="4"/>
  <c r="BE305" i="4"/>
  <c r="BI303" i="4"/>
  <c r="BH303" i="4"/>
  <c r="BG303" i="4"/>
  <c r="BF303" i="4"/>
  <c r="T303" i="4"/>
  <c r="R303" i="4"/>
  <c r="P303" i="4"/>
  <c r="BK303" i="4"/>
  <c r="J303" i="4"/>
  <c r="BE303" i="4"/>
  <c r="BI300" i="4"/>
  <c r="BH300" i="4"/>
  <c r="BG300" i="4"/>
  <c r="BF300" i="4"/>
  <c r="T300" i="4"/>
  <c r="R300" i="4"/>
  <c r="P300" i="4"/>
  <c r="BK300" i="4"/>
  <c r="J300" i="4"/>
  <c r="BE300" i="4"/>
  <c r="BI296" i="4"/>
  <c r="BH296" i="4"/>
  <c r="BG296" i="4"/>
  <c r="BF296" i="4"/>
  <c r="T296" i="4"/>
  <c r="R296" i="4"/>
  <c r="P296" i="4"/>
  <c r="BK296" i="4"/>
  <c r="J296" i="4"/>
  <c r="BE296" i="4"/>
  <c r="BI294" i="4"/>
  <c r="BH294" i="4"/>
  <c r="BG294" i="4"/>
  <c r="BF294" i="4"/>
  <c r="T294" i="4"/>
  <c r="R294" i="4"/>
  <c r="P294" i="4"/>
  <c r="BK294" i="4"/>
  <c r="J294" i="4"/>
  <c r="BE294" i="4"/>
  <c r="BI288" i="4"/>
  <c r="BH288" i="4"/>
  <c r="BG288" i="4"/>
  <c r="BF288" i="4"/>
  <c r="T288" i="4"/>
  <c r="R288" i="4"/>
  <c r="P288" i="4"/>
  <c r="BK288" i="4"/>
  <c r="J288" i="4"/>
  <c r="BE288" i="4"/>
  <c r="BI276" i="4"/>
  <c r="BH276" i="4"/>
  <c r="BG276" i="4"/>
  <c r="BF276" i="4"/>
  <c r="T276" i="4"/>
  <c r="T275" i="4"/>
  <c r="T274" i="4" s="1"/>
  <c r="R276" i="4"/>
  <c r="R275" i="4" s="1"/>
  <c r="R274" i="4" s="1"/>
  <c r="P276" i="4"/>
  <c r="P275" i="4"/>
  <c r="P274" i="4" s="1"/>
  <c r="BK276" i="4"/>
  <c r="BK275" i="4" s="1"/>
  <c r="J276" i="4"/>
  <c r="BE276" i="4"/>
  <c r="BI272" i="4"/>
  <c r="BH272" i="4"/>
  <c r="BG272" i="4"/>
  <c r="BF272" i="4"/>
  <c r="T272" i="4"/>
  <c r="R272" i="4"/>
  <c r="P272" i="4"/>
  <c r="BK272" i="4"/>
  <c r="J272" i="4"/>
  <c r="BE272" i="4"/>
  <c r="BI266" i="4"/>
  <c r="BH266" i="4"/>
  <c r="BG266" i="4"/>
  <c r="BF266" i="4"/>
  <c r="T266" i="4"/>
  <c r="R266" i="4"/>
  <c r="P266" i="4"/>
  <c r="BK266" i="4"/>
  <c r="J266" i="4"/>
  <c r="BE266" i="4"/>
  <c r="BI260" i="4"/>
  <c r="BH260" i="4"/>
  <c r="BG260" i="4"/>
  <c r="BF260" i="4"/>
  <c r="T260" i="4"/>
  <c r="R260" i="4"/>
  <c r="P260" i="4"/>
  <c r="BK260" i="4"/>
  <c r="J260" i="4"/>
  <c r="BE260" i="4"/>
  <c r="BI254" i="4"/>
  <c r="BH254" i="4"/>
  <c r="BG254" i="4"/>
  <c r="BF254" i="4"/>
  <c r="T254" i="4"/>
  <c r="R254" i="4"/>
  <c r="P254" i="4"/>
  <c r="BK254" i="4"/>
  <c r="J254" i="4"/>
  <c r="BE254" i="4"/>
  <c r="BI252" i="4"/>
  <c r="BH252" i="4"/>
  <c r="BG252" i="4"/>
  <c r="BF252" i="4"/>
  <c r="T252" i="4"/>
  <c r="R252" i="4"/>
  <c r="P252" i="4"/>
  <c r="BK252" i="4"/>
  <c r="J252" i="4"/>
  <c r="BE252" i="4"/>
  <c r="BI250" i="4"/>
  <c r="BH250" i="4"/>
  <c r="BG250" i="4"/>
  <c r="BF250" i="4"/>
  <c r="T250" i="4"/>
  <c r="R250" i="4"/>
  <c r="P250" i="4"/>
  <c r="BK250" i="4"/>
  <c r="J250" i="4"/>
  <c r="BE250" i="4"/>
  <c r="BI246" i="4"/>
  <c r="BH246" i="4"/>
  <c r="BG246" i="4"/>
  <c r="BF246" i="4"/>
  <c r="T246" i="4"/>
  <c r="R246" i="4"/>
  <c r="P246" i="4"/>
  <c r="BK246" i="4"/>
  <c r="J246" i="4"/>
  <c r="BE246" i="4"/>
  <c r="BI240" i="4"/>
  <c r="BH240" i="4"/>
  <c r="BG240" i="4"/>
  <c r="BF240" i="4"/>
  <c r="T240" i="4"/>
  <c r="R240" i="4"/>
  <c r="P240" i="4"/>
  <c r="BK240" i="4"/>
  <c r="J240" i="4"/>
  <c r="BE240" i="4"/>
  <c r="BI232" i="4"/>
  <c r="BH232" i="4"/>
  <c r="BG232" i="4"/>
  <c r="BF232" i="4"/>
  <c r="T232" i="4"/>
  <c r="R232" i="4"/>
  <c r="P232" i="4"/>
  <c r="BK232" i="4"/>
  <c r="J232" i="4"/>
  <c r="BE232" i="4"/>
  <c r="BI229" i="4"/>
  <c r="BH229" i="4"/>
  <c r="BG229" i="4"/>
  <c r="BF229" i="4"/>
  <c r="T229" i="4"/>
  <c r="R229" i="4"/>
  <c r="P229" i="4"/>
  <c r="BK229" i="4"/>
  <c r="J229" i="4"/>
  <c r="BE229" i="4"/>
  <c r="BI227" i="4"/>
  <c r="BH227" i="4"/>
  <c r="BG227" i="4"/>
  <c r="BF227" i="4"/>
  <c r="T227" i="4"/>
  <c r="R227" i="4"/>
  <c r="P227" i="4"/>
  <c r="BK227" i="4"/>
  <c r="J227" i="4"/>
  <c r="BE227" i="4"/>
  <c r="BI214" i="4"/>
  <c r="BH214" i="4"/>
  <c r="BG214" i="4"/>
  <c r="BF214" i="4"/>
  <c r="T214" i="4"/>
  <c r="R214" i="4"/>
  <c r="P214" i="4"/>
  <c r="BK214" i="4"/>
  <c r="J214" i="4"/>
  <c r="BE214" i="4"/>
  <c r="BI213" i="4"/>
  <c r="BH213" i="4"/>
  <c r="BG213" i="4"/>
  <c r="BF213" i="4"/>
  <c r="T213" i="4"/>
  <c r="R213" i="4"/>
  <c r="P213" i="4"/>
  <c r="BK213" i="4"/>
  <c r="J213" i="4"/>
  <c r="BE213" i="4"/>
  <c r="BI206" i="4"/>
  <c r="BH206" i="4"/>
  <c r="BG206" i="4"/>
  <c r="BF206" i="4"/>
  <c r="T206" i="4"/>
  <c r="R206" i="4"/>
  <c r="P206" i="4"/>
  <c r="BK206" i="4"/>
  <c r="J206" i="4"/>
  <c r="BE206" i="4"/>
  <c r="BI195" i="4"/>
  <c r="BH195" i="4"/>
  <c r="BG195" i="4"/>
  <c r="BF195" i="4"/>
  <c r="T195" i="4"/>
  <c r="R195" i="4"/>
  <c r="P195" i="4"/>
  <c r="BK195" i="4"/>
  <c r="J195" i="4"/>
  <c r="BE195" i="4"/>
  <c r="BI192" i="4"/>
  <c r="BH192" i="4"/>
  <c r="BG192" i="4"/>
  <c r="BF192" i="4"/>
  <c r="T192" i="4"/>
  <c r="R192" i="4"/>
  <c r="P192" i="4"/>
  <c r="BK192" i="4"/>
  <c r="J192" i="4"/>
  <c r="BE192" i="4"/>
  <c r="BI189" i="4"/>
  <c r="BH189" i="4"/>
  <c r="BG189" i="4"/>
  <c r="BF189" i="4"/>
  <c r="T189" i="4"/>
  <c r="R189" i="4"/>
  <c r="P189" i="4"/>
  <c r="BK189" i="4"/>
  <c r="J189" i="4"/>
  <c r="BE189" i="4"/>
  <c r="BI186" i="4"/>
  <c r="BH186" i="4"/>
  <c r="BG186" i="4"/>
  <c r="BF186" i="4"/>
  <c r="T186" i="4"/>
  <c r="T185" i="4"/>
  <c r="R186" i="4"/>
  <c r="R185" i="4"/>
  <c r="P186" i="4"/>
  <c r="P185" i="4"/>
  <c r="BK186" i="4"/>
  <c r="BK185" i="4"/>
  <c r="J185" i="4" s="1"/>
  <c r="J59" i="4" s="1"/>
  <c r="J186" i="4"/>
  <c r="BE186" i="4" s="1"/>
  <c r="BI182" i="4"/>
  <c r="BH182" i="4"/>
  <c r="BG182" i="4"/>
  <c r="BF182" i="4"/>
  <c r="T182" i="4"/>
  <c r="R182" i="4"/>
  <c r="P182" i="4"/>
  <c r="BK182" i="4"/>
  <c r="J182" i="4"/>
  <c r="BE182" i="4"/>
  <c r="BI179" i="4"/>
  <c r="BH179" i="4"/>
  <c r="BG179" i="4"/>
  <c r="BF179" i="4"/>
  <c r="T179" i="4"/>
  <c r="R179" i="4"/>
  <c r="P179" i="4"/>
  <c r="BK179" i="4"/>
  <c r="J179" i="4"/>
  <c r="BE179" i="4"/>
  <c r="BI176" i="4"/>
  <c r="BH176" i="4"/>
  <c r="BG176" i="4"/>
  <c r="BF176" i="4"/>
  <c r="T176" i="4"/>
  <c r="R176" i="4"/>
  <c r="P176" i="4"/>
  <c r="BK176" i="4"/>
  <c r="J176" i="4"/>
  <c r="BE176" i="4"/>
  <c r="BI173" i="4"/>
  <c r="BH173" i="4"/>
  <c r="BG173" i="4"/>
  <c r="BF173" i="4"/>
  <c r="T173" i="4"/>
  <c r="R173" i="4"/>
  <c r="P173" i="4"/>
  <c r="BK173" i="4"/>
  <c r="J173" i="4"/>
  <c r="BE173" i="4"/>
  <c r="BI170" i="4"/>
  <c r="BH170" i="4"/>
  <c r="BG170" i="4"/>
  <c r="BF170" i="4"/>
  <c r="T170" i="4"/>
  <c r="R170" i="4"/>
  <c r="P170" i="4"/>
  <c r="BK170" i="4"/>
  <c r="J170" i="4"/>
  <c r="BE170" i="4"/>
  <c r="BI166" i="4"/>
  <c r="BH166" i="4"/>
  <c r="BG166" i="4"/>
  <c r="BF166" i="4"/>
  <c r="T166" i="4"/>
  <c r="R166" i="4"/>
  <c r="P166" i="4"/>
  <c r="BK166" i="4"/>
  <c r="J166" i="4"/>
  <c r="BE166" i="4"/>
  <c r="BI164" i="4"/>
  <c r="BH164" i="4"/>
  <c r="BG164" i="4"/>
  <c r="BF164" i="4"/>
  <c r="T164" i="4"/>
  <c r="R164" i="4"/>
  <c r="P164" i="4"/>
  <c r="BK164" i="4"/>
  <c r="J164" i="4"/>
  <c r="BE164" i="4"/>
  <c r="BI160" i="4"/>
  <c r="BH160" i="4"/>
  <c r="BG160" i="4"/>
  <c r="BF160" i="4"/>
  <c r="T160" i="4"/>
  <c r="R160" i="4"/>
  <c r="P160" i="4"/>
  <c r="BK160" i="4"/>
  <c r="J160" i="4"/>
  <c r="BE160" i="4"/>
  <c r="BI157" i="4"/>
  <c r="BH157" i="4"/>
  <c r="BG157" i="4"/>
  <c r="BF157" i="4"/>
  <c r="T157" i="4"/>
  <c r="R157" i="4"/>
  <c r="P157" i="4"/>
  <c r="BK157" i="4"/>
  <c r="J157" i="4"/>
  <c r="BE157" i="4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/>
  <c r="BI149" i="4"/>
  <c r="BH149" i="4"/>
  <c r="BG149" i="4"/>
  <c r="BF149" i="4"/>
  <c r="T149" i="4"/>
  <c r="R149" i="4"/>
  <c r="P149" i="4"/>
  <c r="BK149" i="4"/>
  <c r="J149" i="4"/>
  <c r="BE149" i="4"/>
  <c r="BI145" i="4"/>
  <c r="BH145" i="4"/>
  <c r="BG145" i="4"/>
  <c r="BF145" i="4"/>
  <c r="T145" i="4"/>
  <c r="R145" i="4"/>
  <c r="P145" i="4"/>
  <c r="BK145" i="4"/>
  <c r="J145" i="4"/>
  <c r="BE145" i="4"/>
  <c r="BI142" i="4"/>
  <c r="BH142" i="4"/>
  <c r="BG142" i="4"/>
  <c r="BF142" i="4"/>
  <c r="T142" i="4"/>
  <c r="R142" i="4"/>
  <c r="P142" i="4"/>
  <c r="BK142" i="4"/>
  <c r="J142" i="4"/>
  <c r="BE142" i="4"/>
  <c r="BI138" i="4"/>
  <c r="BH138" i="4"/>
  <c r="BG138" i="4"/>
  <c r="BF138" i="4"/>
  <c r="T138" i="4"/>
  <c r="R138" i="4"/>
  <c r="P138" i="4"/>
  <c r="BK138" i="4"/>
  <c r="J138" i="4"/>
  <c r="BE138" i="4"/>
  <c r="BI136" i="4"/>
  <c r="BH136" i="4"/>
  <c r="BG136" i="4"/>
  <c r="BF136" i="4"/>
  <c r="T136" i="4"/>
  <c r="R136" i="4"/>
  <c r="P136" i="4"/>
  <c r="BK136" i="4"/>
  <c r="J136" i="4"/>
  <c r="BE136" i="4"/>
  <c r="BI131" i="4"/>
  <c r="BH131" i="4"/>
  <c r="BG131" i="4"/>
  <c r="BF131" i="4"/>
  <c r="T131" i="4"/>
  <c r="R131" i="4"/>
  <c r="P131" i="4"/>
  <c r="BK131" i="4"/>
  <c r="J131" i="4"/>
  <c r="BE131" i="4"/>
  <c r="BI125" i="4"/>
  <c r="BH125" i="4"/>
  <c r="BG125" i="4"/>
  <c r="BF125" i="4"/>
  <c r="T125" i="4"/>
  <c r="R125" i="4"/>
  <c r="P125" i="4"/>
  <c r="BK125" i="4"/>
  <c r="J125" i="4"/>
  <c r="BE125" i="4"/>
  <c r="BI118" i="4"/>
  <c r="BH118" i="4"/>
  <c r="BG118" i="4"/>
  <c r="BF118" i="4"/>
  <c r="T118" i="4"/>
  <c r="R118" i="4"/>
  <c r="P118" i="4"/>
  <c r="BK118" i="4"/>
  <c r="J118" i="4"/>
  <c r="BE118" i="4"/>
  <c r="BI115" i="4"/>
  <c r="F34" i="4"/>
  <c r="BD54" i="1" s="1"/>
  <c r="BH115" i="4"/>
  <c r="F33" i="4" s="1"/>
  <c r="BC54" i="1" s="1"/>
  <c r="BG115" i="4"/>
  <c r="F32" i="4"/>
  <c r="BB54" i="1" s="1"/>
  <c r="BF115" i="4"/>
  <c r="J31" i="4" s="1"/>
  <c r="AW54" i="1" s="1"/>
  <c r="T115" i="4"/>
  <c r="T114" i="4"/>
  <c r="T113" i="4" s="1"/>
  <c r="R115" i="4"/>
  <c r="R114" i="4"/>
  <c r="R113" i="4" s="1"/>
  <c r="R112" i="4" s="1"/>
  <c r="P115" i="4"/>
  <c r="P114" i="4"/>
  <c r="P113" i="4" s="1"/>
  <c r="BK115" i="4"/>
  <c r="BK114" i="4" s="1"/>
  <c r="J115" i="4"/>
  <c r="BE115" i="4" s="1"/>
  <c r="J108" i="4"/>
  <c r="F108" i="4"/>
  <c r="F106" i="4"/>
  <c r="E104" i="4"/>
  <c r="J51" i="4"/>
  <c r="F51" i="4"/>
  <c r="F49" i="4"/>
  <c r="E47" i="4"/>
  <c r="J18" i="4"/>
  <c r="E18" i="4"/>
  <c r="F109" i="4" s="1"/>
  <c r="J17" i="4"/>
  <c r="J12" i="4"/>
  <c r="J106" i="4" s="1"/>
  <c r="J49" i="4"/>
  <c r="E7" i="4"/>
  <c r="E102" i="4"/>
  <c r="E45" i="4"/>
  <c r="AY53" i="1"/>
  <c r="AX53" i="1"/>
  <c r="BI187" i="3"/>
  <c r="BH187" i="3"/>
  <c r="BG187" i="3"/>
  <c r="BF187" i="3"/>
  <c r="T187" i="3"/>
  <c r="T186" i="3" s="1"/>
  <c r="R187" i="3"/>
  <c r="R186" i="3" s="1"/>
  <c r="P187" i="3"/>
  <c r="P186" i="3" s="1"/>
  <c r="BK187" i="3"/>
  <c r="BK186" i="3" s="1"/>
  <c r="J186" i="3" s="1"/>
  <c r="J62" i="3" s="1"/>
  <c r="J187" i="3"/>
  <c r="BE187" i="3"/>
  <c r="BI182" i="3"/>
  <c r="BH182" i="3"/>
  <c r="BG182" i="3"/>
  <c r="BF182" i="3"/>
  <c r="T182" i="3"/>
  <c r="R182" i="3"/>
  <c r="P182" i="3"/>
  <c r="BK182" i="3"/>
  <c r="J182" i="3"/>
  <c r="BE182" i="3" s="1"/>
  <c r="BI178" i="3"/>
  <c r="BH178" i="3"/>
  <c r="BG178" i="3"/>
  <c r="BF178" i="3"/>
  <c r="T178" i="3"/>
  <c r="T177" i="3" s="1"/>
  <c r="R178" i="3"/>
  <c r="R177" i="3" s="1"/>
  <c r="P178" i="3"/>
  <c r="P177" i="3" s="1"/>
  <c r="BK178" i="3"/>
  <c r="BK177" i="3" s="1"/>
  <c r="J177" i="3"/>
  <c r="J61" i="3" s="1"/>
  <c r="J178" i="3"/>
  <c r="BE178" i="3"/>
  <c r="BI174" i="3"/>
  <c r="BH174" i="3"/>
  <c r="BG174" i="3"/>
  <c r="BF174" i="3"/>
  <c r="T174" i="3"/>
  <c r="R174" i="3"/>
  <c r="P174" i="3"/>
  <c r="BK174" i="3"/>
  <c r="J174" i="3"/>
  <c r="BE174" i="3" s="1"/>
  <c r="BI169" i="3"/>
  <c r="BH169" i="3"/>
  <c r="BG169" i="3"/>
  <c r="BF169" i="3"/>
  <c r="T169" i="3"/>
  <c r="R169" i="3"/>
  <c r="P169" i="3"/>
  <c r="BK169" i="3"/>
  <c r="J169" i="3"/>
  <c r="BE169" i="3" s="1"/>
  <c r="BI165" i="3"/>
  <c r="BH165" i="3"/>
  <c r="BG165" i="3"/>
  <c r="BF165" i="3"/>
  <c r="T165" i="3"/>
  <c r="R165" i="3"/>
  <c r="P165" i="3"/>
  <c r="BK165" i="3"/>
  <c r="J165" i="3"/>
  <c r="BE165" i="3" s="1"/>
  <c r="BI163" i="3"/>
  <c r="BH163" i="3"/>
  <c r="BG163" i="3"/>
  <c r="BF163" i="3"/>
  <c r="T163" i="3"/>
  <c r="R163" i="3"/>
  <c r="P163" i="3"/>
  <c r="BK163" i="3"/>
  <c r="J163" i="3"/>
  <c r="BE163" i="3" s="1"/>
  <c r="BI157" i="3"/>
  <c r="BH157" i="3"/>
  <c r="BG157" i="3"/>
  <c r="BF157" i="3"/>
  <c r="T157" i="3"/>
  <c r="R157" i="3"/>
  <c r="P157" i="3"/>
  <c r="BK157" i="3"/>
  <c r="J157" i="3"/>
  <c r="BE157" i="3" s="1"/>
  <c r="BI152" i="3"/>
  <c r="BH152" i="3"/>
  <c r="BG152" i="3"/>
  <c r="BF152" i="3"/>
  <c r="T152" i="3"/>
  <c r="R152" i="3"/>
  <c r="P152" i="3"/>
  <c r="BK152" i="3"/>
  <c r="J152" i="3"/>
  <c r="BE152" i="3" s="1"/>
  <c r="BI149" i="3"/>
  <c r="BH149" i="3"/>
  <c r="BG149" i="3"/>
  <c r="BF149" i="3"/>
  <c r="T149" i="3"/>
  <c r="R149" i="3"/>
  <c r="R148" i="3" s="1"/>
  <c r="P149" i="3"/>
  <c r="BK149" i="3"/>
  <c r="BK148" i="3" s="1"/>
  <c r="J148" i="3" s="1"/>
  <c r="J60" i="3" s="1"/>
  <c r="J149" i="3"/>
  <c r="BE149" i="3"/>
  <c r="BI145" i="3"/>
  <c r="BH145" i="3"/>
  <c r="BG145" i="3"/>
  <c r="BF145" i="3"/>
  <c r="T145" i="3"/>
  <c r="R145" i="3"/>
  <c r="P145" i="3"/>
  <c r="BK145" i="3"/>
  <c r="J145" i="3"/>
  <c r="BE145" i="3" s="1"/>
  <c r="BI143" i="3"/>
  <c r="BH143" i="3"/>
  <c r="BG143" i="3"/>
  <c r="BF143" i="3"/>
  <c r="T143" i="3"/>
  <c r="R143" i="3"/>
  <c r="P143" i="3"/>
  <c r="BK143" i="3"/>
  <c r="J143" i="3"/>
  <c r="BE143" i="3" s="1"/>
  <c r="BI140" i="3"/>
  <c r="BH140" i="3"/>
  <c r="BG140" i="3"/>
  <c r="BF140" i="3"/>
  <c r="T140" i="3"/>
  <c r="R140" i="3"/>
  <c r="P140" i="3"/>
  <c r="BK140" i="3"/>
  <c r="J140" i="3"/>
  <c r="BE140" i="3" s="1"/>
  <c r="BI138" i="3"/>
  <c r="BH138" i="3"/>
  <c r="BG138" i="3"/>
  <c r="BF138" i="3"/>
  <c r="T138" i="3"/>
  <c r="R138" i="3"/>
  <c r="P138" i="3"/>
  <c r="BK138" i="3"/>
  <c r="J138" i="3"/>
  <c r="BE138" i="3" s="1"/>
  <c r="BI135" i="3"/>
  <c r="BH135" i="3"/>
  <c r="BG135" i="3"/>
  <c r="BF135" i="3"/>
  <c r="T135" i="3"/>
  <c r="R135" i="3"/>
  <c r="P135" i="3"/>
  <c r="BK135" i="3"/>
  <c r="J135" i="3"/>
  <c r="BE135" i="3" s="1"/>
  <c r="BI133" i="3"/>
  <c r="BH133" i="3"/>
  <c r="BG133" i="3"/>
  <c r="BF133" i="3"/>
  <c r="T133" i="3"/>
  <c r="R133" i="3"/>
  <c r="P133" i="3"/>
  <c r="BK133" i="3"/>
  <c r="J133" i="3"/>
  <c r="BE133" i="3" s="1"/>
  <c r="BI129" i="3"/>
  <c r="BH129" i="3"/>
  <c r="BG129" i="3"/>
  <c r="BF129" i="3"/>
  <c r="T129" i="3"/>
  <c r="R129" i="3"/>
  <c r="P129" i="3"/>
  <c r="BK129" i="3"/>
  <c r="J129" i="3"/>
  <c r="BE129" i="3" s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T123" i="3" s="1"/>
  <c r="R124" i="3"/>
  <c r="R123" i="3" s="1"/>
  <c r="P124" i="3"/>
  <c r="P123" i="3" s="1"/>
  <c r="BK124" i="3"/>
  <c r="BK123" i="3" s="1"/>
  <c r="J123" i="3"/>
  <c r="J59" i="3" s="1"/>
  <c r="J124" i="3"/>
  <c r="BE124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T117" i="3"/>
  <c r="R117" i="3"/>
  <c r="P117" i="3"/>
  <c r="BK117" i="3"/>
  <c r="J117" i="3"/>
  <c r="BE117" i="3" s="1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 s="1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BG104" i="3"/>
  <c r="BF104" i="3"/>
  <c r="T104" i="3"/>
  <c r="R104" i="3"/>
  <c r="P104" i="3"/>
  <c r="BK104" i="3"/>
  <c r="J104" i="3"/>
  <c r="BE104" i="3" s="1"/>
  <c r="BI100" i="3"/>
  <c r="BH100" i="3"/>
  <c r="BG100" i="3"/>
  <c r="BF100" i="3"/>
  <c r="T100" i="3"/>
  <c r="R100" i="3"/>
  <c r="P100" i="3"/>
  <c r="BK100" i="3"/>
  <c r="J100" i="3"/>
  <c r="BE100" i="3" s="1"/>
  <c r="BI96" i="3"/>
  <c r="BH96" i="3"/>
  <c r="BG96" i="3"/>
  <c r="BF96" i="3"/>
  <c r="T96" i="3"/>
  <c r="R96" i="3"/>
  <c r="P96" i="3"/>
  <c r="BK96" i="3"/>
  <c r="J96" i="3"/>
  <c r="BE96" i="3" s="1"/>
  <c r="BI91" i="3"/>
  <c r="BH91" i="3"/>
  <c r="BG91" i="3"/>
  <c r="BF91" i="3"/>
  <c r="T91" i="3"/>
  <c r="R91" i="3"/>
  <c r="P91" i="3"/>
  <c r="BK91" i="3"/>
  <c r="J91" i="3"/>
  <c r="BE91" i="3" s="1"/>
  <c r="BI88" i="3"/>
  <c r="BH88" i="3"/>
  <c r="BG88" i="3"/>
  <c r="BF88" i="3"/>
  <c r="T88" i="3"/>
  <c r="R88" i="3"/>
  <c r="P88" i="3"/>
  <c r="BK88" i="3"/>
  <c r="J88" i="3"/>
  <c r="BE88" i="3" s="1"/>
  <c r="BI85" i="3"/>
  <c r="F34" i="3" s="1"/>
  <c r="BD53" i="1" s="1"/>
  <c r="BH85" i="3"/>
  <c r="F33" i="3"/>
  <c r="BC53" i="1" s="1"/>
  <c r="BG85" i="3"/>
  <c r="F32" i="3" s="1"/>
  <c r="BB53" i="1" s="1"/>
  <c r="BF85" i="3"/>
  <c r="J31" i="3"/>
  <c r="AW53" i="1" s="1"/>
  <c r="F31" i="3"/>
  <c r="BA53" i="1" s="1"/>
  <c r="T85" i="3"/>
  <c r="T84" i="3" s="1"/>
  <c r="R85" i="3"/>
  <c r="R84" i="3" s="1"/>
  <c r="R83" i="3" s="1"/>
  <c r="R82" i="3" s="1"/>
  <c r="P85" i="3"/>
  <c r="P84" i="3" s="1"/>
  <c r="BK85" i="3"/>
  <c r="BK84" i="3"/>
  <c r="J84" i="3" s="1"/>
  <c r="J58" i="3" s="1"/>
  <c r="J85" i="3"/>
  <c r="BE85" i="3"/>
  <c r="J78" i="3"/>
  <c r="F78" i="3"/>
  <c r="F76" i="3"/>
  <c r="E74" i="3"/>
  <c r="J51" i="3"/>
  <c r="F51" i="3"/>
  <c r="F49" i="3"/>
  <c r="E47" i="3"/>
  <c r="J18" i="3"/>
  <c r="E18" i="3"/>
  <c r="F79" i="3"/>
  <c r="F52" i="3"/>
  <c r="J17" i="3"/>
  <c r="J12" i="3"/>
  <c r="J76" i="3"/>
  <c r="J49" i="3"/>
  <c r="E7" i="3"/>
  <c r="E72" i="3" s="1"/>
  <c r="AY52" i="1"/>
  <c r="AX52" i="1"/>
  <c r="BI131" i="2"/>
  <c r="BH131" i="2"/>
  <c r="BG131" i="2"/>
  <c r="BF131" i="2"/>
  <c r="T131" i="2"/>
  <c r="T130" i="2"/>
  <c r="R131" i="2"/>
  <c r="R130" i="2"/>
  <c r="P131" i="2"/>
  <c r="P130" i="2"/>
  <c r="BK131" i="2"/>
  <c r="BK130" i="2"/>
  <c r="J130" i="2" s="1"/>
  <c r="J131" i="2"/>
  <c r="BE131" i="2" s="1"/>
  <c r="J64" i="2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BF126" i="2"/>
  <c r="T126" i="2"/>
  <c r="T125" i="2"/>
  <c r="R126" i="2"/>
  <c r="R125" i="2"/>
  <c r="P126" i="2"/>
  <c r="P125" i="2"/>
  <c r="BK126" i="2"/>
  <c r="BK125" i="2"/>
  <c r="J125" i="2" s="1"/>
  <c r="J126" i="2"/>
  <c r="BE126" i="2" s="1"/>
  <c r="J63" i="2"/>
  <c r="BI123" i="2"/>
  <c r="BH123" i="2"/>
  <c r="BG123" i="2"/>
  <c r="BF123" i="2"/>
  <c r="T123" i="2"/>
  <c r="R123" i="2"/>
  <c r="P123" i="2"/>
  <c r="BK123" i="2"/>
  <c r="J123" i="2"/>
  <c r="BE123" i="2"/>
  <c r="BI121" i="2"/>
  <c r="BH121" i="2"/>
  <c r="BG121" i="2"/>
  <c r="BF121" i="2"/>
  <c r="T121" i="2"/>
  <c r="R121" i="2"/>
  <c r="P121" i="2"/>
  <c r="BK121" i="2"/>
  <c r="J121" i="2"/>
  <c r="BE121" i="2"/>
  <c r="BI119" i="2"/>
  <c r="BH119" i="2"/>
  <c r="BG119" i="2"/>
  <c r="BF119" i="2"/>
  <c r="T119" i="2"/>
  <c r="T118" i="2"/>
  <c r="R119" i="2"/>
  <c r="R118" i="2"/>
  <c r="P119" i="2"/>
  <c r="P118" i="2"/>
  <c r="BK119" i="2"/>
  <c r="BK118" i="2"/>
  <c r="J118" i="2" s="1"/>
  <c r="J119" i="2"/>
  <c r="BE119" i="2" s="1"/>
  <c r="J62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T107" i="2"/>
  <c r="R108" i="2"/>
  <c r="R107" i="2"/>
  <c r="P108" i="2"/>
  <c r="P107" i="2"/>
  <c r="BK108" i="2"/>
  <c r="BK107" i="2"/>
  <c r="J107" i="2" s="1"/>
  <c r="J108" i="2"/>
  <c r="BE108" i="2" s="1"/>
  <c r="J61" i="2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T94" i="2"/>
  <c r="R95" i="2"/>
  <c r="R94" i="2"/>
  <c r="P95" i="2"/>
  <c r="P94" i="2"/>
  <c r="BK95" i="2"/>
  <c r="BK94" i="2"/>
  <c r="J94" i="2" s="1"/>
  <c r="J60" i="2" s="1"/>
  <c r="J95" i="2"/>
  <c r="BE95" i="2" s="1"/>
  <c r="BI92" i="2"/>
  <c r="BH92" i="2"/>
  <c r="BG92" i="2"/>
  <c r="BF92" i="2"/>
  <c r="T92" i="2"/>
  <c r="T91" i="2"/>
  <c r="R92" i="2"/>
  <c r="R91" i="2"/>
  <c r="P92" i="2"/>
  <c r="P91" i="2"/>
  <c r="BK92" i="2"/>
  <c r="BK91" i="2"/>
  <c r="J91" i="2" s="1"/>
  <c r="J59" i="2" s="1"/>
  <c r="J92" i="2"/>
  <c r="BE92" i="2" s="1"/>
  <c r="BI89" i="2"/>
  <c r="BH89" i="2"/>
  <c r="BG89" i="2"/>
  <c r="BF89" i="2"/>
  <c r="T89" i="2"/>
  <c r="R89" i="2"/>
  <c r="P89" i="2"/>
  <c r="BK89" i="2"/>
  <c r="J89" i="2"/>
  <c r="BE89" i="2"/>
  <c r="BI87" i="2"/>
  <c r="F34" i="2"/>
  <c r="BD52" i="1" s="1"/>
  <c r="BH87" i="2"/>
  <c r="BG87" i="2"/>
  <c r="F32" i="2"/>
  <c r="BB52" i="1" s="1"/>
  <c r="BF87" i="2"/>
  <c r="T87" i="2"/>
  <c r="T86" i="2"/>
  <c r="R87" i="2"/>
  <c r="R86" i="2"/>
  <c r="R85" i="2" s="1"/>
  <c r="R84" i="2" s="1"/>
  <c r="P87" i="2"/>
  <c r="P86" i="2"/>
  <c r="BK87" i="2"/>
  <c r="J87" i="2"/>
  <c r="BE87" i="2" s="1"/>
  <c r="J30" i="2" s="1"/>
  <c r="AV52" i="1" s="1"/>
  <c r="J80" i="2"/>
  <c r="F80" i="2"/>
  <c r="F78" i="2"/>
  <c r="E76" i="2"/>
  <c r="J51" i="2"/>
  <c r="F51" i="2"/>
  <c r="F49" i="2"/>
  <c r="E47" i="2"/>
  <c r="J18" i="2"/>
  <c r="E18" i="2"/>
  <c r="F81" i="2" s="1"/>
  <c r="J17" i="2"/>
  <c r="J12" i="2"/>
  <c r="J78" i="2" s="1"/>
  <c r="J49" i="2"/>
  <c r="E7" i="2"/>
  <c r="E74" i="2"/>
  <c r="E45" i="2"/>
  <c r="AS51" i="1"/>
  <c r="AT66" i="1"/>
  <c r="AT64" i="1"/>
  <c r="AT62" i="1"/>
  <c r="L47" i="1"/>
  <c r="AM46" i="1"/>
  <c r="L46" i="1"/>
  <c r="AM44" i="1"/>
  <c r="L44" i="1"/>
  <c r="L42" i="1"/>
  <c r="L41" i="1"/>
  <c r="F30" i="2" l="1"/>
  <c r="AZ52" i="1" s="1"/>
  <c r="F52" i="2"/>
  <c r="BK86" i="2"/>
  <c r="P85" i="2"/>
  <c r="P84" i="2" s="1"/>
  <c r="AU52" i="1" s="1"/>
  <c r="T85" i="2"/>
  <c r="T84" i="2" s="1"/>
  <c r="J31" i="2"/>
  <c r="AW52" i="1" s="1"/>
  <c r="AT52" i="1" s="1"/>
  <c r="F31" i="2"/>
  <c r="BA52" i="1" s="1"/>
  <c r="F33" i="2"/>
  <c r="BC52" i="1" s="1"/>
  <c r="J30" i="3"/>
  <c r="AV53" i="1" s="1"/>
  <c r="AT53" i="1" s="1"/>
  <c r="F30" i="3"/>
  <c r="AZ53" i="1" s="1"/>
  <c r="P148" i="3"/>
  <c r="P83" i="3" s="1"/>
  <c r="P82" i="3" s="1"/>
  <c r="AU53" i="1" s="1"/>
  <c r="T148" i="3"/>
  <c r="T83" i="3" s="1"/>
  <c r="T82" i="3" s="1"/>
  <c r="J114" i="4"/>
  <c r="J58" i="4" s="1"/>
  <c r="BK274" i="4"/>
  <c r="J274" i="4" s="1"/>
  <c r="J60" i="4" s="1"/>
  <c r="J275" i="4"/>
  <c r="J61" i="4" s="1"/>
  <c r="E45" i="3"/>
  <c r="BK83" i="3"/>
  <c r="J30" i="4"/>
  <c r="AV54" i="1" s="1"/>
  <c r="AT54" i="1" s="1"/>
  <c r="F30" i="4"/>
  <c r="AZ54" i="1" s="1"/>
  <c r="BK535" i="4"/>
  <c r="J535" i="4" s="1"/>
  <c r="J67" i="4" s="1"/>
  <c r="J536" i="4"/>
  <c r="J68" i="4" s="1"/>
  <c r="J605" i="4"/>
  <c r="J72" i="4" s="1"/>
  <c r="F52" i="4"/>
  <c r="E45" i="8"/>
  <c r="F32" i="8"/>
  <c r="BB58" i="1" s="1"/>
  <c r="BB51" i="1" s="1"/>
  <c r="F34" i="8"/>
  <c r="BD58" i="1" s="1"/>
  <c r="BD51" i="1" s="1"/>
  <c r="W30" i="1" s="1"/>
  <c r="BK106" i="8"/>
  <c r="J106" i="8" s="1"/>
  <c r="J59" i="8" s="1"/>
  <c r="P107" i="8"/>
  <c r="P106" i="8" s="1"/>
  <c r="P86" i="8" s="1"/>
  <c r="P85" i="8" s="1"/>
  <c r="AU58" i="1" s="1"/>
  <c r="T107" i="8"/>
  <c r="T106" i="8" s="1"/>
  <c r="T86" i="8" s="1"/>
  <c r="T85" i="8" s="1"/>
  <c r="F52" i="9"/>
  <c r="J31" i="9"/>
  <c r="AW59" i="1" s="1"/>
  <c r="AT59" i="1" s="1"/>
  <c r="F31" i="9"/>
  <c r="BA59" i="1" s="1"/>
  <c r="BK181" i="9"/>
  <c r="J181" i="9" s="1"/>
  <c r="J62" i="9" s="1"/>
  <c r="J182" i="9"/>
  <c r="J63" i="9" s="1"/>
  <c r="BK243" i="9"/>
  <c r="J243" i="9" s="1"/>
  <c r="J66" i="9" s="1"/>
  <c r="J244" i="9"/>
  <c r="J67" i="9" s="1"/>
  <c r="BK282" i="9"/>
  <c r="J282" i="9" s="1"/>
  <c r="J70" i="9" s="1"/>
  <c r="J283" i="9"/>
  <c r="J71" i="9" s="1"/>
  <c r="BK451" i="9"/>
  <c r="J452" i="9"/>
  <c r="J84" i="9" s="1"/>
  <c r="J154" i="10"/>
  <c r="J60" i="10" s="1"/>
  <c r="BK153" i="10"/>
  <c r="F31" i="4"/>
  <c r="BA54" i="1" s="1"/>
  <c r="BK1011" i="4"/>
  <c r="J1011" i="4" s="1"/>
  <c r="J79" i="4" s="1"/>
  <c r="P1012" i="4"/>
  <c r="T1012" i="4"/>
  <c r="P1125" i="4"/>
  <c r="T1125" i="4"/>
  <c r="P1366" i="4"/>
  <c r="T1366" i="4"/>
  <c r="P1509" i="4"/>
  <c r="T1509" i="4"/>
  <c r="P1548" i="4"/>
  <c r="T1548" i="4"/>
  <c r="P1579" i="4"/>
  <c r="T1579" i="4"/>
  <c r="P1623" i="4"/>
  <c r="T1623" i="4"/>
  <c r="BK1643" i="4"/>
  <c r="J1643" i="4" s="1"/>
  <c r="J91" i="4" s="1"/>
  <c r="P1644" i="4"/>
  <c r="P1643" i="4" s="1"/>
  <c r="T1644" i="4"/>
  <c r="T1643" i="4" s="1"/>
  <c r="F52" i="5"/>
  <c r="J30" i="5"/>
  <c r="AV55" i="1" s="1"/>
  <c r="AT55" i="1" s="1"/>
  <c r="F30" i="5"/>
  <c r="AZ55" i="1" s="1"/>
  <c r="BK77" i="5"/>
  <c r="J77" i="5" s="1"/>
  <c r="J31" i="5"/>
  <c r="AW55" i="1" s="1"/>
  <c r="F31" i="5"/>
  <c r="BA55" i="1" s="1"/>
  <c r="F33" i="5"/>
  <c r="BC55" i="1" s="1"/>
  <c r="J30" i="6"/>
  <c r="AV56" i="1" s="1"/>
  <c r="AT56" i="1" s="1"/>
  <c r="F30" i="6"/>
  <c r="AZ56" i="1" s="1"/>
  <c r="P93" i="6"/>
  <c r="T93" i="6"/>
  <c r="BK163" i="6"/>
  <c r="P164" i="6"/>
  <c r="T164" i="6"/>
  <c r="P178" i="6"/>
  <c r="T178" i="6"/>
  <c r="P195" i="6"/>
  <c r="T195" i="6"/>
  <c r="BK220" i="6"/>
  <c r="J220" i="6" s="1"/>
  <c r="J65" i="6" s="1"/>
  <c r="R220" i="6"/>
  <c r="R92" i="6" s="1"/>
  <c r="R91" i="6" s="1"/>
  <c r="P225" i="6"/>
  <c r="P220" i="6" s="1"/>
  <c r="T225" i="6"/>
  <c r="T220" i="6" s="1"/>
  <c r="P274" i="6"/>
  <c r="T274" i="6"/>
  <c r="F52" i="7"/>
  <c r="BK84" i="7"/>
  <c r="P83" i="7"/>
  <c r="P82" i="7" s="1"/>
  <c r="AU57" i="1" s="1"/>
  <c r="T83" i="7"/>
  <c r="T82" i="7" s="1"/>
  <c r="J31" i="7"/>
  <c r="AW57" i="1" s="1"/>
  <c r="AT57" i="1" s="1"/>
  <c r="F31" i="7"/>
  <c r="BA57" i="1" s="1"/>
  <c r="F33" i="7"/>
  <c r="BC57" i="1" s="1"/>
  <c r="J30" i="8"/>
  <c r="AV58" i="1" s="1"/>
  <c r="AT58" i="1" s="1"/>
  <c r="F30" i="8"/>
  <c r="AZ58" i="1" s="1"/>
  <c r="J119" i="9"/>
  <c r="J58" i="9" s="1"/>
  <c r="BK512" i="9"/>
  <c r="J512" i="9" s="1"/>
  <c r="J88" i="9" s="1"/>
  <c r="J513" i="9"/>
  <c r="J89" i="9" s="1"/>
  <c r="BK583" i="9"/>
  <c r="J583" i="9" s="1"/>
  <c r="J94" i="9" s="1"/>
  <c r="J584" i="9"/>
  <c r="J95" i="9" s="1"/>
  <c r="J30" i="11"/>
  <c r="AV61" i="1" s="1"/>
  <c r="AT61" i="1" s="1"/>
  <c r="F30" i="11"/>
  <c r="AZ61" i="1" s="1"/>
  <c r="J27" i="12"/>
  <c r="J56" i="12"/>
  <c r="BK81" i="13"/>
  <c r="J81" i="13" s="1"/>
  <c r="J82" i="13"/>
  <c r="J57" i="13" s="1"/>
  <c r="F52" i="10"/>
  <c r="J30" i="10"/>
  <c r="AV60" i="1" s="1"/>
  <c r="F30" i="10"/>
  <c r="AZ60" i="1" s="1"/>
  <c r="P92" i="10"/>
  <c r="AU60" i="1" s="1"/>
  <c r="T92" i="10"/>
  <c r="J31" i="10"/>
  <c r="AW60" i="1" s="1"/>
  <c r="F31" i="10"/>
  <c r="BA60" i="1" s="1"/>
  <c r="F33" i="10"/>
  <c r="BC60" i="1" s="1"/>
  <c r="BK85" i="11"/>
  <c r="J85" i="11" s="1"/>
  <c r="J86" i="11"/>
  <c r="J57" i="11" s="1"/>
  <c r="R85" i="11"/>
  <c r="T85" i="11"/>
  <c r="J30" i="13"/>
  <c r="AV63" i="1" s="1"/>
  <c r="AT63" i="1" s="1"/>
  <c r="F30" i="13"/>
  <c r="AZ63" i="1" s="1"/>
  <c r="F30" i="12"/>
  <c r="AZ62" i="1" s="1"/>
  <c r="F31" i="12"/>
  <c r="BA62" i="1" s="1"/>
  <c r="BK86" i="14"/>
  <c r="J86" i="14" s="1"/>
  <c r="P87" i="14"/>
  <c r="T87" i="14"/>
  <c r="P182" i="14"/>
  <c r="T182" i="14"/>
  <c r="P203" i="14"/>
  <c r="T203" i="14"/>
  <c r="P220" i="14"/>
  <c r="T220" i="14"/>
  <c r="J30" i="15"/>
  <c r="AV65" i="1" s="1"/>
  <c r="F30" i="15"/>
  <c r="AZ65" i="1" s="1"/>
  <c r="J31" i="15"/>
  <c r="AW65" i="1" s="1"/>
  <c r="F31" i="15"/>
  <c r="BA65" i="1" s="1"/>
  <c r="J30" i="17"/>
  <c r="AV67" i="1" s="1"/>
  <c r="AT67" i="1" s="1"/>
  <c r="F30" i="17"/>
  <c r="AZ67" i="1" s="1"/>
  <c r="J49" i="15"/>
  <c r="J56" i="15"/>
  <c r="E45" i="16"/>
  <c r="J27" i="16"/>
  <c r="J80" i="16"/>
  <c r="J57" i="16" s="1"/>
  <c r="BK86" i="17"/>
  <c r="J87" i="17"/>
  <c r="J58" i="17" s="1"/>
  <c r="BK153" i="17"/>
  <c r="J153" i="17" s="1"/>
  <c r="J63" i="17" s="1"/>
  <c r="J154" i="17"/>
  <c r="J64" i="17" s="1"/>
  <c r="F31" i="17"/>
  <c r="BA67" i="1" s="1"/>
  <c r="W28" i="1" l="1"/>
  <c r="AX51" i="1"/>
  <c r="AT65" i="1"/>
  <c r="AN65" i="1" s="1"/>
  <c r="T86" i="14"/>
  <c r="J56" i="14"/>
  <c r="J27" i="14"/>
  <c r="J56" i="11"/>
  <c r="J27" i="11"/>
  <c r="AT60" i="1"/>
  <c r="BK83" i="7"/>
  <c r="J84" i="7"/>
  <c r="J58" i="7" s="1"/>
  <c r="T163" i="6"/>
  <c r="J163" i="6"/>
  <c r="J60" i="6" s="1"/>
  <c r="BK92" i="6"/>
  <c r="J27" i="5"/>
  <c r="J56" i="5"/>
  <c r="P1011" i="4"/>
  <c r="P604" i="4" s="1"/>
  <c r="P112" i="4" s="1"/>
  <c r="AU54" i="1" s="1"/>
  <c r="J451" i="9"/>
  <c r="J83" i="9" s="1"/>
  <c r="BK365" i="9"/>
  <c r="J365" i="9" s="1"/>
  <c r="J75" i="9" s="1"/>
  <c r="BK86" i="8"/>
  <c r="J83" i="3"/>
  <c r="J57" i="3" s="1"/>
  <c r="BK82" i="3"/>
  <c r="J82" i="3" s="1"/>
  <c r="BC51" i="1"/>
  <c r="BK85" i="17"/>
  <c r="J85" i="17" s="1"/>
  <c r="J86" i="17"/>
  <c r="J57" i="17" s="1"/>
  <c r="AG66" i="1"/>
  <c r="AN66" i="1" s="1"/>
  <c r="J36" i="16"/>
  <c r="J36" i="15"/>
  <c r="P86" i="14"/>
  <c r="AU64" i="1" s="1"/>
  <c r="J56" i="13"/>
  <c r="J27" i="13"/>
  <c r="AG62" i="1"/>
  <c r="AN62" i="1" s="1"/>
  <c r="J36" i="12"/>
  <c r="P163" i="6"/>
  <c r="P92" i="6" s="1"/>
  <c r="P91" i="6" s="1"/>
  <c r="AU56" i="1" s="1"/>
  <c r="T92" i="6"/>
  <c r="T91" i="6" s="1"/>
  <c r="T1011" i="4"/>
  <c r="T604" i="4" s="1"/>
  <c r="T112" i="4" s="1"/>
  <c r="J153" i="10"/>
  <c r="J59" i="10" s="1"/>
  <c r="BK152" i="10"/>
  <c r="BK117" i="9"/>
  <c r="J117" i="9" s="1"/>
  <c r="BK604" i="4"/>
  <c r="J604" i="4" s="1"/>
  <c r="J71" i="4" s="1"/>
  <c r="BK113" i="4"/>
  <c r="BA51" i="1"/>
  <c r="BK85" i="2"/>
  <c r="J86" i="2"/>
  <c r="J58" i="2" s="1"/>
  <c r="AZ51" i="1"/>
  <c r="AU51" i="1" l="1"/>
  <c r="W27" i="1"/>
  <c r="AW51" i="1"/>
  <c r="AK27" i="1" s="1"/>
  <c r="J56" i="17"/>
  <c r="J27" i="17"/>
  <c r="W29" i="1"/>
  <c r="AY51" i="1"/>
  <c r="AG55" i="1"/>
  <c r="AN55" i="1" s="1"/>
  <c r="J36" i="5"/>
  <c r="J92" i="6"/>
  <c r="J57" i="6" s="1"/>
  <c r="BK91" i="6"/>
  <c r="J91" i="6" s="1"/>
  <c r="BK82" i="7"/>
  <c r="J82" i="7" s="1"/>
  <c r="J83" i="7"/>
  <c r="J57" i="7" s="1"/>
  <c r="AG61" i="1"/>
  <c r="AN61" i="1" s="1"/>
  <c r="J36" i="11"/>
  <c r="AG64" i="1"/>
  <c r="AN64" i="1" s="1"/>
  <c r="J36" i="14"/>
  <c r="J152" i="10"/>
  <c r="J58" i="10" s="1"/>
  <c r="BK92" i="10"/>
  <c r="J92" i="10" s="1"/>
  <c r="W26" i="1"/>
  <c r="AV51" i="1"/>
  <c r="BK84" i="2"/>
  <c r="J84" i="2" s="1"/>
  <c r="J85" i="2"/>
  <c r="J57" i="2" s="1"/>
  <c r="BK112" i="4"/>
  <c r="J112" i="4" s="1"/>
  <c r="J113" i="4"/>
  <c r="J57" i="4" s="1"/>
  <c r="J56" i="9"/>
  <c r="J27" i="9"/>
  <c r="AG63" i="1"/>
  <c r="AN63" i="1" s="1"/>
  <c r="J36" i="13"/>
  <c r="J27" i="3"/>
  <c r="J56" i="3"/>
  <c r="J86" i="8"/>
  <c r="J57" i="8" s="1"/>
  <c r="BK85" i="8"/>
  <c r="J85" i="8" s="1"/>
  <c r="J27" i="8" l="1"/>
  <c r="J56" i="8"/>
  <c r="AG59" i="1"/>
  <c r="AN59" i="1" s="1"/>
  <c r="J36" i="9"/>
  <c r="AK26" i="1"/>
  <c r="AT51" i="1"/>
  <c r="J27" i="10"/>
  <c r="J56" i="10"/>
  <c r="J27" i="6"/>
  <c r="J56" i="6"/>
  <c r="AG67" i="1"/>
  <c r="AN67" i="1" s="1"/>
  <c r="J36" i="17"/>
  <c r="J36" i="3"/>
  <c r="AG53" i="1"/>
  <c r="AN53" i="1" s="1"/>
  <c r="J56" i="4"/>
  <c r="J27" i="4"/>
  <c r="J56" i="2"/>
  <c r="J27" i="2"/>
  <c r="J56" i="7"/>
  <c r="J27" i="7"/>
  <c r="AG57" i="1" l="1"/>
  <c r="AN57" i="1" s="1"/>
  <c r="J36" i="7"/>
  <c r="AG52" i="1"/>
  <c r="J36" i="2"/>
  <c r="AG54" i="1"/>
  <c r="AN54" i="1" s="1"/>
  <c r="J36" i="4"/>
  <c r="J36" i="6"/>
  <c r="AG56" i="1"/>
  <c r="AN56" i="1" s="1"/>
  <c r="AG60" i="1"/>
  <c r="AN60" i="1" s="1"/>
  <c r="J36" i="10"/>
  <c r="J36" i="8"/>
  <c r="AG58" i="1"/>
  <c r="AN58" i="1" s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<sst xmlns="http://schemas.openxmlformats.org/spreadsheetml/2006/main" count="41348" uniqueCount="5438">
  <si>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</si>
  <si>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</si>
  <si>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</si>
  <si>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</si>
  <si>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</si>
  <si>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</si>
  <si>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</si>
  <si>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{f8fae234-e8f8-4264-80f9-90a47331e9f9}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</si>
  <si>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</si>
  <si>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</si>
  <si>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</si>
  <si>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</si>
  <si>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</si>
  <si>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</si>
  <si>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</si>
  <si>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</si>
  <si>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218j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</si>
  <si>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</si>
  <si>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</si>
  <si>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Výstavba objektu ZŠ - dostavba areálu při ul. Jizerská</t>
  </si>
  <si>
    <t>KSO:</t>
  </si>
  <si>
    <t>801 32</t>
  </si>
  <si>
    <t>CC-CZ:</t>
  </si>
  <si>
    <t>12631</t>
  </si>
  <si>
    <t>Místo:</t>
  </si>
  <si>
    <t>Praha - Čakovice</t>
  </si>
  <si>
    <t>Datum:</t>
  </si>
  <si>
    <t>6. 3. 2017</t>
  </si>
  <si>
    <t>CZ-CPV:</t>
  </si>
  <si>
    <t>45000000-7</t>
  </si>
  <si>
    <t>Zadavatel:</t>
  </si>
  <si>
    <t>IČ:</t>
  </si>
  <si>
    <t>00231291</t>
  </si>
  <si>
    <t>Městská část Praha Čakovice</t>
  </si>
  <si>
    <t>DIČ:</t>
  </si>
  <si>
    <t>CZ00231291</t>
  </si>
  <si>
    <t>Uchazeč:</t>
  </si>
  <si>
    <t>Vyplň údaj</t>
  </si>
  <si>
    <t>Projektant:</t>
  </si>
  <si>
    <t>25076655</t>
  </si>
  <si>
    <t>GREBNER, spol s r.o.</t>
  </si>
  <si>
    <t>CZ25076655</t>
  </si>
  <si>
    <t>True</t>
  </si>
  <si>
    <t>Poznámka: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</si>
  <si>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_x000D_
Obsah jednotlivých položek, způsob měření a ostatní další podmínky definující obsah a použití jednotlivých položek jsou obsaženy v úvodních ustanoveních příslušných sborníků, které jsou volně dostupné na elektronické adrese www.urspraha.cz_x000D_
Nedílnou součástí výkazu výměr, pro správné a úplné ocenění nabízených výkonů a dodávek, je projektová dokumentace a technická zpráva, včetně všech podrobnějších popisů výrobků, materiálového a barevného řešení, včetně způsobu provádění_x000D_
Nabídková cena zahrnuje též podmínky daného staveniště, včetně vlivu požadovaných termínů realizace a smluvních podmínek._x000D_
Zhotovitel prověřií soulad výkazu výměr s projektovou dokumentací a na případné nesrovnalosti upozorní před podpisem smlouvy o dílo, resp. před zahájením stavby._x000D_
Soupisy prací byly sestaveny dle dokumentace pro výběr zhotovitele._x000D_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</si>
  <si>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</si>
  <si>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</si>
  <si>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</si>
  <si>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</si>
  <si>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</si>
  <si>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</si>
  <si>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</si>
  <si>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</si>
  <si>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</si>
  <si>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</si>
  <si>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</si>
  <si>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</si>
  <si>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</si>
  <si>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</si>
  <si>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</si>
  <si>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</si>
  <si>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</si>
  <si>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</si>
  <si>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</si>
  <si>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</si>
  <si>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</si>
  <si>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</si>
  <si>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</si>
  <si>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</si>
  <si>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</si>
  <si>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</si>
  <si>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</si>
  <si>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</si>
  <si>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</si>
  <si>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</si>
  <si>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</si>
  <si>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</si>
  <si>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</si>
  <si>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</si>
  <si>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</si>
  <si>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</si>
  <si>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</si>
  <si>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</si>
  <si>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</si>
  <si>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</si>
  <si>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Vedlejší rozpočtové náklady</t>
  </si>
  <si>
    <t>VON</t>
  </si>
  <si>
    <t>1</t>
  </si>
  <si>
    <t>{1b748be0-dc01-40bf-9016-f9724541a404}</t>
  </si>
  <si>
    <t>2</t>
  </si>
  <si>
    <t>00</t>
  </si>
  <si>
    <t>SO 01 - Zajištění stavební jámy a zemní práce</t>
  </si>
  <si>
    <t>STA</t>
  </si>
  <si>
    <t>{9dd7cd44-dd5d-4181-ac65-3bfdf997d613}</t>
  </si>
  <si>
    <t>01</t>
  </si>
  <si>
    <t>SO.01 - Stavební část</t>
  </si>
  <si>
    <t>{eb9e5a59-859e-4de4-ba21-1fca4dfb8e12}</t>
  </si>
  <si>
    <t>02</t>
  </si>
  <si>
    <t>SO.01 - Prostorová akustika</t>
  </si>
  <si>
    <t>{678c1e6a-f96b-46a1-979b-35fde14ad402}</t>
  </si>
  <si>
    <t>03</t>
  </si>
  <si>
    <t>SO.02 - Komunikace</t>
  </si>
  <si>
    <t>{e72f1d60-29f6-416f-bef6-f037b9d1cd47}</t>
  </si>
  <si>
    <t>04</t>
  </si>
  <si>
    <t>SO.11 - Oplocení</t>
  </si>
  <si>
    <t>{483ecf20-70cf-4556-ad34-506e94bde7f7}</t>
  </si>
  <si>
    <t>05</t>
  </si>
  <si>
    <t>SO.03 - Sadové úpravy</t>
  </si>
  <si>
    <t>{d16ea11b-19a5-4a13-baa8-56f53109cae7}</t>
  </si>
  <si>
    <t>10</t>
  </si>
  <si>
    <t>SO.04, SO.05, SO.06, SO.10, SO.12 - Vnější rozvody ZTI</t>
  </si>
  <si>
    <t>{90875293-1615-46fd-b924-bc106856d409}</t>
  </si>
  <si>
    <t>11</t>
  </si>
  <si>
    <t>SO.01 - Zdravotechnika</t>
  </si>
  <si>
    <t>{2407efae-c0e1-4d3b-b8f9-63f6d0a533ff}</t>
  </si>
  <si>
    <t>12</t>
  </si>
  <si>
    <t>SO.01 - Ústřední vytápění</t>
  </si>
  <si>
    <t>{ff6ace4d-168d-4987-bff0-b904ea9c7a43}</t>
  </si>
  <si>
    <t>13</t>
  </si>
  <si>
    <t>SO.01 - Vzduchotechnika</t>
  </si>
  <si>
    <t>{52b2f158-feaa-4ab7-bdd8-eac96bd6db52}</t>
  </si>
  <si>
    <t>14</t>
  </si>
  <si>
    <t>SO.01 - Měření a regulace</t>
  </si>
  <si>
    <t>{560752ef-3a08-4237-af7b-eccde6e804a6}</t>
  </si>
  <si>
    <t>20</t>
  </si>
  <si>
    <t>SO.01, SO.07 - Silnoproudé instalace</t>
  </si>
  <si>
    <t>{36159dcf-f287-4a80-8bfc-fb2751d895b7}</t>
  </si>
  <si>
    <t>SO.01 - Slaboproudé instalace</t>
  </si>
  <si>
    <t>{42c50a78-7e3d-4c1a-9cb3-7c069db33b3f}</t>
  </si>
  <si>
    <t>22</t>
  </si>
  <si>
    <t>SO.01 - Elektrická požární signalizace</t>
  </si>
  <si>
    <t>{906eda91-fa7d-431a-bf58-b419ac5db4c8}</t>
  </si>
  <si>
    <t>06</t>
  </si>
  <si>
    <t>SO.01 - Úpravy stávajícího objektu</t>
  </si>
  <si>
    <t>{6bc4dc04-7922-4d03-b844-83a9837be15c}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</si>
  <si>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</si>
  <si>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</si>
  <si>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</si>
  <si>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</si>
  <si>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</si>
  <si>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</si>
  <si>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</si>
  <si>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Vedlejší rozpočtové náklady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</si>
  <si>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 Obsah jednotlivých položek, způsob měření a ostatní další podmínky definující obsah a použití jednotlivých položek jsou obsaženy v úvodních ustanoveních příslušných sborníků, které jsou volně dostupné na elektronické adrese www.urspraha.cz Nedílnou součástí výkazu výměr, pro správné a úplné ocenění nabízených výkonů a dodávek, je projektová dokumentace a technická zpráva, včetně všech podrobnějších popisů výrobků, materiálového a barevného řešení, včetně způsobu provádění Nabídková cena zahrnuje též podmínky daného staveniště, včetně vlivu požadovaných termínů realizace a smluvních podmínek. Zhotovitel prověřií soulad výkazu výměr s projektovou dokumentací a na případné nesrovnalosti upozorní před podpisem smlouvy o dílo, resp. před zahájením stavby. Soupisy prací byly sestaveny dle dokumentace pro výběr zhotovitele.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</si>
  <si>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</si>
  <si>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</si>
  <si>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</si>
  <si>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</si>
  <si>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</si>
  <si>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</si>
  <si>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</si>
  <si>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</si>
  <si>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</si>
  <si>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</si>
  <si>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</si>
  <si>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</si>
  <si>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</si>
  <si>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</si>
  <si>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</si>
  <si>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</si>
  <si>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</si>
  <si>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</si>
  <si>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</si>
  <si>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</si>
  <si>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</si>
  <si>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</si>
  <si>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</si>
  <si>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</si>
  <si>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</si>
  <si>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</si>
  <si>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</si>
  <si>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</si>
  <si>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</si>
  <si>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</si>
  <si>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</si>
  <si>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</si>
  <si>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</si>
  <si>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</si>
  <si>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 (vytyčení, zaměření skutečného provedení, případně další práce podle podmínek SOD a zadávací dokumentace)</t>
  </si>
  <si>
    <t>Kč</t>
  </si>
  <si>
    <t>1024</t>
  </si>
  <si>
    <t>394339090</t>
  </si>
  <si>
    <t>PP</t>
  </si>
  <si>
    <t>013002000</t>
  </si>
  <si>
    <t>Projektové práce (vypracování výrobní, dílenské a dodavatelské dokumentace, dokumentace skutečného provedení, případně další dokumentace podle podmínek SOD a Zadávací dokumentace)</t>
  </si>
  <si>
    <t>731229876</t>
  </si>
  <si>
    <t>VRN2</t>
  </si>
  <si>
    <t>Příprava staveniště</t>
  </si>
  <si>
    <t>3</t>
  </si>
  <si>
    <t>020001000</t>
  </si>
  <si>
    <t>Příprava staveniště pro realizaci díla (ochrana stávajících objektů na hranici, příprava pozemku)</t>
  </si>
  <si>
    <t>-1151411942</t>
  </si>
  <si>
    <t>VRN3</t>
  </si>
  <si>
    <t>Zařízení staveniště</t>
  </si>
  <si>
    <t>4</t>
  </si>
  <si>
    <t>031002000</t>
  </si>
  <si>
    <t>Související práce pro zařízení staveniště (včetně vytyčení stávajících inženýrských sítí a zajištění jejich ochrany během výstavby)</t>
  </si>
  <si>
    <t>-101274420</t>
  </si>
  <si>
    <t>032002000</t>
  </si>
  <si>
    <t>Vybavení staveniště</t>
  </si>
  <si>
    <t>1103858239</t>
  </si>
  <si>
    <t>6</t>
  </si>
  <si>
    <t>032903000</t>
  </si>
  <si>
    <t>Náklady na provoz a údržbu vybavení staveniště (včetně zajištění denního úklidu staveniště a přiléhajících komunikací a veřejných ploch dotčených stavebními pracemi a provozem stavby)</t>
  </si>
  <si>
    <t>-1706682843</t>
  </si>
  <si>
    <t>7</t>
  </si>
  <si>
    <t>033002000</t>
  </si>
  <si>
    <t>Připojení staveniště na inženýrské sítě</t>
  </si>
  <si>
    <t>2046657240</t>
  </si>
  <si>
    <t>8</t>
  </si>
  <si>
    <t>034002000</t>
  </si>
  <si>
    <t>Zabezpečení staveniště</t>
  </si>
  <si>
    <t>1742667708</t>
  </si>
  <si>
    <t>9</t>
  </si>
  <si>
    <t>039002000</t>
  </si>
  <si>
    <t>Zrušení zařízení staveniště</t>
  </si>
  <si>
    <t>961299284</t>
  </si>
  <si>
    <t>VRN4</t>
  </si>
  <si>
    <t>Inženýrská činnost</t>
  </si>
  <si>
    <t>042002000</t>
  </si>
  <si>
    <t>Posudky (průkaz ENB, energetický štítek obálky budovy, ostatní posudky podle podmínek SOD a Zadávací dokumentace)</t>
  </si>
  <si>
    <t>-1156298800</t>
  </si>
  <si>
    <t>043002000</t>
  </si>
  <si>
    <t>Zkoušky a ostatní měření (potřebné pro úspěšnou kolaudaci Díla a jinde ve Výkaze výměr neuvedené)</t>
  </si>
  <si>
    <t>149312778</t>
  </si>
  <si>
    <t>044002000</t>
  </si>
  <si>
    <t>Revize (potřebné pro úspěšnou kolaudaci Díla a jinde ve Výkaze výměr neuvedené)</t>
  </si>
  <si>
    <t>910996307</t>
  </si>
  <si>
    <t>045002000</t>
  </si>
  <si>
    <t>Kompletační a koordinační činnost</t>
  </si>
  <si>
    <t>-646134923</t>
  </si>
  <si>
    <t>049002000</t>
  </si>
  <si>
    <t>Ostatní inženýrská činnost (včetně činnosti koordinátora BOZP a vypracování Plánu BOZP)</t>
  </si>
  <si>
    <t>-2051254556</t>
  </si>
  <si>
    <t>VRN5</t>
  </si>
  <si>
    <t>Finanční náklady</t>
  </si>
  <si>
    <t>051002000</t>
  </si>
  <si>
    <t>Pojistné</t>
  </si>
  <si>
    <t>2133319849</t>
  </si>
  <si>
    <t>16</t>
  </si>
  <si>
    <t>053002000</t>
  </si>
  <si>
    <t>Poplatky</t>
  </si>
  <si>
    <t>-61498064</t>
  </si>
  <si>
    <t>17</t>
  </si>
  <si>
    <t>059002000</t>
  </si>
  <si>
    <t>Ostatní finance (podle podmínek SOD a Zadávací dokumentace)</t>
  </si>
  <si>
    <t>2108928618</t>
  </si>
  <si>
    <t>VRN7</t>
  </si>
  <si>
    <t>Provozní vlivy</t>
  </si>
  <si>
    <t>18</t>
  </si>
  <si>
    <t>070001000</t>
  </si>
  <si>
    <t xml:space="preserve">Provozní vlivy v souvislosti s provozem stávající budovy školy </t>
  </si>
  <si>
    <t>2054522136</t>
  </si>
  <si>
    <t>19</t>
  </si>
  <si>
    <t>070002000</t>
  </si>
  <si>
    <t>Protihlukový plot v. 3  m, váha min. 16 kg/m2, viz koordinační situace</t>
  </si>
  <si>
    <t>m2</t>
  </si>
  <si>
    <t>-2130346509</t>
  </si>
  <si>
    <t>VRN9</t>
  </si>
  <si>
    <t>Ostatní náklady</t>
  </si>
  <si>
    <t>091002000</t>
  </si>
  <si>
    <t>Ostatní náklady související s objektem (nebo plynoucí z podmínek SOD a Zadávací dokumentace)</t>
  </si>
  <si>
    <t>-471645960</t>
  </si>
  <si>
    <t>00 - SO 01 - Zajištění stavební jámy a zemní práce</t>
  </si>
  <si>
    <t>HSV - Práce a dodávky HSV</t>
  </si>
  <si>
    <t xml:space="preserve">    1 - Zemní práce</t>
  </si>
  <si>
    <t xml:space="preserve">    15 - Zemní práce - zajištění výkopu, násypu a svahu</t>
  </si>
  <si>
    <t xml:space="preserve">    16 - Zemní práce - přemístění výkopku</t>
  </si>
  <si>
    <t xml:space="preserve">    2 - Zakládání</t>
  </si>
  <si>
    <t xml:space="preserve">    998 - Přesun hmot</t>
  </si>
  <si>
    <t>HSV</t>
  </si>
  <si>
    <t>Práce a dodávky HSV</t>
  </si>
  <si>
    <t>Zemní práce</t>
  </si>
  <si>
    <t>120001101</t>
  </si>
  <si>
    <t>Příplatek za ztížení vykopávky v blízkosti podzemního vedení</t>
  </si>
  <si>
    <t>m3</t>
  </si>
  <si>
    <t>CS ÚRS 2016 01</t>
  </si>
  <si>
    <t>1171231247</t>
  </si>
  <si>
    <t>Příplatek k cenám vykopávek za ztížení vykopávky v blízkosti podzemního vedení nebo výbušnin v horninách jakékoliv třídy</t>
  </si>
  <si>
    <t>VV</t>
  </si>
  <si>
    <t>(31+27)*2,5*4</t>
  </si>
  <si>
    <t>121101101</t>
  </si>
  <si>
    <t>Sejmutí ornice s přemístěním na vzdálenost do 50 m</t>
  </si>
  <si>
    <t>1798033593</t>
  </si>
  <si>
    <t>Sejmutí ornice nebo lesní půdy s vodorovným přemístěním na hromady v místě upotřebení nebo na dočasné či trvalé skládky se složením, na vzdálenost do 50 m</t>
  </si>
  <si>
    <t>"tl. 20 cm" 1490,63*0,2+33,6*0,2</t>
  </si>
  <si>
    <t>131101103</t>
  </si>
  <si>
    <t>Hloubení jam nezapažených v hornině tř. 1 a 2 objemu do 5000 m3</t>
  </si>
  <si>
    <t>192393130</t>
  </si>
  <si>
    <t>Hloubení nezapažených jam a zářezů s urovnáním dna do předepsaného profilu a spádu v horninách tř. 1 a 2 přes 1 000 do 5 000 m3</t>
  </si>
  <si>
    <t xml:space="preserve">50% kubatury nezapaženého </t>
  </si>
  <si>
    <t>0,5*4518,5+0,5*143,12</t>
  </si>
  <si>
    <t>Součet</t>
  </si>
  <si>
    <t>131101203</t>
  </si>
  <si>
    <t>Hloubení jam zapažených v hornině tř. 1 a 2 objemu do 5000 m3</t>
  </si>
  <si>
    <t>-1274997080</t>
  </si>
  <si>
    <t>Hloubení zapažených jam a zářezů s urovnáním dna do předepsaného profilu a spádu v horninách tř. 1 a 2 přes 1 000 do 5 000 m3</t>
  </si>
  <si>
    <t>50% z kubatury zapaženého výkopu</t>
  </si>
  <si>
    <t>0,5*857,9</t>
  </si>
  <si>
    <t>131201103</t>
  </si>
  <si>
    <t>Hloubení jam nezapažených v hornině tř. 3 objemu do 5000 m3</t>
  </si>
  <si>
    <t>-1887623941</t>
  </si>
  <si>
    <t>Hloubení nezapažených jam a zářezů s urovnáním dna do předepsaného profilu a spádu v hornině tř. 3 přes 1 000 do 5 000 m3</t>
  </si>
  <si>
    <t>131201109</t>
  </si>
  <si>
    <t>Příplatek za lepivost u hloubení jam nezapažených v hornině tř. 3</t>
  </si>
  <si>
    <t>-1750832200</t>
  </si>
  <si>
    <t>Hloubení nezapažených jam a zářezů s urovnáním dna do předepsaného profilu a spádu Příplatek k cenám za lepivost horniny tř. 3</t>
  </si>
  <si>
    <t>131201203</t>
  </si>
  <si>
    <t>Hloubení jam zapažených v hornině tř. 3 objemu do 5000 m3</t>
  </si>
  <si>
    <t>1471530872</t>
  </si>
  <si>
    <t>Hloubení zapažených jam a zářezů s urovnáním dna do předepsaného profilu a spádu v hornině tř. 3 přes 1 000 do 5 000 m3</t>
  </si>
  <si>
    <t>131201209</t>
  </si>
  <si>
    <t>Příplatek za lepivost u hloubení jam zapažených v hornině tř. 3</t>
  </si>
  <si>
    <t>-379092604</t>
  </si>
  <si>
    <t>Hloubení zapažených jam a zářezů s urovnáním dna do předepsaného profilu a spádu Příplatek k cenám za lepivost horniny tř. 3</t>
  </si>
  <si>
    <t>132201101</t>
  </si>
  <si>
    <t>Hloubení rýh š do 600 mm v hornině tř. 3 objemu do 100 m3</t>
  </si>
  <si>
    <t>-1796920461</t>
  </si>
  <si>
    <t>Hloubení zapažených i nezapažených rýh šířky do 600 mm s urovnáním dna do předepsaného profilu a spádu v hornině tř. 3 do 100 m3</t>
  </si>
  <si>
    <t>(18,75+3,95)*0,60*0,64+(7,695+0,60+3,15)*0,60*0,67</t>
  </si>
  <si>
    <t>"svahy"  (4,35+8,795)*0,60*0,60*0,50</t>
  </si>
  <si>
    <t>181951102</t>
  </si>
  <si>
    <t>Úprava pláně v hornině tř. 1 až 4 se zhutněním</t>
  </si>
  <si>
    <t>1538885409</t>
  </si>
  <si>
    <t>Úprava pláně vyrovnáním výškových rozdílů v hornině tř. 1 až 4 se zhutněním</t>
  </si>
  <si>
    <t>190 R01</t>
  </si>
  <si>
    <t xml:space="preserve">Odstranění  stávajícího podzemního kanálu/kolektoru včetně souvisejících šachet a úpravy u ponechávaných částí </t>
  </si>
  <si>
    <t>m</t>
  </si>
  <si>
    <t>-1604003887</t>
  </si>
  <si>
    <t>31+27</t>
  </si>
  <si>
    <t>190 R02</t>
  </si>
  <si>
    <t>Odvoz a uložení na skládku včetně poplatku za skládku</t>
  </si>
  <si>
    <t>t</t>
  </si>
  <si>
    <t>-1996929079</t>
  </si>
  <si>
    <t>"odhad"  ((31+27)*(0,9*4)*0,2 + 1,2*4*0,2*1,5)*2,4</t>
  </si>
  <si>
    <t>Zemní práce - zajištění výkopu, násypu a svahu</t>
  </si>
  <si>
    <t>151-01</t>
  </si>
  <si>
    <t>D+M zálivka kořene zápor</t>
  </si>
  <si>
    <t>kus</t>
  </si>
  <si>
    <t>780589655</t>
  </si>
  <si>
    <t>151711111</t>
  </si>
  <si>
    <t>Osazení zápor ocelových dl do 8 m</t>
  </si>
  <si>
    <t>-886816879</t>
  </si>
  <si>
    <t>Osazení ocelových zápor pro pažení hloubených vykopávek do předem provedených vrtů se zabetonováním spodního konce, s příp. nutným obsypem zápory pískem délky od 0 do 8 m</t>
  </si>
  <si>
    <t>předpoklad dle ASŘ  98 ks dl. 9 m</t>
  </si>
  <si>
    <t>98*9</t>
  </si>
  <si>
    <t>M</t>
  </si>
  <si>
    <t>130107600</t>
  </si>
  <si>
    <t>ocel profilová IPE, v jakosti 11 375, h=300 mm</t>
  </si>
  <si>
    <t>-665922607</t>
  </si>
  <si>
    <t>Ocel profilová v jakosti 11 375 ocel profilová I IPE h=300 mm</t>
  </si>
  <si>
    <t>P</t>
  </si>
  <si>
    <t>Poznámka k položce:
Hmotnost: 43,30 kg/m</t>
  </si>
  <si>
    <t>882*43,3/1000</t>
  </si>
  <si>
    <t>151711131</t>
  </si>
  <si>
    <t>Vytažení zápor ocelových dl do 8 m</t>
  </si>
  <si>
    <t>1818039740</t>
  </si>
  <si>
    <t>Vytažení ocelových zápor pro pažení délky od 0 do 8 m</t>
  </si>
  <si>
    <t>151712111</t>
  </si>
  <si>
    <t>Převázka ocelová zdvojená pro kotvení záporového pažení</t>
  </si>
  <si>
    <t>-136236689</t>
  </si>
  <si>
    <t>Převázka ocelová pro ukotvení záporového pažení pro jakoukoliv délku převázky zdvojená</t>
  </si>
  <si>
    <t>"obvod pažení"   43,12+17,784+1,2+17,06+7,743+16,33+20,48+11,6+10,98+20,363</t>
  </si>
  <si>
    <t>151712121</t>
  </si>
  <si>
    <t>Odstranění ocelové převázky zdvojené pro kotvení záporového pažení</t>
  </si>
  <si>
    <t>-235696854</t>
  </si>
  <si>
    <t>Odstranění ocelové převázky pro ukotvení záporového pažení jakékoliv délky převázky zdvojené</t>
  </si>
  <si>
    <t>151713111</t>
  </si>
  <si>
    <t>Zřízení vrchního kotvení zápor při délce zápory do 8 m</t>
  </si>
  <si>
    <t>2018905997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</si>
  <si>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</si>
  <si>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98/2</t>
  </si>
  <si>
    <t>151713112</t>
  </si>
  <si>
    <t>Odstranění vrchního kotvení zápor při délce zápory do 8 m</t>
  </si>
  <si>
    <t>1518942456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</si>
  <si>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</si>
  <si>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151721112</t>
  </si>
  <si>
    <t>Zřízení pažení do ocelových zápor hl výkopu do 10 m s jeho následným odstraněním</t>
  </si>
  <si>
    <t>93729848</t>
  </si>
  <si>
    <t>Pažení do ocelových zápor bez ohledu na druh pažin, s odstraněním pažení, hloubky výkopu přes 4 do 10 m</t>
  </si>
  <si>
    <t>(20,363*2,164+10,982*2,714+11,568*2,714+20,482*3,67+16,327*4,425+7,743*5,945+17,062*3,4+1,201*3,4+17,784*3,32+43,12*3,5)</t>
  </si>
  <si>
    <t>Zemní práce - přemístění výkopku</t>
  </si>
  <si>
    <t>161101103</t>
  </si>
  <si>
    <t>Svislé přemístění výkopku z horniny tř. 1 až 4 hl výkopu do 6 m</t>
  </si>
  <si>
    <t>-1604188984</t>
  </si>
  <si>
    <t>Svislé přemístění výkopku bez naložení do dopravní nádoby avšak s vyprázdněním dopravní nádoby na hromadu nebo do dopravního prostředku z horniny tř. 1 až 4, při hloubce výkopu přes 4 do 6 m</t>
  </si>
  <si>
    <t>" 4%"    5535,1*0,04</t>
  </si>
  <si>
    <t>23</t>
  </si>
  <si>
    <t>16230110R</t>
  </si>
  <si>
    <t>Vodorovné přemístění do výkopku na mezideponii zhotovitele a zpět</t>
  </si>
  <si>
    <t>854261</t>
  </si>
  <si>
    <t>Poznámka k položce:
vzdálenost mezideponie zohlednit v jednotkové ceně</t>
  </si>
  <si>
    <t xml:space="preserve"> pro zpětné zásypy</t>
  </si>
  <si>
    <t>2249,52+14,9</t>
  </si>
  <si>
    <t>24</t>
  </si>
  <si>
    <t>162601102</t>
  </si>
  <si>
    <t>Vodorovné přemístění do 5000 m výkopku/sypaniny z horniny tř. 1 až 4</t>
  </si>
  <si>
    <t>-1541840272</t>
  </si>
  <si>
    <t>Vodorovné přemístění výkopku nebo sypaniny po suchu na obvyklém dopravním prostředku, bez naložení výkopku, avšak se složením bez rozhrnutí z horniny tř. 1 až 4 na vzdálenost přes 4 000 do 5 000 m</t>
  </si>
  <si>
    <t>"ornice"   304,846</t>
  </si>
  <si>
    <t>"výkop"   5376,36-2249,52+15,69+143,12</t>
  </si>
  <si>
    <t>"z vrtů pro zápory" 98*(PI*0,2*0,2*9)</t>
  </si>
  <si>
    <t>25</t>
  </si>
  <si>
    <t>174101101</t>
  </si>
  <si>
    <t>Zásyp jam, šachet rýh nebo kolem objektů sypaninou se zhutněním</t>
  </si>
  <si>
    <t>-1972815049</t>
  </si>
  <si>
    <t>Zásyp sypaninou z jakékoliv horniny s uložením výkopku ve vrstvách se zhutněním jam, šachet, rýh nebo kolem objektů v těchto vykopávkách</t>
  </si>
  <si>
    <t>26</t>
  </si>
  <si>
    <t>167101102</t>
  </si>
  <si>
    <t>Nakládání výkopku z hornin tř. 1 až 4 přes 100 m3</t>
  </si>
  <si>
    <t>900541549</t>
  </si>
  <si>
    <t>Nakládání, skládání a překládání neulehlého výkopku nebo sypaniny nakládání, množství přes 100 m3, z hornin tř. 1 až 4</t>
  </si>
  <si>
    <t>z mezideponie pro zásypy</t>
  </si>
  <si>
    <t>2264,42</t>
  </si>
  <si>
    <t>27</t>
  </si>
  <si>
    <t>171201201</t>
  </si>
  <si>
    <t>Uložení sypaniny na skládky</t>
  </si>
  <si>
    <t>912327229</t>
  </si>
  <si>
    <t>"mezideponie"  2264,42</t>
  </si>
  <si>
    <t>"odvoz" 3701,331</t>
  </si>
  <si>
    <t>28</t>
  </si>
  <si>
    <t>171201211</t>
  </si>
  <si>
    <t>Poplatek za uložení odpadu ze sypaniny na skládce (skládkovné)</t>
  </si>
  <si>
    <t>1936798511</t>
  </si>
  <si>
    <t>Uložení sypaniny poplatek za uložení sypaniny na skládce (skládkovné)</t>
  </si>
  <si>
    <t>3701,331*1,8</t>
  </si>
  <si>
    <t>Zakládání</t>
  </si>
  <si>
    <t>29</t>
  </si>
  <si>
    <t>226111212</t>
  </si>
  <si>
    <t>Vrty velkoprofilové svislé nezapažené D do 450 mm hl přes 5 m hor. II</t>
  </si>
  <si>
    <t>1075398971</t>
  </si>
  <si>
    <t>Velkoprofilové vrty náběrovým vrtáním svislé nezapažené průměru přes 400 do 450 mm, v hl přes 5 m v hornině tř. II</t>
  </si>
  <si>
    <t>pro zápory  50%</t>
  </si>
  <si>
    <t>0,5*98*9</t>
  </si>
  <si>
    <t>30</t>
  </si>
  <si>
    <t>226111213</t>
  </si>
  <si>
    <t>Vrty velkoprofilové svislé nezapažené D do 450 mm hl přes 5 m hor. III</t>
  </si>
  <si>
    <t>-580901503</t>
  </si>
  <si>
    <t>Velkoprofilové vrty náběrovým vrtáním svislé nezapažené průměru přes 400 do 450 mm, v hl přes 5 m v hornině tř. III</t>
  </si>
  <si>
    <t>998</t>
  </si>
  <si>
    <t>Přesun hmot</t>
  </si>
  <si>
    <t>31</t>
  </si>
  <si>
    <t>998003111</t>
  </si>
  <si>
    <t>Přesun hmot pro piloty, kůly, jehly a stěny dřevěné a ocelové zřizované z terénu</t>
  </si>
  <si>
    <t>804026404</t>
  </si>
  <si>
    <t>Přesun hmot pro piloty, kůly, jehly, zápory, štětové nebo tabulové stěny ocelové nebo dřevěné, zřizované z terénu</t>
  </si>
  <si>
    <t>01 - SO.01 - Stavební část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</si>
  <si>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 Obsah jednotlivých položek, způsob měření a ostatní další podmínky definující obsah a použití jednotlivých položek jsou obsaženy v úvodních ustanoveních příslušných sborníků, které jsou volně dostupné na elektronické adrese www.urspraha.cz Nedílnou součástí výkazu výměr, pro správné a úplné ocenění nabízených výkonů a dodávek, je projektová dokumentace a technická zpráva, včetně všech podrobnějších popisů výrobků, materiálového a barevného řešení, včetně způsobu provádění Nabídková cena zahrnuje též podmínky daného staveniště, včetně vlivu požadovaných termínů realizace a smluvních podmínek. Zhotovitel prověřií soulad výkazu výměr s projektovou dokumentací a na případné nesrovnalosti upozorní před podpisem smlouvy o dílo, resp. před zahájením stavby. Soupisy prací byly sestaveny dle dokumentace pro výběr zhotovitele.  AKTUALIZACE - VIZ SAMOSTATNÝ SOUPIS ZMĚN. k datu 2017-09-18 </t>
  </si>
  <si>
    <t xml:space="preserve">    3 - Svislé a kompletní konstrukce</t>
  </si>
  <si>
    <t xml:space="preserve">    4 - Vodorovné konstrukce</t>
  </si>
  <si>
    <t xml:space="preserve">      41 - Stropy a stropní konstrukce pozemních staveb</t>
  </si>
  <si>
    <t xml:space="preserve">      43 - Schodišťové konstrukce a rampy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</si>
  <si>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</si>
  <si>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</si>
  <si>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</si>
  <si>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</si>
  <si>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</si>
  <si>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</si>
  <si>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</si>
  <si>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</si>
  <si>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</si>
  <si>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</si>
  <si>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</si>
  <si>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</si>
  <si>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</si>
  <si>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</si>
  <si>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</si>
  <si>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</si>
  <si>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  7670 - Konstrukce</t>
  </si>
  <si>
    <t xml:space="preserve">      7671 - Okna a fasády</t>
  </si>
  <si>
    <t xml:space="preserve">      7672 - Dveře</t>
  </si>
  <si>
    <t xml:space="preserve">      7673 - Výrobky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</si>
  <si>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</si>
  <si>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</si>
  <si>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</si>
  <si>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</si>
  <si>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</si>
  <si>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</si>
  <si>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</si>
  <si>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</si>
  <si>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</si>
  <si>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273313511</t>
  </si>
  <si>
    <t>Základové desky z betonu tř. C 12/15</t>
  </si>
  <si>
    <t>603784486</t>
  </si>
  <si>
    <t>Základy z betonu prostého desky z betonu kamenem neprokládaného tř. C 12/15</t>
  </si>
  <si>
    <t>"podkladní beton"   (166,8+98,134)*0,1+1,192*14,8+397,08*0,1+33,768*0,1+(0,07*1,6*4)*0,1*2+21,76*1,85*0,1+21,76*1*0,075+21,8*2,46*0,1+36,4*0,8*0,1</t>
  </si>
  <si>
    <t>273R01</t>
  </si>
  <si>
    <t>Základové desky ze ŽB se zvýšenými nároky na prostředí tř. C 30/37 s krystalizační příměsí Xypex</t>
  </si>
  <si>
    <t>318679696</t>
  </si>
  <si>
    <t>Základy z betonu železového (bez výztuže) desky z betonu se zvýšenými nároky na prostředí tř. C 30/37 s krystalizační příměsí Xypex</t>
  </si>
  <si>
    <t>"deska ZD02"    (258,474+9,242+161,88)*0,3+0,1618*14,87+36,4*0,8*0,3</t>
  </si>
  <si>
    <t>"deska ZD03"    338,428*0,3+0,1618*14,6+((0,5/3)*(1,6*1,6+(0,6*0,6*1,6*1,6)^(1/2)+0,6*0,6))*2</t>
  </si>
  <si>
    <t>"deska ZD04"    46,136*0,3+0,171*1</t>
  </si>
  <si>
    <t>"deska D03"      33,753*0,3</t>
  </si>
  <si>
    <t>273322611</t>
  </si>
  <si>
    <t>Základové desky ze ŽB se zvýšenými nároky na prostředí tř. C 30/37</t>
  </si>
  <si>
    <t>524751133</t>
  </si>
  <si>
    <t>Základy z betonu železového (bez výztuže) desky z betonu se zvýšenými nároky na prostředí tř. C 30/37</t>
  </si>
  <si>
    <t>"ZD 01"     0,82</t>
  </si>
  <si>
    <t>"mezipodesta u VS.1"      0,516</t>
  </si>
  <si>
    <t>"spádová deska pod VS.1"   10,03</t>
  </si>
  <si>
    <t>273351215</t>
  </si>
  <si>
    <t>Zřízení bednění stěn základových desek</t>
  </si>
  <si>
    <t>641621614</t>
  </si>
  <si>
    <t>Bednění základových stěn desek svislé nebo šikmé (odkloněné), půdorysně přímé nebo zalomené ve volných nebo zapažených jámách, rýhách, šachtách, včetně případných vzpěr zřízení</t>
  </si>
  <si>
    <t>"podkladní beton-v.100mm" (152,2+14,6+14,87+1,6*2+2,6*2)*0,1+21,9*0,1+15,185*0,1+15,185*0,05+0,8*2*0,1</t>
  </si>
  <si>
    <t>"bednění zákl. desek-v. 200m"(2*2+2,05*2)*0,2+(98-14,87)*0,3+14,87*0,44+(82,66)*0,3+14,6*0,14+0,57*1*2+27,73*0,3+7,14*0,19+(21,9*0,22+21,9*0,18)+0,48</t>
  </si>
  <si>
    <t>273351216</t>
  </si>
  <si>
    <t>Odstranění bednění stěn základových desek</t>
  </si>
  <si>
    <t>2087509267</t>
  </si>
  <si>
    <t>Bednění základových stěn desek svislé nebo šikmé (odkloněné), půdorysně přímé nebo zalomené ve volných nebo zapažených jámách, rýhách, šachtách, včetně případných vzpěr odstranění</t>
  </si>
  <si>
    <t>273361821</t>
  </si>
  <si>
    <t>Výztuž základových desek betonářskou ocelí 10 505 (R)</t>
  </si>
  <si>
    <t>1557511727</t>
  </si>
  <si>
    <t>Výztuž základů desek z betonářské oceli 10 505 (R) nebo BSt 500</t>
  </si>
  <si>
    <t>"viz D12b14b základové desky výztuž"     38,02242+0,5279+1,03449</t>
  </si>
  <si>
    <t>39,585*1,05 'Přepočtené koeficientem množství</t>
  </si>
  <si>
    <t>274313811</t>
  </si>
  <si>
    <t>Základové pásy z betonu tř. C 25/30</t>
  </si>
  <si>
    <t>220116984</t>
  </si>
  <si>
    <t>Základy z betonu prostého pasy betonu kamenem neprokládaného tř. C 25/30</t>
  </si>
  <si>
    <t>"pás proti promrznutí 1PP+1NP"    (22,2+3,65+10,715*2+2,35)*0,4*0,64</t>
  </si>
  <si>
    <t>274351215</t>
  </si>
  <si>
    <t>Zřízení bednění stěn základových pasů</t>
  </si>
  <si>
    <t>441888909</t>
  </si>
  <si>
    <t>Bednění základových stěn pasů svislé nebo šikmé (odkloněné), půdorysně přímé nebo zalomené ve volných nebo zapažených jámách, rýhách, šachtách, včetně případných vzpěr zřízení</t>
  </si>
  <si>
    <t>"jednostranné 1PP"   (22,2+3,65)*0,64</t>
  </si>
  <si>
    <t>"oboustranné 1NP"   (10,715*2+2,35)*0,64*2</t>
  </si>
  <si>
    <t>274351216</t>
  </si>
  <si>
    <t>Odstranění bednění stěn základových pasů</t>
  </si>
  <si>
    <t>-1557004168</t>
  </si>
  <si>
    <t>Bednění základových stěn pasů svislé nebo šikmé (odkloněné), půdorysně přímé nebo zalomené ve volných nebo zapažených jámách, rýhách, šachtách, včetně případných vzpěr odstranění</t>
  </si>
  <si>
    <t>275313811</t>
  </si>
  <si>
    <t>Základové patky z betonu tř. C 25/30</t>
  </si>
  <si>
    <t>2051893791</t>
  </si>
  <si>
    <t>Základy z betonu prostého patky a bloky z betonu kamenem neprokládaného tř. C 25/30</t>
  </si>
  <si>
    <t>"patky P1"    0,5*0,5*1,1*6</t>
  </si>
  <si>
    <t>275351215</t>
  </si>
  <si>
    <t>Zřízení bednění stěn základových patek</t>
  </si>
  <si>
    <t>629126086</t>
  </si>
  <si>
    <t>Bednění základových stěn patek svislé nebo šikmé (odkloněné), půdorysně přímé nebo zalomené ve volných nebo zapažených jámách, rýhách, šachtách, včetně případných vzpěr zřízení</t>
  </si>
  <si>
    <t>0,5*1,1*4*6</t>
  </si>
  <si>
    <t>275351216</t>
  </si>
  <si>
    <t>Odstranění bednění stěn základových patek</t>
  </si>
  <si>
    <t>2138661239</t>
  </si>
  <si>
    <t>Bednění základových stěn patek svislé nebo šikmé (odkloněné), půdorysně přímé nebo zalomené ve volných nebo zapažených jámách, rýhách, šachtách, včetně případných vzpěr odstranění</t>
  </si>
  <si>
    <t>13,2</t>
  </si>
  <si>
    <t>279351105</t>
  </si>
  <si>
    <t>Zřízení bednění základových zdí oboustranné</t>
  </si>
  <si>
    <t>-1999365914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</si>
  <si>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</si>
  <si>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"opěrná zeď OZ.1"  15,185*0,3*2+15,185*2,37*2</t>
  </si>
  <si>
    <t>279351106</t>
  </si>
  <si>
    <t>Odstranění bednění základových zdí oboustranné</t>
  </si>
  <si>
    <t>-738964175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</si>
  <si>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</si>
  <si>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279361821</t>
  </si>
  <si>
    <t>Výztuž základových zdí nosných betonářskou ocelí 10 505</t>
  </si>
  <si>
    <t>615918925</t>
  </si>
  <si>
    <t>Výztuž základových zdí nosných svislých nebo odkloněných od svislice, rovinných nebo oblých, deskových nebo žebrových, včetně výztuže jejich žeber z betonářské oceli 10 505 (R) nebo BSt 500</t>
  </si>
  <si>
    <t>"opěrná zeď OZ.1"    1,2558+0,01511</t>
  </si>
  <si>
    <t>1,271*1,08 'Přepočtené koeficientem množství</t>
  </si>
  <si>
    <t>279R03</t>
  </si>
  <si>
    <t>Základová zeď ze ŽB tř. C 30/37 XC2 XA2 bez výztuže - pohledový beton</t>
  </si>
  <si>
    <t>2035062299</t>
  </si>
  <si>
    <t>Základové zdi z betonu železového (bez výztuže) tř. C 30/37 XC2 XA2  - pohledový beton</t>
  </si>
  <si>
    <t>"opěrná zeď OZ.1, viz D1.2b-19A" 15,185*(1,65*0,3+2,37*0,25)</t>
  </si>
  <si>
    <t>279R04</t>
  </si>
  <si>
    <t>Základová zeď tl do 200 mm z tvárnic ztraceného bednění včetně výplně z betonu tř. C 25/30 XC2</t>
  </si>
  <si>
    <t>-433076735</t>
  </si>
  <si>
    <t>Základové zdi z tvárnic ztraceného bednění včetně výplně z betonu třídy C 25/30 XC2, tloušťky zdiva přes 150 do 200 mm</t>
  </si>
  <si>
    <t>(2,3*2+2,7)*1,02</t>
  </si>
  <si>
    <t>279R05a</t>
  </si>
  <si>
    <t>Těsnící plech do pracovních spar betonových kcí vodorovný</t>
  </si>
  <si>
    <t>-2126046706</t>
  </si>
  <si>
    <t>153*2</t>
  </si>
  <si>
    <t>279R05b</t>
  </si>
  <si>
    <t>Těsnící plech do pracovních spar betonových kcí svislý</t>
  </si>
  <si>
    <t>-1310738796</t>
  </si>
  <si>
    <t>153/5*4,2</t>
  </si>
  <si>
    <t>279R06</t>
  </si>
  <si>
    <t>Příplatek za bednění pro pohledovou kvalitu</t>
  </si>
  <si>
    <t>1523027836</t>
  </si>
  <si>
    <t>"opěrná zeď OZ.1"  15,185*0,3+15,185*2,37</t>
  </si>
  <si>
    <t>Svislé a kompletní konstrukce</t>
  </si>
  <si>
    <t>311238114</t>
  </si>
  <si>
    <t>Zdivo nosné vnitřní POROTHERM tl 240 mm pevnosti P 15 na MVC</t>
  </si>
  <si>
    <t>251009558</t>
  </si>
  <si>
    <t>Zdivo nosné jednovrstvé z cihel děrovaných POROTHERM vnitřní klasické, spojené na pero a drážku na maltu MVC, pevnost cihel P15, tl. zdiva 240 mm</t>
  </si>
  <si>
    <t>"1.PP" 7,47</t>
  </si>
  <si>
    <t>311238116</t>
  </si>
  <si>
    <t>Zdivo nosné vnitřní POROTHERM tl 300 mm pevnosti P 15 na MVC</t>
  </si>
  <si>
    <t>362518820</t>
  </si>
  <si>
    <t>Zdivo nosné jednovrstvé z cihel děrovaných POROTHERM vnitřní klasické, spojené na pero a drážku na maltu MVC, pevnost cihel P15, tl. zdiva 300 mm</t>
  </si>
  <si>
    <t>"1.PP" 2,918</t>
  </si>
  <si>
    <t>311321411</t>
  </si>
  <si>
    <t>Nosná zeď ze ŽB tř. C 25/30 bez výztuže</t>
  </si>
  <si>
    <t>-1010411993</t>
  </si>
  <si>
    <t>Nadzákladové zdi z betonu železového (bez výztuže) nosné bez zvláštních nároků na vliv prostředí (X0, XC) tř. C 25/30</t>
  </si>
  <si>
    <t>"vytah 1PP-3NP" 6,67+ 6,059+5,11+5,11</t>
  </si>
  <si>
    <t>311321611</t>
  </si>
  <si>
    <t>Nosná zeď ze ŽB tř. C 30/37 bez výztuže</t>
  </si>
  <si>
    <t>1921597437</t>
  </si>
  <si>
    <t>Nadzákladové zdi z betonu železového (bez výztuže) nosné bez zvláštních nároků na vliv prostředí (X0, XC) tř. C 30/37</t>
  </si>
  <si>
    <t>"1.NP stěny vnější"     93,757+0,83</t>
  </si>
  <si>
    <t xml:space="preserve">"2.NP stěny vnější"     66,366+1,4  </t>
  </si>
  <si>
    <t>"3.NP stěny vnější"    50,14+1,4</t>
  </si>
  <si>
    <t>"3.NP zídky atikové"  10,723</t>
  </si>
  <si>
    <t>"střecha zídky atikové"      9,782+0,23</t>
  </si>
  <si>
    <t>"1.PP vnitřní stěny"     92,488+0,74</t>
  </si>
  <si>
    <t>"1.NP vnitřní stěny"    108,041+0,83</t>
  </si>
  <si>
    <t>"2.NP vnitřní stěny"    122,88+0,7</t>
  </si>
  <si>
    <t>"3.NP vnitřní stěny"    68,142+0,7</t>
  </si>
  <si>
    <t>311322611</t>
  </si>
  <si>
    <t>Nosná zeď ze ŽB odolného proti agresivnímu prostředí tř. C 30/37 XA bez výztuže</t>
  </si>
  <si>
    <t>972200758</t>
  </si>
  <si>
    <t>Nadzákladové zdi z betonu železového (bez výztuže) nosné odolného proti agresivnímu prostředí (XA) tř. C 30/37</t>
  </si>
  <si>
    <t>"obvodové stěny 1PP tl. 300 mm"   (38,5+14+26,7+21,8+11,8+13,8+0,8+7,75+0,8+14,25)*0,3*3,7-(1,77*2,15+1,3*2,6+4,695*2,15+1,3*2,6)*0,3</t>
  </si>
  <si>
    <t>8,35*0,2*0,3+2,6*0,3*0,82+2,6*0,3*1,12</t>
  </si>
  <si>
    <t>(10,735*2+2,35)*0,3*0,55</t>
  </si>
  <si>
    <t>0,8*3,7*2*0,3</t>
  </si>
  <si>
    <t>311 R01</t>
  </si>
  <si>
    <t>Příplatek za krystalizační přísadu Xypex</t>
  </si>
  <si>
    <t>-421161773</t>
  </si>
  <si>
    <t>311351105</t>
  </si>
  <si>
    <t>Zřízení oboustranného bednění zdí nosných</t>
  </si>
  <si>
    <t>-1820186306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</si>
  <si>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</si>
  <si>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"1.NP vnější stěny"      492,7*2+6,64</t>
  </si>
  <si>
    <t>"2.NP vnější stěny"     364,38 *2+5,6</t>
  </si>
  <si>
    <t>"3.NP vnější stěny"     252,6*2+11,2</t>
  </si>
  <si>
    <t>"3.NP zídky atikové"    177,97</t>
  </si>
  <si>
    <t>"střecha, zídky atikové"    122,28+3,49</t>
  </si>
  <si>
    <t>"1.PP vnitřní stěny" 858,03+6,08</t>
  </si>
  <si>
    <t>"1.NP vnitřní steny" 897,645+6,64</t>
  </si>
  <si>
    <t>"2.NP vnitřní steny" 1049,33+11,2</t>
  </si>
  <si>
    <t>"3.NP vnitřní steny" 564,9+5,6</t>
  </si>
  <si>
    <t>"výtah" 98,35</t>
  </si>
  <si>
    <t>"obvodové 1PP"   (38,5+14+26,7+21,8+11,8+13,8+0,8+7,75+0,8+14,25)*3,7*2+8,35*0,2+2,6*0,82+2,6*2*1,12+(10,735*2+2,35)*0,55*2+0,8*3,7*2*2</t>
  </si>
  <si>
    <t>311351106</t>
  </si>
  <si>
    <t>Odstranění oboustranného bednění zdí nosných</t>
  </si>
  <si>
    <t>276765205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</si>
  <si>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</si>
  <si>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31135R01</t>
  </si>
  <si>
    <t>Příplatek za bednění přes 4 m a zvlášť hladké pro pohledový beton stěn</t>
  </si>
  <si>
    <t>-1085813018</t>
  </si>
  <si>
    <t>pro tělocvičnu</t>
  </si>
  <si>
    <t>74,4*8*2</t>
  </si>
  <si>
    <t>311361821</t>
  </si>
  <si>
    <t>Výztuž nosných zdí betonářskou ocelí 10 505</t>
  </si>
  <si>
    <t>931478951</t>
  </si>
  <si>
    <t>Výztuž nadzákladových zdí nosných svislých nebo odkloněných od svislice, rovných nebo oblých z betonářské oceli 10 505 (R) nebo BSt 500</t>
  </si>
  <si>
    <t>"vytahová šachta"   2,43161+0,00307</t>
  </si>
  <si>
    <t>"stěny 1PP"   33,254+0,09427</t>
  </si>
  <si>
    <t>"stěny 1NP"    21,847+0,0914</t>
  </si>
  <si>
    <t>"stěny 2NP"   17,874+0,09072</t>
  </si>
  <si>
    <t>"stěny 3NP"   8,838+0,08165</t>
  </si>
  <si>
    <t>84,606*1,08 'Přepočtené koeficientem množství</t>
  </si>
  <si>
    <t>311362021</t>
  </si>
  <si>
    <t>Výztuž nosných zdí svařovanými sítěmi Kari</t>
  </si>
  <si>
    <t>133262724</t>
  </si>
  <si>
    <t>Výztuž nadzákladových zdí nosných svislých nebo odkloněných od svislice, rovných nebo oblých ze svařovaných sítí z drátů typu KARI</t>
  </si>
  <si>
    <t>"stěny 1NP" 0,038</t>
  </si>
  <si>
    <t>"stěny 2NP" 0,051</t>
  </si>
  <si>
    <t>"stěny 3NP" 0,031</t>
  </si>
  <si>
    <t>0,12*1,08 'Přepočtené koeficientem množství</t>
  </si>
  <si>
    <t>32</t>
  </si>
  <si>
    <t>317168111</t>
  </si>
  <si>
    <t>Překlad keramický plochý š 11,5 cm dl 100 cm</t>
  </si>
  <si>
    <t>-1206849872</t>
  </si>
  <si>
    <t>Překlady keramické (POROTHERM, HELUZ) ploché osazené do maltového lože, výšky překladu 7,1 cm šířky 11,5 cm, délky 100 cm</t>
  </si>
  <si>
    <t>"2.NP" 1</t>
  </si>
  <si>
    <t>"3.NP" 1</t>
  </si>
  <si>
    <t>33</t>
  </si>
  <si>
    <t>317168112</t>
  </si>
  <si>
    <t>Překlad keramický plochý š 11,5 cm dl 125 cm</t>
  </si>
  <si>
    <t>215595002</t>
  </si>
  <si>
    <t>Překlady keramické (POROTHERM, HELUZ) ploché osazené do maltového lože, výšky překladu 7,1 cm šířky 11,5 cm, délky 125 cm</t>
  </si>
  <si>
    <t>34</t>
  </si>
  <si>
    <t>317168131</t>
  </si>
  <si>
    <t>Překlad keramický vysoký v 23,8 cm dl 125 cm</t>
  </si>
  <si>
    <t>134914261</t>
  </si>
  <si>
    <t>Překlady keramické (POROTHERM, HELUZ) vysoké osazené do maltového lože, šířky překladu 7 cm výšky 23,8 cm, délky 125 cm</t>
  </si>
  <si>
    <t>35</t>
  </si>
  <si>
    <t>342248110</t>
  </si>
  <si>
    <t>Příčky POROTHERM tl 80 mm pevnosti P 10 na MVC</t>
  </si>
  <si>
    <t>-732894865</t>
  </si>
  <si>
    <t>Příčky jednoduché z cihel děrovaných POROTHERM spojených na pero a drážku klasických na maltu MVC, pevnost cihel P 10, tl. příčky 80 mm</t>
  </si>
  <si>
    <t>"1.PP" 11,84</t>
  </si>
  <si>
    <t>"1.NP" 10,375</t>
  </si>
  <si>
    <t>"2.NP" 33,6</t>
  </si>
  <si>
    <t>"3.NP" 13,125</t>
  </si>
  <si>
    <t>36</t>
  </si>
  <si>
    <t>342248112</t>
  </si>
  <si>
    <t>Příčky POROTHERM tl 115 mm pevnosti P 10 na MVC</t>
  </si>
  <si>
    <t>-463783907</t>
  </si>
  <si>
    <t>Příčky jednoduché z cihel děrovaných POROTHERM spojených na pero a drážku klasických na maltu MVC, pevnost cihel P 10, tl. příčky 115 mm</t>
  </si>
  <si>
    <t>"1.PP" 136,743-16,83+2,96</t>
  </si>
  <si>
    <t>"1.NP" 132,143-18,88</t>
  </si>
  <si>
    <t>"2.NP" 97,79-10,325</t>
  </si>
  <si>
    <t>"3.NP" 76,475-10,325</t>
  </si>
  <si>
    <t>37</t>
  </si>
  <si>
    <t>342248131</t>
  </si>
  <si>
    <t>Příčky zvukově izolační POROTHERM tl 115 mm pevnosti P10 na MVC</t>
  </si>
  <si>
    <t>1043698290</t>
  </si>
  <si>
    <t>Příčky jednoduché z cihel děrovaných POROTHERM spojených na pero a drážku zvukově izolačních na maltu MVC, pevnost cihel P 10, P 15, tl. příčky 115 mm</t>
  </si>
  <si>
    <t>"1.PP kolem šachet" 3,7*(1,3+1,65+1,6)</t>
  </si>
  <si>
    <t>"1.NP kolem šachet" 4,15*(1,3+1,6+1,65)</t>
  </si>
  <si>
    <t>"2.NP kolem šachet" 3,5*(1,3+1,65)</t>
  </si>
  <si>
    <t>"3.NP kolem šachet" 3,5*(1,3+1,65)</t>
  </si>
  <si>
    <t>38</t>
  </si>
  <si>
    <t>346-R01</t>
  </si>
  <si>
    <t>Dilatace výtahové šachty od nosné konstrukce objektu pro zamezení šíření vibrací do okolních konstrukcí deskami z extrudovaného polystyrénu tl 50 mm</t>
  </si>
  <si>
    <t>2084325164</t>
  </si>
  <si>
    <t>(2,1*2+2*2)*16,6-0,9*2*4</t>
  </si>
  <si>
    <t>Vodorovné konstrukce</t>
  </si>
  <si>
    <t>41</t>
  </si>
  <si>
    <t>Stropy a stropní konstrukce pozemních staveb</t>
  </si>
  <si>
    <t>39</t>
  </si>
  <si>
    <t>411321616</t>
  </si>
  <si>
    <t>Stropy deskové ze ŽB tř. C 30/37</t>
  </si>
  <si>
    <t>1319891465</t>
  </si>
  <si>
    <t>Stropy z betonu železového (bez výztuže) stropů deskových, plochých střech, desek balkonových, desek hřibových stropů včetně hlavic hřibových sloupů tř. C 30/37</t>
  </si>
  <si>
    <t xml:space="preserve">"D01" 79,66+5,82 </t>
  </si>
  <si>
    <t>"D02" 7,59</t>
  </si>
  <si>
    <t>"D12" 84,206+5,82</t>
  </si>
  <si>
    <t>"D14" 5,806</t>
  </si>
  <si>
    <t>"D21" 6,123+6,21</t>
  </si>
  <si>
    <t>"D22" 81,877</t>
  </si>
  <si>
    <t>"D23" 75,88</t>
  </si>
  <si>
    <t>"D33" 6,798</t>
  </si>
  <si>
    <t>"D32" 90,879+6,61</t>
  </si>
  <si>
    <t>"D31" 0,697</t>
  </si>
  <si>
    <t>40</t>
  </si>
  <si>
    <t>411351101</t>
  </si>
  <si>
    <t>Zřízení bednění stropů deskových</t>
  </si>
  <si>
    <t>-947619719</t>
  </si>
  <si>
    <t>Bednění stropů, kleneb nebo skořepin bez podpěrné konstrukce stropů deskových, balkonových nebo plošných konzol plné, rovné, popř. s náběhy zřízení</t>
  </si>
  <si>
    <t>"1PP" 436,3+38,95+29,44</t>
  </si>
  <si>
    <t>"1NP" 480,679+61,56+29,44</t>
  </si>
  <si>
    <t>"2NP" 819,788+51,78+31,36</t>
  </si>
  <si>
    <t>"3NP" 492,484+29,09+31,36</t>
  </si>
  <si>
    <t>411351102</t>
  </si>
  <si>
    <t>Odstranění bednění stropů deskových</t>
  </si>
  <si>
    <t>87592236</t>
  </si>
  <si>
    <t>Bednění stropů, kleneb nebo skořepin bez podpěrné konstrukce stropů deskových, balkonových nebo plošných konzol plné, rovné, popř. s náběhy odstranění</t>
  </si>
  <si>
    <t>42</t>
  </si>
  <si>
    <t>411322626</t>
  </si>
  <si>
    <t>Stropy trámové nebo kazetové ze ŽB tř. C 30/37</t>
  </si>
  <si>
    <t>-45885297</t>
  </si>
  <si>
    <t>Stropy z betonu železového (bez výztuže) trámových, žebrových, kazetových nebo vložkových z tvárnic nebo z hraněných či zaoblených vln zabudovaného plechového bednění tř. C 30/37</t>
  </si>
  <si>
    <t>"D13" 83,32</t>
  </si>
  <si>
    <t>"žb. tramy tělocvična" 67,252</t>
  </si>
  <si>
    <t>43</t>
  </si>
  <si>
    <t>411351105</t>
  </si>
  <si>
    <t>Zřízení bednění stropů trámových</t>
  </si>
  <si>
    <t>-316359964</t>
  </si>
  <si>
    <t>Bednění stropů, kleneb nebo skořepin bez podpěrné konstrukce stropů trámových (roštových, žebrových, kazetových)s náběhy nebo bez nich zřízení</t>
  </si>
  <si>
    <t>409,3+538</t>
  </si>
  <si>
    <t>44</t>
  </si>
  <si>
    <t>411351106</t>
  </si>
  <si>
    <t>Odstranění bednění stropů trámových</t>
  </si>
  <si>
    <t>369765619</t>
  </si>
  <si>
    <t>Bednění stropů, kleneb nebo skořepin bez podpěrné konstrukce stropů trámových (roštových, žebrových, kazetových)s náběhy nebo bez nich odstranění</t>
  </si>
  <si>
    <t>45</t>
  </si>
  <si>
    <t>411354173</t>
  </si>
  <si>
    <t>Zřízení podpěrné konstrukce stropů v do 4 m pro zatížení do 12 kPa</t>
  </si>
  <si>
    <t>-1808009805</t>
  </si>
  <si>
    <t>Podpěrná konstrukce stropů výšky do 4 m se zesílením dna bednění na výměru m2 půdorysu pro zatížení betonovou směsí a výztuží přes 5 do 12 kPa zřízení</t>
  </si>
  <si>
    <t>"1PP" 436,3+29,12</t>
  </si>
  <si>
    <t>"1NP" 889,98+29,12</t>
  </si>
  <si>
    <t>"2NP" 819,788+31,04</t>
  </si>
  <si>
    <t>"3NP" 492,484+31,04</t>
  </si>
  <si>
    <t>46</t>
  </si>
  <si>
    <t>411354174</t>
  </si>
  <si>
    <t>Odstranění podpěrné konstrukce stropů v do 4 m pro zatížení do 12 kPa</t>
  </si>
  <si>
    <t>2055198214</t>
  </si>
  <si>
    <t>Podpěrná konstrukce stropů výšky do 4 m se zesílením dna bednění na výměru m2 půdorysu pro zatížení betonovou směsí a výztuží přes 5 do 12 kPa odstranění</t>
  </si>
  <si>
    <t>47</t>
  </si>
  <si>
    <t>41135R01</t>
  </si>
  <si>
    <t>Příplatek za podpěrnou konstrukci stropů pro výšku přes 4 m</t>
  </si>
  <si>
    <t>2122537321</t>
  </si>
  <si>
    <t>450,06+30,617</t>
  </si>
  <si>
    <t>48</t>
  </si>
  <si>
    <t>411361821</t>
  </si>
  <si>
    <t>Výztuž stropů betonářskou ocelí 10 505</t>
  </si>
  <si>
    <t>69072258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</si>
  <si>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</si>
  <si>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"nad 1PP" 16,618+0,196+0,82049</t>
  </si>
  <si>
    <t>"nad 1NP" 44,538+0,3527+0,87458</t>
  </si>
  <si>
    <t>"nad 2NP" 30,178+0,3213+0,82861</t>
  </si>
  <si>
    <t>"nad 3NP" 10,912+0,1983+0,61273</t>
  </si>
  <si>
    <t>49</t>
  </si>
  <si>
    <t>411-R03</t>
  </si>
  <si>
    <t>Zřizení prostupů stěn a podlah pro profese</t>
  </si>
  <si>
    <t>kpl</t>
  </si>
  <si>
    <t>-110239190</t>
  </si>
  <si>
    <t>50</t>
  </si>
  <si>
    <t>413321616</t>
  </si>
  <si>
    <t>Nosníky ze ŽB tř. C 30/37</t>
  </si>
  <si>
    <t>-1246455533</t>
  </si>
  <si>
    <t>Nosníky z betonu železového (bez výztuže) včetně stěnových i jeřábových drah, volných trámů, průvlaků, rámových příčlí, ztužidel, konzol, vodorovných táhel apod., tyčových konstrukcí tř. C 30/37</t>
  </si>
  <si>
    <t>"1NP" 1,92</t>
  </si>
  <si>
    <t>"2NP"  8,88</t>
  </si>
  <si>
    <t>"3NP"  1,94</t>
  </si>
  <si>
    <t>51</t>
  </si>
  <si>
    <t>413351107</t>
  </si>
  <si>
    <t>Zřízení bednění nosníků bez podpěrné konstrukce</t>
  </si>
  <si>
    <t>2125241617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</si>
  <si>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</si>
  <si>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"1NP"   19,15</t>
  </si>
  <si>
    <t>"2NP"  96,5</t>
  </si>
  <si>
    <t>"3NP"  25,1</t>
  </si>
  <si>
    <t>52</t>
  </si>
  <si>
    <t>413351108</t>
  </si>
  <si>
    <t>Odstranění bednění nosníků bez podpěrné konstrukce</t>
  </si>
  <si>
    <t>1298115039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</si>
  <si>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</si>
  <si>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53</t>
  </si>
  <si>
    <t>413351211</t>
  </si>
  <si>
    <t>Zřízení podpěrné konstrukce nosníků v do 4 m pro zatížení do 5 kPa</t>
  </si>
  <si>
    <t>-1886352122</t>
  </si>
  <si>
    <t>Podpěrná konstrukce nosníků a tyčových konstrukcí výšky do 4 m, se zesílením dna bednění, na výměru m2 půdorysu pro zatížení betonovou směsí a výztuží do 5 kPa zřízení</t>
  </si>
  <si>
    <t>3,83+25,4+5,7</t>
  </si>
  <si>
    <t>54</t>
  </si>
  <si>
    <t>413351212</t>
  </si>
  <si>
    <t>Odstranění podpěrné konstrukce nosníků v do 4 m pro zatížení do 5 kPa</t>
  </si>
  <si>
    <t>-92517824</t>
  </si>
  <si>
    <t>Podpěrná konstrukce nosníků a tyčových konstrukcí výšky do 4 m, se zesílením dna bednění, na výměru m2 půdorysu pro zatížení betonovou směsí a výztuží do 5 kPa odstranění</t>
  </si>
  <si>
    <t>55</t>
  </si>
  <si>
    <t>413351231R</t>
  </si>
  <si>
    <t>Příplatek k zřízení podpěrné konstrukci nosníků pro zatížení do 5 kPa za výšku přes  6 m</t>
  </si>
  <si>
    <t>-606022482</t>
  </si>
  <si>
    <t>Poznámka k položce:
přes 6 m</t>
  </si>
  <si>
    <t>17*0,2</t>
  </si>
  <si>
    <t>56</t>
  </si>
  <si>
    <t>413351232R</t>
  </si>
  <si>
    <t>Příplatek k odstranění podpěrné konstrukci nosníků pro zatížení do 5 kPa za výšku přes 6 m</t>
  </si>
  <si>
    <t>2115179760</t>
  </si>
  <si>
    <t>Schodišťové konstrukce a rampy</t>
  </si>
  <si>
    <t>57</t>
  </si>
  <si>
    <t>430321616</t>
  </si>
  <si>
    <t>Schodišťová konstrukce a rampa ze ŽB tř. C 30/37</t>
  </si>
  <si>
    <t>1529986919</t>
  </si>
  <si>
    <t>Schodišťové konstrukce a rampy z betonu železového (bez výztuže) stupně, schodnice, ramena, podesty s nosníky tř. C 30/37</t>
  </si>
  <si>
    <t>"mezipodesta 1.PP" 2,8</t>
  </si>
  <si>
    <t>"1.NP" 1,95</t>
  </si>
  <si>
    <t>"2.NP" 1,11</t>
  </si>
  <si>
    <t>58</t>
  </si>
  <si>
    <t>430361821</t>
  </si>
  <si>
    <t>Výztuž schodišťové konstrukce a rampy betonářskou ocelí 10 505</t>
  </si>
  <si>
    <t>2034373200</t>
  </si>
  <si>
    <t>Výztuž schodišťových konstrukcí a ramp stupňů, schodnic, ramen, podest s nosníky z betonářské oceli 10 505 (R) nebo BSt 500</t>
  </si>
  <si>
    <t>59</t>
  </si>
  <si>
    <t>431351121</t>
  </si>
  <si>
    <t>Zřízení bednění podest schodišť a ramp přímočarých v do 4 m</t>
  </si>
  <si>
    <t>-1747597010</t>
  </si>
  <si>
    <t>Bednění podest, podstupňových desek a ramp včetně podpěrné konstrukce výšky do 4 m půdorysně přímočarých zřízení</t>
  </si>
  <si>
    <t>"1.PP" 1,358+8,02</t>
  </si>
  <si>
    <t>"1.NP" 1,318+9,796</t>
  </si>
  <si>
    <t>"2.NP" 0,77+5,558</t>
  </si>
  <si>
    <t>60</t>
  </si>
  <si>
    <t>431351122</t>
  </si>
  <si>
    <t>Odstranění bednění podest schodišť a ramp přímočarých v do 4 m</t>
  </si>
  <si>
    <t>-551100248</t>
  </si>
  <si>
    <t>Bednění podest, podstupňových desek a ramp včetně podpěrné konstrukce výšky do 4 m půdorysně přímočarých odstranění</t>
  </si>
  <si>
    <t>61</t>
  </si>
  <si>
    <t>430321001</t>
  </si>
  <si>
    <t>Montáž podestových panelů hmotnosti do 3 t</t>
  </si>
  <si>
    <t>-414176450</t>
  </si>
  <si>
    <t>Montáž podestových panelů hmotnosti do 3,0 t</t>
  </si>
  <si>
    <t>62</t>
  </si>
  <si>
    <t>593-R18</t>
  </si>
  <si>
    <t>podesta schodišťová 2665x1710x60</t>
  </si>
  <si>
    <t>-453078138</t>
  </si>
  <si>
    <t>Poznámka k položce:
HLAVNÍ SCHODIŠTĚ</t>
  </si>
  <si>
    <t>63</t>
  </si>
  <si>
    <t>593-R19</t>
  </si>
  <si>
    <t>podesta schodišťová 1465x1710x60</t>
  </si>
  <si>
    <t>1682232660</t>
  </si>
  <si>
    <t>64</t>
  </si>
  <si>
    <t>435121111</t>
  </si>
  <si>
    <t>Montáž schodišťových ramen bez podest hmotnosti do 3 t</t>
  </si>
  <si>
    <t>1891175928</t>
  </si>
  <si>
    <t>Montáž schodišťových dílců ramen s podestou, vcelku hmotnosti do 3,0 t</t>
  </si>
  <si>
    <t>"Jižní schodiště" 6</t>
  </si>
  <si>
    <t>"Východní schodiště" 4</t>
  </si>
  <si>
    <t>"Hlavní schodiště" 6</t>
  </si>
  <si>
    <t>"Schodišrě v krčku" 1</t>
  </si>
  <si>
    <t>"Vnější schodiště" 2</t>
  </si>
  <si>
    <t>65</t>
  </si>
  <si>
    <t>593-R01</t>
  </si>
  <si>
    <t>rameno schodišťové 3900x1405x180</t>
  </si>
  <si>
    <t>75747005</t>
  </si>
  <si>
    <t>Poznámka k položce:
JIŽNÍ SCHODIŠTĚ</t>
  </si>
  <si>
    <t>66</t>
  </si>
  <si>
    <t>593-R02</t>
  </si>
  <si>
    <t>rameno schodišťové 4500x1405x180</t>
  </si>
  <si>
    <t>575374260</t>
  </si>
  <si>
    <t>67</t>
  </si>
  <si>
    <t>593-R03</t>
  </si>
  <si>
    <t>rameno schodišťové 4155x1405x180</t>
  </si>
  <si>
    <t>-2112763056</t>
  </si>
  <si>
    <t>68</t>
  </si>
  <si>
    <t>593-R04</t>
  </si>
  <si>
    <t>rameno schodišťové 4200x1405x180</t>
  </si>
  <si>
    <t>370624322</t>
  </si>
  <si>
    <t>69</t>
  </si>
  <si>
    <t>593-R05</t>
  </si>
  <si>
    <t>rameno schodišťové 3855x1405x180</t>
  </si>
  <si>
    <t>-1591355307</t>
  </si>
  <si>
    <t>70</t>
  </si>
  <si>
    <t>593-R06</t>
  </si>
  <si>
    <t>rameno schodišťové 3779x1380x180</t>
  </si>
  <si>
    <t>-1386419461</t>
  </si>
  <si>
    <t>Poznámka k položce:
VÝCHODNÍ SCHODIŠTĚ</t>
  </si>
  <si>
    <t>71</t>
  </si>
  <si>
    <t>593-R07</t>
  </si>
  <si>
    <t>rameno schodišťové 3495x1380x180</t>
  </si>
  <si>
    <t>-1295642163</t>
  </si>
  <si>
    <t>72</t>
  </si>
  <si>
    <t>593-R08</t>
  </si>
  <si>
    <t>rameno schodišťové 2955x1380x180</t>
  </si>
  <si>
    <t>474663272</t>
  </si>
  <si>
    <t>73</t>
  </si>
  <si>
    <t>593-R09</t>
  </si>
  <si>
    <t>rameno schodišťové 1790x2910x180</t>
  </si>
  <si>
    <t>-105384705</t>
  </si>
  <si>
    <t>Poznámka k položce:
SCHODIŠTĚ V KRČKU</t>
  </si>
  <si>
    <t>74</t>
  </si>
  <si>
    <t>593-R10</t>
  </si>
  <si>
    <t>rameno schodišťové 3615x1710x60</t>
  </si>
  <si>
    <t>-100280329</t>
  </si>
  <si>
    <t>75</t>
  </si>
  <si>
    <t>593-R11</t>
  </si>
  <si>
    <t>rameno schodišťové 3555x1710x60</t>
  </si>
  <si>
    <t>1250104794</t>
  </si>
  <si>
    <t>76</t>
  </si>
  <si>
    <t>593-R12</t>
  </si>
  <si>
    <t>rameno schodišťové 4215x1710x60</t>
  </si>
  <si>
    <t>-959079370</t>
  </si>
  <si>
    <t>77</t>
  </si>
  <si>
    <t>593-R13</t>
  </si>
  <si>
    <t>rameno schodišťové 4155x1710x60</t>
  </si>
  <si>
    <t>-1545899893</t>
  </si>
  <si>
    <t>78</t>
  </si>
  <si>
    <t>593-R14</t>
  </si>
  <si>
    <t>rameno schodišťové 3900x1710x200</t>
  </si>
  <si>
    <t>1907677688</t>
  </si>
  <si>
    <t>79</t>
  </si>
  <si>
    <t>593-R15</t>
  </si>
  <si>
    <t>rameno schodišťové 5073x1710x200</t>
  </si>
  <si>
    <t>2082779930</t>
  </si>
  <si>
    <t>80</t>
  </si>
  <si>
    <t>593-R16</t>
  </si>
  <si>
    <t>rameno schodišťové 4450x2470x200</t>
  </si>
  <si>
    <t>-169877277</t>
  </si>
  <si>
    <t>Poznámka k položce:
VNĚJŠÍ SCHODIŠTĚ</t>
  </si>
  <si>
    <t>81</t>
  </si>
  <si>
    <t>593-R17</t>
  </si>
  <si>
    <t>rameno schodišťové 4090x2470x200</t>
  </si>
  <si>
    <t>1146491578</t>
  </si>
  <si>
    <t>82</t>
  </si>
  <si>
    <t>435-01R</t>
  </si>
  <si>
    <t xml:space="preserve">Antivibrační liniové podložky Belar tl 10mm na uložení prefabrikátů </t>
  </si>
  <si>
    <t>1682329856</t>
  </si>
  <si>
    <t>"pro běžná prefa ramena"   1,4*12+1,38*8+2,9*2+1,7*2+2,47*4</t>
  </si>
  <si>
    <t>"pro hlavní schodiště na IPE nosníky"   (4,561+1,5+4,899+3,879+2,7+4,216)*4</t>
  </si>
  <si>
    <t>Úpravy povrchů, podlahy a osazování výplní</t>
  </si>
  <si>
    <t>83</t>
  </si>
  <si>
    <t>637211112</t>
  </si>
  <si>
    <t>Okapový chodník z betonových dlaždic tl 60 mm na MC 10</t>
  </si>
  <si>
    <t>-197483792</t>
  </si>
  <si>
    <t>Okapový chodník z dlaždic betonových se zalitím spár cementovou maltou do cementové malty MC-10, tl. dlaždic 60 mm</t>
  </si>
  <si>
    <t>64,3*0,5+1,6*0,5</t>
  </si>
  <si>
    <t>84</t>
  </si>
  <si>
    <t>637311122</t>
  </si>
  <si>
    <t>Okapový chodník z betonových chodníkových obrubníků stojatých lože beton</t>
  </si>
  <si>
    <t>391900262</t>
  </si>
  <si>
    <t>Okapový chodník z obrubníků betonových chodníkových se zalitím spár cementovou maltou do lože z betonu prostého, z obrubníků stojatých</t>
  </si>
  <si>
    <t>24,63+6,7+6,8+15,38+2+5,2+3,6+1,6</t>
  </si>
  <si>
    <t>Úprava povrchů vnitřních</t>
  </si>
  <si>
    <t>85</t>
  </si>
  <si>
    <t>611321141</t>
  </si>
  <si>
    <t>Vápenocementová omítka štuková dvouvrstvá vnitřních stropů rovných nanášená ručně</t>
  </si>
  <si>
    <t>1604733735</t>
  </si>
  <si>
    <t>Omítka vápenocementová vnitřních ploch nanášená ručně dvouvrstvá, tloušťky jádrové omítky do 10 mm a tloušťky štuku do 3 mm štuková vodorovných konstrukcí stropů rovných</t>
  </si>
  <si>
    <t>dle pomocného výpočtu výměr, list místnosti_povrchy vnitřní</t>
  </si>
  <si>
    <t>"1.PP"   54,9</t>
  </si>
  <si>
    <t>"1.NP"   85,66</t>
  </si>
  <si>
    <t>"2.NP"   109,09</t>
  </si>
  <si>
    <t>"3.NP"   68,46</t>
  </si>
  <si>
    <t>86</t>
  </si>
  <si>
    <t>611321191</t>
  </si>
  <si>
    <t>Příplatek k vápenocementové omítce vnitřních stropů za každých dalších 5 mm tloušťky ručně</t>
  </si>
  <si>
    <t>-1337270036</t>
  </si>
  <si>
    <t>Omítka vápenocementová vnitřních ploch nanášená ručně Příplatek k cenám za každých dalších i započatých 5 mm tloušťky omítky přes 10 mm stropů</t>
  </si>
  <si>
    <t>87</t>
  </si>
  <si>
    <t>612321141</t>
  </si>
  <si>
    <t>Vápenocementová omítka štuková dvouvrstvá vnitřních stěn nanášená ručně</t>
  </si>
  <si>
    <t>453602130</t>
  </si>
  <si>
    <t>Omítka vápenocementová vnitřních ploch nanášená ručně dvouvrstvá, tloušťky jádrové omítky do 10 mm a tloušťky štuku do 3 mm štuková svislých konstrukcí stěn</t>
  </si>
  <si>
    <t>"1.PP"   469,35+185,9+10,2</t>
  </si>
  <si>
    <t>"1.NP"   601,9+137,83+8,16</t>
  </si>
  <si>
    <t>"2.NP"   1030,69+139,9+9,92</t>
  </si>
  <si>
    <t>"3.NP"   664,62+70,81+9,92</t>
  </si>
  <si>
    <t>88</t>
  </si>
  <si>
    <t>612321191</t>
  </si>
  <si>
    <t>Příplatek k vápenocementové omítce vnitřních stěn za každých dalších 5 mm tloušťky ručně</t>
  </si>
  <si>
    <t>1306462982</t>
  </si>
  <si>
    <t>Omítka vápenocementová vnitřních ploch nanášená ručně Příplatek k cenám za každých dalších i započatých 5 mm tloušťky omítky přes 10 mm stěn</t>
  </si>
  <si>
    <t>398</t>
  </si>
  <si>
    <t>612321121</t>
  </si>
  <si>
    <t>Vápenocementová omítka hladká jednovrstvá vnitřních stěn nanášená ručně</t>
  </si>
  <si>
    <t>780735262</t>
  </si>
  <si>
    <t>Omítka vápenocementová vnitřních ploch nanášená ručně jednovrstvá, tloušťky do 10 mm hladká svislých konstrukcí stěn</t>
  </si>
  <si>
    <t>pod obklad a SDK předstěny koupelen a WC</t>
  </si>
  <si>
    <t>"1.PP" 228,17+3,52</t>
  </si>
  <si>
    <t>"1.NP" 121,32</t>
  </si>
  <si>
    <t>"2.NP" 190,1</t>
  </si>
  <si>
    <t>"3.NP" 111,51</t>
  </si>
  <si>
    <t>"pod SDK předstěnu nad podhledem" 62,64</t>
  </si>
  <si>
    <t>Úprava povrchů vnějších</t>
  </si>
  <si>
    <t>89</t>
  </si>
  <si>
    <t>621273051R</t>
  </si>
  <si>
    <t>Montáž odvětrávané fasády podhledů nýtováním na hliníkový rošt tepelná izolace tl. 150 mm</t>
  </si>
  <si>
    <t>1649274657</t>
  </si>
  <si>
    <t>Montáž zavěšené odvětrávané fasády na hliníkové nosné konstrukci z fasádních desek na jednosměrné nosné konstrukci opláštění připevněné mechanickým viditelným spojem (nýty) podhledů 150 mm s vložením tepelné izolace</t>
  </si>
  <si>
    <t>Poznámka k položce:
včetně nosného roštu a tepelné izolace</t>
  </si>
  <si>
    <t>38,8*2,5+0,8*2,5</t>
  </si>
  <si>
    <t>90</t>
  </si>
  <si>
    <t>622273051R</t>
  </si>
  <si>
    <t>Montáž odvětrávané fasády stěn nýtováním na hliníkový rošt tepelná izolace tl. 150 mm</t>
  </si>
  <si>
    <t>-2051917355</t>
  </si>
  <si>
    <t>Montáž zavěšené odvětrávané fasády na hliníkové nosné konstrukci z fasádních desek na jednosměrné nosné konstrukci opláštění připevněné mechanickým viditelným spojem (nýty) stěn 150 mm s vložením tepelné izolace</t>
  </si>
  <si>
    <t>"Skl. S2"</t>
  </si>
  <si>
    <t>"u výtahu"   (8,79+2*0,67)*12,33</t>
  </si>
  <si>
    <t>" západ"   160,3-39,6+7,2</t>
  </si>
  <si>
    <t>"východ"  51,7+9,2</t>
  </si>
  <si>
    <t>91</t>
  </si>
  <si>
    <t>622273091R</t>
  </si>
  <si>
    <t>Montáž odvětrávané fasády ostění nebo nadpraží nýtováním na hliníkový rošt</t>
  </si>
  <si>
    <t>-1553309123</t>
  </si>
  <si>
    <t>Montáž zavěšené odvětrávané fasády na hliníkové nosné konstrukci z fasádních desek na jednosměrné nosné konstrukci opláštění připevněné mechanickým viditelným spojem (nýty) stěn ostění nebo nadpraží s vložením tepelné izolace</t>
  </si>
  <si>
    <t>43,6+20,25+2,1+23,6</t>
  </si>
  <si>
    <t>92</t>
  </si>
  <si>
    <t>595907660</t>
  </si>
  <si>
    <t>deska cementotřísková CETRIS FINISH fasádní 125x335 cm tl.1,0 cm,LASUR,odstín A</t>
  </si>
  <si>
    <t>CS ÚRS 2017 01</t>
  </si>
  <si>
    <t>-953884588</t>
  </si>
  <si>
    <t>deska cementotřísková fasádní hladká 125x335 cm tl.1,0 cm, finální vrstva lasura</t>
  </si>
  <si>
    <t>"podhledy+stěny+ostění"    99+313+89,55*0,3</t>
  </si>
  <si>
    <t>438,865*1,12 'Přepočtené koeficientem množství</t>
  </si>
  <si>
    <t>93</t>
  </si>
  <si>
    <t>622221141</t>
  </si>
  <si>
    <t>Montáž kontaktního zateplení vnějších stěn z minerální vlny s kolmou orientací tl do 200 mm</t>
  </si>
  <si>
    <t>-1263780706</t>
  </si>
  <si>
    <t>Montáž kontaktního zateplení z desek z minerální vlny s kolmou orientací vláken na vnější stěny, tloušťky desek přes 160 do 200 mm</t>
  </si>
  <si>
    <t>"Skl. S2" 882,1+16,4</t>
  </si>
  <si>
    <t>94</t>
  </si>
  <si>
    <t>631515350</t>
  </si>
  <si>
    <t>deska minerální izolační ISOVER NF tl. 200 mm</t>
  </si>
  <si>
    <t>1763247816</t>
  </si>
  <si>
    <t>Vlákno minerální a výrobky z něj (desky, skruže, pásy, rohože, vložkové pytle apod.) desky z orientovaných vláken ISOVER - izolace stěn deska ISOVER NF 333, s kolmou orientací vláken pro zateplovací systémy 333 x 1000 mm tl.200 mm</t>
  </si>
  <si>
    <t>898,5*1,02 'Přepočtené koeficientem množství</t>
  </si>
  <si>
    <t>95</t>
  </si>
  <si>
    <t>622252001</t>
  </si>
  <si>
    <t>Montáž zakládacích soklových lišt kontaktního zateplení</t>
  </si>
  <si>
    <t>-1485785168</t>
  </si>
  <si>
    <t>Montáž lišt kontaktního zateplení zakládacích soklových připevněných hmoždinkami</t>
  </si>
  <si>
    <t>12,1+5,2+9,5+28,5+1,6</t>
  </si>
  <si>
    <t>96</t>
  </si>
  <si>
    <t>590516220</t>
  </si>
  <si>
    <t>lišta zakládací LO 23 mm tl 1,0 mm</t>
  </si>
  <si>
    <t>435767670</t>
  </si>
  <si>
    <t>Kontaktní zateplovací systémy příslušenství kontaktních zateplovacích systémů lišty soklové  - zakládací lišty zakládací LO 23 mm   tl.1,0 mm</t>
  </si>
  <si>
    <t>56,9*1,05 'Přepočtené koeficientem množství</t>
  </si>
  <si>
    <t>97</t>
  </si>
  <si>
    <t>622252002</t>
  </si>
  <si>
    <t>Montáž ostatních lišt kontaktního zateplení</t>
  </si>
  <si>
    <t>1196556254</t>
  </si>
  <si>
    <t>Montáž lišt kontaktního zateplení ostatních stěnových, dilatačních apod. lepených do tmelu</t>
  </si>
  <si>
    <t>11,5*2+3,68+1,73+9+11,4+11,4</t>
  </si>
  <si>
    <t>98</t>
  </si>
  <si>
    <t>590514700</t>
  </si>
  <si>
    <t>lišta rohová Al 22 / 22 mm perforovaná</t>
  </si>
  <si>
    <t>-981547464</t>
  </si>
  <si>
    <t>Kontaktní zateplovací systémy příslušenství kontaktních zateplovacích systémů lišta rohová Al délka 2 m 22 / 22 mm perforovaná</t>
  </si>
  <si>
    <t>60,21*1,05 'Přepočtené koeficientem množství</t>
  </si>
  <si>
    <t>99</t>
  </si>
  <si>
    <t>622521011</t>
  </si>
  <si>
    <t>Tenkovrstvá silikátová zrnitá omítka tl. 1,5 mm včetně penetrace vnějších stěn</t>
  </si>
  <si>
    <t>-815595563</t>
  </si>
  <si>
    <t>Omítka tenkovrstvá silikátová vnějších ploch probarvená, včetně penetrace podkladu zrnitá, tloušťky 1,5 mm stěn</t>
  </si>
  <si>
    <t>"Skl. S2 na KZS" 882,1+16,4</t>
  </si>
  <si>
    <t>Podlahy a podlahové konstrukce</t>
  </si>
  <si>
    <t>100</t>
  </si>
  <si>
    <t>631311114</t>
  </si>
  <si>
    <t>Mazanina tl do 80 mm z betonu prostého bez zvýšených nároků na prostředí tř. C 16/20</t>
  </si>
  <si>
    <t>-1570163853</t>
  </si>
  <si>
    <t>Mazanina z betonu prostého bez zvýšených nároků na prostředí tl. přes 50 do 80 mm tř. C 16/20</t>
  </si>
  <si>
    <t>"pod Teraco tl.60mm" (209,89+336,99+181,43+28,68+30,61+59,36)*0,06</t>
  </si>
  <si>
    <t>"pod ker.dlaž a PVC tl.70" (197,25+321,39+153,1)*0,07</t>
  </si>
  <si>
    <t xml:space="preserve">"skl. P5" </t>
  </si>
  <si>
    <t>"nabetonávka" 8,52*0,06</t>
  </si>
  <si>
    <t xml:space="preserve">"skl. P6" </t>
  </si>
  <si>
    <t>"nabetonávka" 11,5*0,09</t>
  </si>
  <si>
    <t>101</t>
  </si>
  <si>
    <t>631319011</t>
  </si>
  <si>
    <t>Příplatek k mazanině tl do 80 mm za přehlazení povrchu</t>
  </si>
  <si>
    <t>2135006898</t>
  </si>
  <si>
    <t>Příplatek k cenám mazanin za úpravu povrchu mazaniny přehlazením, mazanina tl. přes 50 do 80 mm</t>
  </si>
  <si>
    <t>102</t>
  </si>
  <si>
    <t>631311124</t>
  </si>
  <si>
    <t>Mazanina tl do 120 mm z betonu prostého bez zvýšených nároků na prostředí tř. C 16/20</t>
  </si>
  <si>
    <t>2086056953</t>
  </si>
  <si>
    <t>Mazanina z betonu prostého bez zvýšených nároků na prostředí tl. přes 80 do 120 mm tř. C 16/20</t>
  </si>
  <si>
    <t>"skl. P3" 317,52*0,1</t>
  </si>
  <si>
    <t>103</t>
  </si>
  <si>
    <t>631319012</t>
  </si>
  <si>
    <t>Příplatek k mazanině tl do 120 mm za přehlazení povrchu</t>
  </si>
  <si>
    <t>44057840</t>
  </si>
  <si>
    <t>Příplatek k cenám mazanin za úpravu povrchu mazaniny přehlazením, mazanina tl. přes 80 do 120 mm</t>
  </si>
  <si>
    <t>317,52*0,1</t>
  </si>
  <si>
    <t>104</t>
  </si>
  <si>
    <t>631319171</t>
  </si>
  <si>
    <t>Příplatek k mazanině tl do 80 mm za stržení povrchu spodní vrstvy před vložením výztuže</t>
  </si>
  <si>
    <t>-983734581</t>
  </si>
  <si>
    <t>Příplatek k cenám mazanin za stržení povrchu spodní vrstvy mazaniny latí před vložením výztuže nebo pletiva pro tl. obou vrstev mazaniny přes 50 do 80 mm</t>
  </si>
  <si>
    <t>105</t>
  </si>
  <si>
    <t>631319173</t>
  </si>
  <si>
    <t>Příplatek k mazanině tl do 120 mm za stržení povrchu spodní vrstvy před vložením výztuže</t>
  </si>
  <si>
    <t>1373007977</t>
  </si>
  <si>
    <t>Příplatek k cenám mazanin za stržení povrchu spodní vrstvy mazaniny latí před vložením výztuže nebo pletiva pro tl. obou vrstev mazaniny přes 80 do 120 mm</t>
  </si>
  <si>
    <t>106</t>
  </si>
  <si>
    <t>631319183</t>
  </si>
  <si>
    <t>Příplatek k mazanině tl do 120 mm za sklon do 35°</t>
  </si>
  <si>
    <t>1776946317</t>
  </si>
  <si>
    <t>Příplatek k cenám mazanin za sklon přes 15 st. do 35 st. od vodorovné roviny mazanina tl. přes 80 do 120 mm</t>
  </si>
  <si>
    <t>107</t>
  </si>
  <si>
    <t>631362021</t>
  </si>
  <si>
    <t>Výztuž mazanin svařovanými sítěmi Kari</t>
  </si>
  <si>
    <t>-1296504820</t>
  </si>
  <si>
    <t>Výztuž mazanin ze svařovaných sítí z drátů typu KARI</t>
  </si>
  <si>
    <t>"skl. P3" 317,52*1,35/1000</t>
  </si>
  <si>
    <t>"pod Teraco tl.60mm" (209,89+336,99+181,43+28,68+30,61+59,36)*1,35/1000</t>
  </si>
  <si>
    <t>"pod ker.dlaž a PVC tl.70" (197,25+321,39+153,1)*1,35/1000</t>
  </si>
  <si>
    <t>"nabetonávka" 8,52*1,35/1000</t>
  </si>
  <si>
    <t>"nabetonávka" 11,5*1,35/1000</t>
  </si>
  <si>
    <t>108</t>
  </si>
  <si>
    <t>632441223</t>
  </si>
  <si>
    <t>Potěr anhydritový samonivelační tl do 40 mm C30 litý</t>
  </si>
  <si>
    <t>-1142771744</t>
  </si>
  <si>
    <t>Potěr anhydritový samonivelační litý (Anhyment) tř. C 30, tl. přes 35 do 40 mm</t>
  </si>
  <si>
    <t>"1PP skl.P1" 459,49+28,44</t>
  </si>
  <si>
    <t>109</t>
  </si>
  <si>
    <t>633811111</t>
  </si>
  <si>
    <t>Broušení nerovností betonových podlah do 2 mm - stržení šlemu</t>
  </si>
  <si>
    <t>-1670775516</t>
  </si>
  <si>
    <t>Broušení betonových podlah nerovností do 2 mm (stržení šlemu)</t>
  </si>
  <si>
    <t>110</t>
  </si>
  <si>
    <t>634111114</t>
  </si>
  <si>
    <t>Obvodová dilatace pružnou těsnicí páskou v 100 mm mezi stěnou a mazaninou</t>
  </si>
  <si>
    <t>-775941243</t>
  </si>
  <si>
    <t>Obvodová dilatace mezi stěnou a mazaninou pružnou těsnicí páskou výšky 100 mm</t>
  </si>
  <si>
    <t>"1NP-3NP" 277,4+453,7+300,5</t>
  </si>
  <si>
    <t>111</t>
  </si>
  <si>
    <t>634112113</t>
  </si>
  <si>
    <t>Obvodová dilatace podlahovým páskem v 80 mm mezi stěnou a samonivelačním potěrem</t>
  </si>
  <si>
    <t>894033963</t>
  </si>
  <si>
    <t>Obvodová dilatace mezi stěnou a samonivelačním potěrem podlahovým páskem výšky 80 mm</t>
  </si>
  <si>
    <t>"1PP" 349,1</t>
  </si>
  <si>
    <t>112</t>
  </si>
  <si>
    <t>634-R01</t>
  </si>
  <si>
    <t>Obvodová dilatace minerální vlnou tl.50mm mezi stěnou a betonovou deskou v tělocvičně</t>
  </si>
  <si>
    <t>519501183</t>
  </si>
  <si>
    <t>"1PP" 74,4</t>
  </si>
  <si>
    <t>Ostatní konstrukce a práce, bourání</t>
  </si>
  <si>
    <t>Lešení a stavební výtahy</t>
  </si>
  <si>
    <t>113</t>
  </si>
  <si>
    <t>941111132</t>
  </si>
  <si>
    <t>Montáž lešení řadového trubkového lehkého s podlahami zatížení do 200 kg/m2 š do 1,5 m v do 25 m</t>
  </si>
  <si>
    <t>985878414</t>
  </si>
  <si>
    <t>Montáž lešení řadového trubkového lehkého pracovního s podlahami s provozním zatížením tř. 3 do 200 kg/m2 šířky tř. W12 přes 1,2 do 1,5 m, výšky přes 10 do 25 m</t>
  </si>
  <si>
    <t>"jižní strana" 424,9</t>
  </si>
  <si>
    <t>"západní strana" 579,9</t>
  </si>
  <si>
    <t>"východní strana" 539,8</t>
  </si>
  <si>
    <t>"severní strana" 293,2</t>
  </si>
  <si>
    <t>114</t>
  </si>
  <si>
    <t>941111232</t>
  </si>
  <si>
    <t>Příplatek k lešení řadovému trubkovému lehkému s podlahami š 1,5 m v 25 m za první a ZKD den použití</t>
  </si>
  <si>
    <t>-1554273586</t>
  </si>
  <si>
    <t>Montáž lešení řadového trubkového lehkého pracovního s podlahami s provozním zatížením tř. 3 do 200 kg/m2 Příplatek za první a každý další den použití lešení k ceně -1132</t>
  </si>
  <si>
    <t>Poznámka k položce:
Dobu pronájmu zohlednit do výše jednotkové ceny.</t>
  </si>
  <si>
    <t>115</t>
  </si>
  <si>
    <t>941111832</t>
  </si>
  <si>
    <t>Demontáž lešení řadového trubkového lehkého s podlahami zatížení do 200 kg/m2 š do 1,5 m v do 25 m</t>
  </si>
  <si>
    <t>-312370618</t>
  </si>
  <si>
    <t>Demontáž lešení řadového trubkového lehkého pracovního s podlahami s provozním zatížením tř. 3 do 200 kg/m2 šířky tř. W12 přes 1,2 do 1,5 m, výšky přes 10 do 25 m</t>
  </si>
  <si>
    <t>116</t>
  </si>
  <si>
    <t>943211111</t>
  </si>
  <si>
    <t>Montáž lešení prostorového rámového lehkého s podlahami zatížení do 200 kg/m2 v do 10 m</t>
  </si>
  <si>
    <t>-66941619</t>
  </si>
  <si>
    <t>Montáž lešení prostorového rámového lehkého pracovního s podlahami s provozním zatížením tř. 3 do 200 kg/m2, výšky do 10 m</t>
  </si>
  <si>
    <t>315*4,7</t>
  </si>
  <si>
    <t>117</t>
  </si>
  <si>
    <t>943211211</t>
  </si>
  <si>
    <t>Příplatek k lešení prostorovému rámovému lehkému s podlahami v do 10 m za první a ZKD den použití</t>
  </si>
  <si>
    <t>1603400594</t>
  </si>
  <si>
    <t>Montáž lešení prostorového rámového lehkého pracovního s podlahami Příplatek za první a každý další den použití lešení k ceně -1111</t>
  </si>
  <si>
    <t>Poznámka k položce:
Dobu pronájmu zohlednit do jednotkové ceny.</t>
  </si>
  <si>
    <t>118</t>
  </si>
  <si>
    <t>943211811</t>
  </si>
  <si>
    <t>Demontáž lešení prostorového rámového lehkého s podlahami zatížení do 200 kg/m2 v do 10 m</t>
  </si>
  <si>
    <t>-482636836</t>
  </si>
  <si>
    <t>Demontáž lešení prostorového rámového lehkého pracovního s podlahami s provozním zatížením tř. 3 do 200 kg/m2, výšky do 10 m</t>
  </si>
  <si>
    <t>119</t>
  </si>
  <si>
    <t>944511111</t>
  </si>
  <si>
    <t>Montáž ochranné sítě z textilie z umělých vláken</t>
  </si>
  <si>
    <t>1079816068</t>
  </si>
  <si>
    <t>Montáž ochranné sítě zavěšené na konstrukci lešení z textilie z umělých vláken</t>
  </si>
  <si>
    <t>120</t>
  </si>
  <si>
    <t>944511211</t>
  </si>
  <si>
    <t>Příplatek k ochranné síti za první a ZKD den použití</t>
  </si>
  <si>
    <t>1346706306</t>
  </si>
  <si>
    <t>Montáž ochranné sítě Příplatek za první a každý další den použití sítě k ceně -1111</t>
  </si>
  <si>
    <t>121</t>
  </si>
  <si>
    <t>949101111</t>
  </si>
  <si>
    <t>Lešení pomocné pro objekty pozemních staveb s lešeňovou podlahou v do 1,9 m zatížení do 150 kg/m2</t>
  </si>
  <si>
    <t>-1667680630</t>
  </si>
  <si>
    <t>Lešení pomocné pracovní pro objekty pozemních staveb pro zatížení do 150 kg/m2, o výšce lešeňové podlahy do 1,9 m</t>
  </si>
  <si>
    <t>2316,2+116,5</t>
  </si>
  <si>
    <t>Různé dokončovací konstrukce a práce pozemních staveb</t>
  </si>
  <si>
    <t>122</t>
  </si>
  <si>
    <t>952901111</t>
  </si>
  <si>
    <t>Vyčištění budov bytové a občanské výstavby při výšce podlaží do 4 m</t>
  </si>
  <si>
    <t>-1881747121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</si>
  <si>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</si>
  <si>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2316,17-317,52+116,5</t>
  </si>
  <si>
    <t>123</t>
  </si>
  <si>
    <t>952901114</t>
  </si>
  <si>
    <t>Vyčištění budov bytové a občanské výstavby při výšce podlaží přes 4 m</t>
  </si>
  <si>
    <t>533624642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</si>
  <si>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</si>
  <si>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"1PP"   317,52</t>
  </si>
  <si>
    <t>124</t>
  </si>
  <si>
    <t>953-R01</t>
  </si>
  <si>
    <t>Nosný tepelně-izolační prvek AVI NIRO AT/2 pro atiky</t>
  </si>
  <si>
    <t>1593584816</t>
  </si>
  <si>
    <t>125</t>
  </si>
  <si>
    <t>953-R02</t>
  </si>
  <si>
    <t>Extenzivní substrát na střechu včetně filtrační textilie, nopové folie a ochranné folie</t>
  </si>
  <si>
    <t>689846172</t>
  </si>
  <si>
    <t>400</t>
  </si>
  <si>
    <t>953-R03</t>
  </si>
  <si>
    <t>Dodávka a montáž přenosného hasicího přístroje práškového (P6F), třída požáru A,B; hasící schopnost - 27A, 183B</t>
  </si>
  <si>
    <t>248067764</t>
  </si>
  <si>
    <t>401</t>
  </si>
  <si>
    <t>953-R04</t>
  </si>
  <si>
    <t xml:space="preserve">Dodávka a montáž bezpečnostní značky vstupu a přůchodu </t>
  </si>
  <si>
    <t>ks</t>
  </si>
  <si>
    <t>-2008428553</t>
  </si>
  <si>
    <t>Poznámka k položce:
- NB.4.63 (symbol bezpečný vstup, průchod)</t>
  </si>
  <si>
    <t>402</t>
  </si>
  <si>
    <t>953-R05</t>
  </si>
  <si>
    <t>Dodávka a montáž bezpečnostní trojité tabulky</t>
  </si>
  <si>
    <t>1964279055</t>
  </si>
  <si>
    <t xml:space="preserve">Poznámka k položce:
- NB.3.01.03 - VYSOKÉ NAPĚTÍ - ŽIVOTU NEBEZPEČNO
- NB.1.53.01 - VSTUP ZAKÁZÁN
- NB.1.43.01 - NEHAS VODOU ANI PĚNOVÝMI PŘÍSTROJI
</t>
  </si>
  <si>
    <t>403</t>
  </si>
  <si>
    <t>953-R06</t>
  </si>
  <si>
    <t>Dodávka a montáž označení  podlaží v chráněných cestách</t>
  </si>
  <si>
    <t>-1230952063</t>
  </si>
  <si>
    <t>Poznámka k položce:
dle PBŘ</t>
  </si>
  <si>
    <t>404</t>
  </si>
  <si>
    <t>953-R07</t>
  </si>
  <si>
    <t>Dodávka a montáž označení směru proudění vzduchuna na rozvodech vzt</t>
  </si>
  <si>
    <t>603051340</t>
  </si>
  <si>
    <t>405</t>
  </si>
  <si>
    <t>953-R08</t>
  </si>
  <si>
    <t xml:space="preserve">Dodávka a montáž bezpečnostního značení výtahové šachty </t>
  </si>
  <si>
    <t>-37990348</t>
  </si>
  <si>
    <t>"uvnitř" 1</t>
  </si>
  <si>
    <t>"vně" 4</t>
  </si>
  <si>
    <t>406</t>
  </si>
  <si>
    <t>953-R09</t>
  </si>
  <si>
    <t>Dodávka a montáž cedulek WC</t>
  </si>
  <si>
    <t>553707424</t>
  </si>
  <si>
    <t>407</t>
  </si>
  <si>
    <t>953-R10</t>
  </si>
  <si>
    <t xml:space="preserve">Dodávka a montáž cedulek úklidů a šaten </t>
  </si>
  <si>
    <t>1611467495</t>
  </si>
  <si>
    <t>"úklid" 4</t>
  </si>
  <si>
    <t>"šatny" 3</t>
  </si>
  <si>
    <t>126</t>
  </si>
  <si>
    <t>998011003</t>
  </si>
  <si>
    <t>Přesun hmot pro budovy zděné v do 24 m</t>
  </si>
  <si>
    <t>-1710901165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</si>
  <si>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</si>
  <si>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</si>
  <si>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</si>
  <si>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</si>
  <si>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</si>
  <si>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127</t>
  </si>
  <si>
    <t>711112001</t>
  </si>
  <si>
    <t>Provedení izolace proti zemní vlhkosti svislé za studena nátěrem penetračním</t>
  </si>
  <si>
    <t>882053403</t>
  </si>
  <si>
    <t>Provedení izolace proti zemní vlhkosti natěradly a tmely za studena na ploše svislé S nátěrem penetračním</t>
  </si>
  <si>
    <t>obvod 1PP v 1,5m</t>
  </si>
  <si>
    <t>151,4*1,5+1,6*1,5</t>
  </si>
  <si>
    <t>128</t>
  </si>
  <si>
    <t>111631510</t>
  </si>
  <si>
    <t>lak asfaltový ALP/9 (kg) bal 9 kg</t>
  </si>
  <si>
    <t>kg</t>
  </si>
  <si>
    <t>1727802857</t>
  </si>
  <si>
    <t>Výrobky asfaltové izolační a zálivkové hmoty asfalty oxidované stavebně-izolační k penetraci suchých a očištěných podkladů pod asfaltové izolační krytiny a izolace ALP/9 bal 9 kg</t>
  </si>
  <si>
    <t>229,5*0,35 'Přepočtené koeficientem množství</t>
  </si>
  <si>
    <t>129</t>
  </si>
  <si>
    <t>711142559</t>
  </si>
  <si>
    <t>Provedení izolace proti zemní vlhkosti pásy přitavením svislé NAIP</t>
  </si>
  <si>
    <t>1436534498</t>
  </si>
  <si>
    <t>Provedení izolace proti zemní vlhkosti pásy přitavením NAIP na ploše svislé S</t>
  </si>
  <si>
    <t>obvod 1PP v. 1,5m</t>
  </si>
  <si>
    <t>130</t>
  </si>
  <si>
    <t>628522640</t>
  </si>
  <si>
    <t>pás s modifikovaným asfaltem Sklodek 40 Special mineral</t>
  </si>
  <si>
    <t>-1656973373</t>
  </si>
  <si>
    <t>Pásy s modifikovaným asfaltem vložka skelná tkanina asfaltované hydroizolační pásy modifikované SBS (styren - butadien - styren) posyp jemnozrný minerální, spodní strana PE folie Sklodek 40 special mineral</t>
  </si>
  <si>
    <t>229,5*1,2 'Přepočtené koeficientem množství</t>
  </si>
  <si>
    <t>131</t>
  </si>
  <si>
    <t>711161306</t>
  </si>
  <si>
    <t>Izolace proti zemní vlhkosti stěn foliemi nopovými pro běžné podmínky tl. 0,5 mm šířky 1,0 m</t>
  </si>
  <si>
    <t>-271491463</t>
  </si>
  <si>
    <t>Izolace proti zemní vlhkosti nopovými foliemi FONDALINE základů nebo stěn pro běžné podmínky tloušťky 0,5 mm, šířky 1,0 m</t>
  </si>
  <si>
    <t>"Skl. S1" 564,5+7,15</t>
  </si>
  <si>
    <t>132</t>
  </si>
  <si>
    <t>711161381</t>
  </si>
  <si>
    <t>Izolace proti zemní vlhkosti foliemi nopovými ukončené horní lištou</t>
  </si>
  <si>
    <t>-897027501</t>
  </si>
  <si>
    <t>Izolace proti zemní vlhkosti nopovými foliemi FONDALINE ukončení izolace lištou</t>
  </si>
  <si>
    <t>133</t>
  </si>
  <si>
    <t>711493111</t>
  </si>
  <si>
    <t>Izolace proti podpovrchové a tlakové vodě vodorovná SCHOMBURG těsnicí kaší AQUAFIN-2K</t>
  </si>
  <si>
    <t>561579650</t>
  </si>
  <si>
    <t>Izolace proti podpovrchové a tlakové vodě - ostatní SCHOMBURG na ploše vodorovné V těsnicí kaší AQUAFIN-2K</t>
  </si>
  <si>
    <t>"1PP na WC a umývárny pod ker. dlažbu"   4,77+8,98+8,98+4,3+6,79+3,91+5,76+5,14</t>
  </si>
  <si>
    <t>"2NP na WC a umývárny pod ker. dlažbu"   2,46+2,46+2,63+1,87</t>
  </si>
  <si>
    <t>134</t>
  </si>
  <si>
    <t>711493121</t>
  </si>
  <si>
    <t>Izolace proti podpovrchové a tlakové vodě svislá SCHOMBURG těsnicí kaší AQUAFIN-2K</t>
  </si>
  <si>
    <t>535513540</t>
  </si>
  <si>
    <t>Izolace proti podpovrchové a tlakové vodě - ostatní SCHOMBURG na ploše svislé S těsnicí kaší AQUAFIN-2K</t>
  </si>
  <si>
    <t>"1PP"   3,78</t>
  </si>
  <si>
    <t>"2NP"   3,15</t>
  </si>
  <si>
    <t>135</t>
  </si>
  <si>
    <t>998711103</t>
  </si>
  <si>
    <t>Přesun hmot tonážní pro izolace proti vodě, vlhkosti a plynům v objektech výšky do 60 m</t>
  </si>
  <si>
    <t>110939310</t>
  </si>
  <si>
    <t>Přesun hmot pro izolace proti vodě, vlhkosti a plynům stanovený z hmotnosti přesunovaného materiálu vodorovná dopravní vzdálenost do 50 m v objektech výšky přes 12 do 60 m</t>
  </si>
  <si>
    <t>712</t>
  </si>
  <si>
    <t>Povlakové krytiny</t>
  </si>
  <si>
    <t>136</t>
  </si>
  <si>
    <t>712-R10</t>
  </si>
  <si>
    <t>Provedení povlakové krytiny střech PVC fólií včetně spojů, kotvení a detailů opracování</t>
  </si>
  <si>
    <t>-1156255890</t>
  </si>
  <si>
    <t>Skl. St1 nad 1NP</t>
  </si>
  <si>
    <t>"plocha"     118,5</t>
  </si>
  <si>
    <t>"vytažení na svislé kce"     49,5*1</t>
  </si>
  <si>
    <t>Skl. St2 nad 2NP</t>
  </si>
  <si>
    <t>"plocha"    352,8</t>
  </si>
  <si>
    <t>"vytažení na svislé kce"     81*1</t>
  </si>
  <si>
    <t>137</t>
  </si>
  <si>
    <t>283220000</t>
  </si>
  <si>
    <t>fólie hydroizolační střešní FATRAFOL 804 tl 2 mm š 1200 mm šedá</t>
  </si>
  <si>
    <t>-1233991108</t>
  </si>
  <si>
    <t>Fólie z měkčeného polyvinylchloridu a jednoduché výrobky z nich hydroizolační fólie FATRAFOL  mPVC fólie střešní š 1200 mm FATRAFOL 804 tl 2 mm  šedá</t>
  </si>
  <si>
    <t>601,8*1,02 'Přepočtené koeficientem množství</t>
  </si>
  <si>
    <t>138</t>
  </si>
  <si>
    <t>712-R11</t>
  </si>
  <si>
    <t>Provedení povlakové krytiny střech PVC fólií včetně spojů, kotvení a opracování detailů.</t>
  </si>
  <si>
    <t>1972788649</t>
  </si>
  <si>
    <t xml:space="preserve">Skl. St3 - nad 3NP   </t>
  </si>
  <si>
    <t>"plocha"     422</t>
  </si>
  <si>
    <t>"vytažení na svislou"    99,4*1</t>
  </si>
  <si>
    <t>Skl. St4 - nad spojovacím krčkem</t>
  </si>
  <si>
    <t>"plocha"     25,7</t>
  </si>
  <si>
    <t>"vytažení na svislou"    25,5*1</t>
  </si>
  <si>
    <t>139</t>
  </si>
  <si>
    <t>757403744</t>
  </si>
  <si>
    <t>572,6*1,02 'Přepočtené koeficientem množství</t>
  </si>
  <si>
    <t>140</t>
  </si>
  <si>
    <t>712-R02</t>
  </si>
  <si>
    <t>Napojení a úprava stávající střechy</t>
  </si>
  <si>
    <t>-1730043818</t>
  </si>
  <si>
    <t>141</t>
  </si>
  <si>
    <t>712-R13</t>
  </si>
  <si>
    <t>Dodávka a montáž parozábrany včetně penetrace podkladu</t>
  </si>
  <si>
    <t>-307016995</t>
  </si>
  <si>
    <t>"Skl. St1" 118,45</t>
  </si>
  <si>
    <t>"Skl. St2" 352,77</t>
  </si>
  <si>
    <t>"Skl. St3" 422,42+30,4</t>
  </si>
  <si>
    <t>"Skl. St4" 25,72</t>
  </si>
  <si>
    <t>142</t>
  </si>
  <si>
    <t>998712103</t>
  </si>
  <si>
    <t>Přesun hmot tonážní tonážní pro krytiny povlakové v objektech v do 24 m</t>
  </si>
  <si>
    <t>-461858031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</si>
  <si>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</si>
  <si>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</si>
  <si>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</si>
  <si>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143</t>
  </si>
  <si>
    <t>713-01R</t>
  </si>
  <si>
    <t>Montáž spádových klínů deskami 1 vrstva</t>
  </si>
  <si>
    <t>-244373186</t>
  </si>
  <si>
    <t>144</t>
  </si>
  <si>
    <t>283759280</t>
  </si>
  <si>
    <t>deska z pěnového polystyrenu EPS 200 S 1000 x 500 x 1000 mm</t>
  </si>
  <si>
    <t>1480873802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</si>
  <si>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formát 1000 x 500 (1000) mm</t>
  </si>
  <si>
    <t>Poznámka k položce:
lambda=0,034 [W / m K]</t>
  </si>
  <si>
    <t>100,963653324052*1,02 'Přepočtené koeficientem množství</t>
  </si>
  <si>
    <t>145</t>
  </si>
  <si>
    <t>713121111</t>
  </si>
  <si>
    <t>Montáž izolace tepelné podlah volně kladenými rohožemi, pásy, dílci, deskami 1 vrstva</t>
  </si>
  <si>
    <t>-273692290</t>
  </si>
  <si>
    <t>Montáž tepelné izolace podlah rohožemi, pásy, deskami, dílci, bloky (izolační materiál ve specifikaci) kladenými volně jednovrstvá</t>
  </si>
  <si>
    <t>"skl. P5" 8,52</t>
  </si>
  <si>
    <t>"skl. P6" 11,5</t>
  </si>
  <si>
    <t>146</t>
  </si>
  <si>
    <t>283723030</t>
  </si>
  <si>
    <t>deska z pěnového polystyrenu EPS 100 S 1000 x 500 x 40 mm</t>
  </si>
  <si>
    <t>1126781316</t>
  </si>
  <si>
    <t>Desky z lehčených plastů desky z pěnového polystyrénu - samozhášivého typ EPS 100S stabil, objemová hmotnost 20 - 25 kg/m3 tepelně izolační desky pro izolace ploché střechy nebo podlahy rozměr 1000 x 500 mm, lambda 0,037 [W / m K] 40 mm</t>
  </si>
  <si>
    <t>Poznámka k položce:
lambda=0,037 [W / m K]</t>
  </si>
  <si>
    <t>11,5*1,02 'Přepočtené koeficientem množství</t>
  </si>
  <si>
    <t>147</t>
  </si>
  <si>
    <t>283723050</t>
  </si>
  <si>
    <t>deska z pěnového polystyrenu EPS 100 S 1000 x 500 x 50 mm</t>
  </si>
  <si>
    <t>-897949907</t>
  </si>
  <si>
    <t>Desky z lehčených plastů desky z pěnového polystyrénu - samozhášivého typ EPS 100S stabil, objemová hmotnost 20 - 25 kg/m3 tepelně izolační desky pro izolace ploché střechy nebo podlahy rozměr 1000 x 500 mm, lambda 0,037 [W / m K] 50 mm</t>
  </si>
  <si>
    <t>148</t>
  </si>
  <si>
    <t>713121111.1</t>
  </si>
  <si>
    <t>Montáž izolace tepelné podlah volně kladenými rohožemi, pásy, dílci, deskami 1 vrstva (terasa)</t>
  </si>
  <si>
    <t>-1373965095</t>
  </si>
  <si>
    <t>Montáž tepelné izolace podlah rohožemi, pásy, deskami, dílci, bloky (izolační materiál ve specifikaci) kladenými volně jednovrstvá (terasa)</t>
  </si>
  <si>
    <t>149</t>
  </si>
  <si>
    <t>283759200</t>
  </si>
  <si>
    <t>deska z pěnového polystyrenu EPS 200 S 1000 x 500 x 40 mm</t>
  </si>
  <si>
    <t>688242617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</si>
  <si>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40 mm</t>
  </si>
  <si>
    <t>118,45*1,05 'Přepočtené koeficientem množství</t>
  </si>
  <si>
    <t>150</t>
  </si>
  <si>
    <t>713121121</t>
  </si>
  <si>
    <t>Montáž izolace tepelné podlah volně kladenými rohožemi, pásy, dílci, deskami 2 vrstvy</t>
  </si>
  <si>
    <t>543571706</t>
  </si>
  <si>
    <t>Montáž tepelné izolace podlah rohožemi, pásy, deskami, dílci, bloky (izolační materiál ve specifikaci) kladenými volně dvouvrstvá</t>
  </si>
  <si>
    <t>"1PP, skl. P1" 457,49</t>
  </si>
  <si>
    <t>"1NP, skl. P5" 8,52</t>
  </si>
  <si>
    <t>151</t>
  </si>
  <si>
    <t>283723020</t>
  </si>
  <si>
    <t>deska z pěnového polystyrenu EPS 100 S 1000 x 500 x 30 mm</t>
  </si>
  <si>
    <t>1025865769</t>
  </si>
  <si>
    <t>Desky z lehčených plastů desky z pěnového polystyrénu - samozhášivého typ EPS 100S stabil, objemová hmotnost 20 - 25 kg/m3 tepelně izolační desky pro izolace ploché střechy nebo podlahy rozměr 1000 x 500 mm, lambda 0,037 [W / m K] 30 mm</t>
  </si>
  <si>
    <t>8,52*1,02 'Přepočtené koeficientem množství</t>
  </si>
  <si>
    <t>152</t>
  </si>
  <si>
    <t>988729632</t>
  </si>
  <si>
    <t>153</t>
  </si>
  <si>
    <t>283763790</t>
  </si>
  <si>
    <t>polystyren extrudovaný URSA XPS N-V-L - 1250 x 600 x 50 mm</t>
  </si>
  <si>
    <t>-1815793896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</si>
  <si>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50 mm</t>
  </si>
  <si>
    <t>457,49*1,02 'Přepočtené koeficientem množství</t>
  </si>
  <si>
    <t>154</t>
  </si>
  <si>
    <t>283763830</t>
  </si>
  <si>
    <t>polystyren extrudovaný URSA XPS N-V-L - 1250 x 600 x 120 mm</t>
  </si>
  <si>
    <t>-1132161932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</si>
  <si>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120 mm</t>
  </si>
  <si>
    <t>Poznámka k položce:
lambda=0,036 [W / m K]</t>
  </si>
  <si>
    <t>155</t>
  </si>
  <si>
    <t>713121121.1</t>
  </si>
  <si>
    <t>Montáž izolace tepelné podlah volně kladenými rohožemi, pásy, dílci, deskami 2 vrstvy (terasa)</t>
  </si>
  <si>
    <t>-170999201</t>
  </si>
  <si>
    <t>Montáž tepelné izolace podlah rohožemi, pásy, deskami, dílci, bloky (izolační materiál ve specifikaci) kladenými volně dvouvrstvá  (terasa)</t>
  </si>
  <si>
    <t>156</t>
  </si>
  <si>
    <t>283759260</t>
  </si>
  <si>
    <t>deska z pěnového polystyrenu EPS 200 S 1000 x 500 x 100 mm</t>
  </si>
  <si>
    <t>-359453046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</si>
  <si>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100 mm</t>
  </si>
  <si>
    <t>118,45*1,02 'Přepočtené koeficientem množství</t>
  </si>
  <si>
    <t>157</t>
  </si>
  <si>
    <t>283759240</t>
  </si>
  <si>
    <t>deska z pěnového polystyrenu EPS 200 S 1000 x 500 x 80 mm</t>
  </si>
  <si>
    <t>1433836022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</si>
  <si>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80 mm</t>
  </si>
  <si>
    <t>158</t>
  </si>
  <si>
    <t>713131145</t>
  </si>
  <si>
    <t>Montáž izolace tepelné stěn a základů lepením bodově rohoží, pásů, dílců, desek</t>
  </si>
  <si>
    <t>1131036966</t>
  </si>
  <si>
    <t>Montáž tepelné izolace stěn rohožemi, pásy, deskami, dílci, bloky (izolační materiál ve specifikaci) lepením bodově</t>
  </si>
  <si>
    <t>"Skl. S1" 668,5+7,4</t>
  </si>
  <si>
    <t>159</t>
  </si>
  <si>
    <t>283764240</t>
  </si>
  <si>
    <t>deska z extrudovaného polystyrénu BACHL XPS 300 SF 140 mm</t>
  </si>
  <si>
    <t>1043620211</t>
  </si>
  <si>
    <t>Desky z lehčených plastů desky z extrudovaného polystyrenu desky z extrudovaného polystyrenu BACHL BACHL XPS 300 SF hladký povrch, ozub po celém obvodu 1265 x 615 mm (krycí plocha 0,75 m2) 140 mm</t>
  </si>
  <si>
    <t>675,9*1,02 'Přepočtené koeficientem množství</t>
  </si>
  <si>
    <t>160</t>
  </si>
  <si>
    <t>713141182.1</t>
  </si>
  <si>
    <t>Montáž izolace tepelné střech plochých tl přes 170 mm šrouby, budova v do 20 m</t>
  </si>
  <si>
    <t>-1413397055</t>
  </si>
  <si>
    <t xml:space="preserve">Montáž tepelné izolace střech plochých rohožemi, pásy, deskami, dílci, bloky (izolační materiál ve specifikaci) přišroubovanými šrouby tl. izolace přes 170 mm budovy výšky do 20 m </t>
  </si>
  <si>
    <t>"Skl. St2" 352,77*2</t>
  </si>
  <si>
    <t>"Skl. St3" 422,42*2+30,4*2</t>
  </si>
  <si>
    <t>161</t>
  </si>
  <si>
    <t>283759920</t>
  </si>
  <si>
    <t>deska z pěnového polystyrenu EPS 150 S 1000 x 500 x 180 mm</t>
  </si>
  <si>
    <t>299994961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</si>
  <si>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180 mm</t>
  </si>
  <si>
    <t>Poznámka k položce:
lambda=0,035 [W / m K]</t>
  </si>
  <si>
    <t xml:space="preserve">"Skl. St4" 25,72 </t>
  </si>
  <si>
    <t>25,72*1,02 'Přepočtené koeficientem množství</t>
  </si>
  <si>
    <t>162</t>
  </si>
  <si>
    <t>283759140</t>
  </si>
  <si>
    <t>deska z pěnového polystyrenu EPS 150 S 1000 x 500 x 100 mm</t>
  </si>
  <si>
    <t>709385094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</si>
  <si>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100 mm</t>
  </si>
  <si>
    <t>805,59*1,02 'Přepočtené koeficientem množství</t>
  </si>
  <si>
    <t>163</t>
  </si>
  <si>
    <t>283759150</t>
  </si>
  <si>
    <t>deska z pěnového polystyrenu EPS 150 S 1000 x 500 x 120 mm</t>
  </si>
  <si>
    <t>3026121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</si>
  <si>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</si>
  <si>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805,590196078431*1,02 'Přepočtené koeficientem množství</t>
  </si>
  <si>
    <t>164</t>
  </si>
  <si>
    <t>713191132</t>
  </si>
  <si>
    <t>Montáž izolace tepelné podlah, stropů vrchem nebo střech překrytí separační fólií z PE</t>
  </si>
  <si>
    <t>1870422284</t>
  </si>
  <si>
    <t>Montáž tepelné izolace stavebních konstrukcí - doplňky a konstrukční součásti podlah, stropů vrchem nebo střech překrytím fólií separační z PE</t>
  </si>
  <si>
    <t>"1PP" 457,49+28,44</t>
  </si>
  <si>
    <t>"1PP" 317,52</t>
  </si>
  <si>
    <t>"1NP" 362,99+28,68</t>
  </si>
  <si>
    <t>"2NP" 658,38+30,61</t>
  </si>
  <si>
    <t>"3NP" 378,68+28,7</t>
  </si>
  <si>
    <t>165</t>
  </si>
  <si>
    <t>283231500</t>
  </si>
  <si>
    <t>fólie separační PE bal. 100 m2</t>
  </si>
  <si>
    <t>-1151416293</t>
  </si>
  <si>
    <t>Fólie z polyetylénu a jednoduché výrobky z nich separační fólie separační fólie CEMIX PE fólie pro lité podlahy   bal. 100 m2</t>
  </si>
  <si>
    <t>Poznámka k položce:
oddělení betonových nebo samonivelačních vyrovnávacích vrstev</t>
  </si>
  <si>
    <t>2291,49*1,1 'Přepočtené koeficientem množství</t>
  </si>
  <si>
    <t>166</t>
  </si>
  <si>
    <t>998713103</t>
  </si>
  <si>
    <t>Přesun hmot tonážní pro izolace tepelné v objektech v do 24 m</t>
  </si>
  <si>
    <t>607130806</t>
  </si>
  <si>
    <t>Přesun hmot pro izolace tepelné stanovený z hmotnosti přesunovaného materiálu vodorovná dopravní vzdálenost do 50 m v objektech výšky přes 12 m do 24 m</t>
  </si>
  <si>
    <t>762</t>
  </si>
  <si>
    <t>Konstrukce tesařské</t>
  </si>
  <si>
    <t>167</t>
  </si>
  <si>
    <t>762512225.1</t>
  </si>
  <si>
    <t xml:space="preserve">Montáž podlahové kce podkladové z desek dřevotřískových nebo cementotřískových </t>
  </si>
  <si>
    <t>-555173663</t>
  </si>
  <si>
    <t>"skl. P3" 317,52</t>
  </si>
  <si>
    <t>168</t>
  </si>
  <si>
    <t>607215180</t>
  </si>
  <si>
    <t>deska dřevotřísková typ S třída E1, jakost I tl. 16 mm</t>
  </si>
  <si>
    <t>978802953</t>
  </si>
  <si>
    <t>Desky dřevotřískové ( EN 312) emisní třída E1 - třívrstvé oboustranně broušené desky rozměr  275 x 207 cm jakost I tloušťka 16 mm</t>
  </si>
  <si>
    <t>317,52*1,08 'Přepočtené koeficientem množství</t>
  </si>
  <si>
    <t>169</t>
  </si>
  <si>
    <t>762951004</t>
  </si>
  <si>
    <t>Montáž podkladního roštu dřevěné terasy z plných profilů osové vzdálenosti podpěr přes 500 mm</t>
  </si>
  <si>
    <t>-1743204962</t>
  </si>
  <si>
    <t>Montáž terasy podkladního roštu z profilů plných, osové vzdálenosti podpěr přes 550 mm</t>
  </si>
  <si>
    <t>170</t>
  </si>
  <si>
    <t>607911200</t>
  </si>
  <si>
    <t>profil podkladový 9552  48/35 mm</t>
  </si>
  <si>
    <t>-1616333792</t>
  </si>
  <si>
    <t>Výrobky a výlisky dřevoplastové prkna  terasová TWISON O-TERRACE podkladový profil  48/35 mm</t>
  </si>
  <si>
    <t>118,45*1,6 'Přepočtené koeficientem množství</t>
  </si>
  <si>
    <t>171</t>
  </si>
  <si>
    <t>762951102</t>
  </si>
  <si>
    <t>Příplatek k montáži podkladního roštu za výškové vyrovnání roštu terči do 105 mm</t>
  </si>
  <si>
    <t>-986473877</t>
  </si>
  <si>
    <t>Montáž terasy Příplatek k cenám za výškové vyrovnání podkladního roštu pomocí vyrovnávacích terčů přes 60 do 105 mm</t>
  </si>
  <si>
    <t>16+15,2+14,3+13,4</t>
  </si>
  <si>
    <t>172</t>
  </si>
  <si>
    <t>762951103</t>
  </si>
  <si>
    <t>Příplatek k montáži podkladního roštu za výškové vyrovnání roštu terči do 145 mm</t>
  </si>
  <si>
    <t>297839191</t>
  </si>
  <si>
    <t>Montáž terasy Příplatek k cenám za výškové vyrovnání podkladního roštu pomocí vyrovnávacích terčů přes 100 do 145mm</t>
  </si>
  <si>
    <t>18,6+17,8+16,8</t>
  </si>
  <si>
    <t>173</t>
  </si>
  <si>
    <t>762952044</t>
  </si>
  <si>
    <t>Montáž teras z prken š do 140 mm z dřevoplastu skrytým spojem broušených bez povrchové úpravy</t>
  </si>
  <si>
    <t>120255392</t>
  </si>
  <si>
    <t>Montáž terasy nášlapné vrstvy z prken z dřevoplastu (WPC ), bez povrchové úpravy, spojovaných skrytými spojkami, šířky do 140 mm</t>
  </si>
  <si>
    <t>174</t>
  </si>
  <si>
    <t>607911100.1</t>
  </si>
  <si>
    <t>prkno terasové dřevoplastové 23mm</t>
  </si>
  <si>
    <t>-783166399</t>
  </si>
  <si>
    <t>118,45*1,08 'Přepočtené koeficientem množství</t>
  </si>
  <si>
    <t>175</t>
  </si>
  <si>
    <t>998762103</t>
  </si>
  <si>
    <t>Přesun hmot tonážní pro kce tesařské v objektech v do 24 m</t>
  </si>
  <si>
    <t>503490883</t>
  </si>
  <si>
    <t>Přesun hmot pro konstrukce tesařské stanovený z hmotnosti přesunovaného materiálu vodorovná dopravní vzdálenost do 50 m v objektech výšky přes 12 do 24 m</t>
  </si>
  <si>
    <t>763</t>
  </si>
  <si>
    <t>Konstrukce suché výstavby</t>
  </si>
  <si>
    <t>176</t>
  </si>
  <si>
    <t>763-01R</t>
  </si>
  <si>
    <t>Úprava stěn pro revizní otvory</t>
  </si>
  <si>
    <t>1061183978</t>
  </si>
  <si>
    <t>"dodávka dvířek v ZTI"   30</t>
  </si>
  <si>
    <t>177</t>
  </si>
  <si>
    <t>763-02R</t>
  </si>
  <si>
    <t>Úprava podhledů pro revizní otvory</t>
  </si>
  <si>
    <t>1208716051</t>
  </si>
  <si>
    <t>"dodávka dvířek v ZTI"   29</t>
  </si>
  <si>
    <t>178</t>
  </si>
  <si>
    <t>76312-R01</t>
  </si>
  <si>
    <t>SDK stěna předsazená tl 100 mm profil CW+UW deska 1xH2 12,5 bez TI EI 15</t>
  </si>
  <si>
    <t>1446365937</t>
  </si>
  <si>
    <t>"1.PP" 32,745</t>
  </si>
  <si>
    <t>"1.NP" 23,51</t>
  </si>
  <si>
    <t>"2.NP" 24,45</t>
  </si>
  <si>
    <t>"3.NP" 8,05</t>
  </si>
  <si>
    <t>179</t>
  </si>
  <si>
    <t>76312-R02</t>
  </si>
  <si>
    <t>SDK stěna předsazená tl 140 mm profil CW+UW deska 1xH2 12,5 bez TI EI 15</t>
  </si>
  <si>
    <t>-2103819019</t>
  </si>
  <si>
    <t>"1.PP" 13,69</t>
  </si>
  <si>
    <t>180</t>
  </si>
  <si>
    <t>76312-R03</t>
  </si>
  <si>
    <t>SDK stěna předsazená tl 150 mm profil CW+UW deska 1xH2 12,5 bez TI EI 15</t>
  </si>
  <si>
    <t>455908020</t>
  </si>
  <si>
    <t>"1.PP" 10,789</t>
  </si>
  <si>
    <t>"1.NP" 10,6</t>
  </si>
  <si>
    <t>"2.NP" 42,437</t>
  </si>
  <si>
    <t>"3.NP" 37,362</t>
  </si>
  <si>
    <t>181</t>
  </si>
  <si>
    <t>76312-R04</t>
  </si>
  <si>
    <t>SDK stěna předsazená tl 200 mm profil CW+UW deska 1xH2 12,5 bez TI EI 15</t>
  </si>
  <si>
    <t>2078649948</t>
  </si>
  <si>
    <t>"1.PP" 9,99</t>
  </si>
  <si>
    <t>"1.NP" 1,68</t>
  </si>
  <si>
    <t>"2.NP" 9,187</t>
  </si>
  <si>
    <t>"3.NP" 9,1</t>
  </si>
  <si>
    <t>182</t>
  </si>
  <si>
    <t>76312-R05</t>
  </si>
  <si>
    <t>SDK stěna předsazená tl 250 mm profil CW+UW deska 1xH2 12,5 bez TI EI 15</t>
  </si>
  <si>
    <t>522560241</t>
  </si>
  <si>
    <t>"1.PP" 1,425</t>
  </si>
  <si>
    <t>"1.NP" 14,691</t>
  </si>
  <si>
    <t>"2.NP" 10,15</t>
  </si>
  <si>
    <t>"3.NP" 10,15</t>
  </si>
  <si>
    <t>183</t>
  </si>
  <si>
    <t>76312-R06</t>
  </si>
  <si>
    <t>SDK stěna předsazená tl 300 mm profil CW+UW deska 1xH2 12,5 bez TI EI 15</t>
  </si>
  <si>
    <t>-1092350225</t>
  </si>
  <si>
    <t>"2.NP" 5,635</t>
  </si>
  <si>
    <t>"3.NP" 5,635</t>
  </si>
  <si>
    <t>184</t>
  </si>
  <si>
    <t>763164715</t>
  </si>
  <si>
    <t>SDK obklad kovových kcí uzavřeného tvaru š do 0,8 m desky 1xDF 12,5</t>
  </si>
  <si>
    <t>-181636846</t>
  </si>
  <si>
    <t>Obklad ze sádrokartonových desek konstrukcí kovových včetně ochranných úhelníků uzavřeného tvaru rozvinuté šíře do 0,8 m, opláštěný deskou protipožární DF, tl. 12,5 mm</t>
  </si>
  <si>
    <t>ocelové sloupky nosné konstrukce, viz zpráva statiky</t>
  </si>
  <si>
    <t>182,69</t>
  </si>
  <si>
    <t>186,42</t>
  </si>
  <si>
    <t>36,96</t>
  </si>
  <si>
    <t>116,62</t>
  </si>
  <si>
    <t>100,44</t>
  </si>
  <si>
    <t>6,72</t>
  </si>
  <si>
    <t>15*3,16</t>
  </si>
  <si>
    <t>185</t>
  </si>
  <si>
    <t>763-R10</t>
  </si>
  <si>
    <t xml:space="preserve">Montáž protipožárního obkladu nosníků deskami </t>
  </si>
  <si>
    <t>498125229</t>
  </si>
  <si>
    <t>Montáž tepelné izolace protipožárním obkladem deskami (desky ve specifikaci) průvlaků, vazníků nebo nosníků včetně plechových pozinkovaných nárožníků jednovrstvá</t>
  </si>
  <si>
    <t>Poznámka k položce:
Včetně ocelových nosníků a případného pomocného roštu.</t>
  </si>
  <si>
    <t>schodiště</t>
  </si>
  <si>
    <t>podhledy schodiště hlavního</t>
  </si>
  <si>
    <t>(4,561+1,5+4,899+0,15)*(1,75+0,1*2)</t>
  </si>
  <si>
    <t>(3,879+2,7+4,216+0,15)*(1,75+0,1*2)</t>
  </si>
  <si>
    <t>ocelové nosníky schodiště</t>
  </si>
  <si>
    <t>4*(4,561+1,5+4,899+3,879+2,7+4,216)*0,5*2</t>
  </si>
  <si>
    <t>podhledy schodiště vedlejšího</t>
  </si>
  <si>
    <t>(4,338+0,15+4,561+4,73+0,15+3,879+4,047+0,15)*(1,425+2*0,1)</t>
  </si>
  <si>
    <t>186</t>
  </si>
  <si>
    <t>590300220</t>
  </si>
  <si>
    <t>deska sádrokartonová GKF tl.18,0 mm</t>
  </si>
  <si>
    <t>-2027427967</t>
  </si>
  <si>
    <t>Systémy sádrokartonové, sádrovláknité a cementovláknité systémy KNAUF sdk desky šířky 1250 mm protipožární  GKF tl. 18,0 mm  Knauf RED</t>
  </si>
  <si>
    <t>165,786*1,1 'Přepočtené koeficientem množství</t>
  </si>
  <si>
    <t>187</t>
  </si>
  <si>
    <t>76341-R01</t>
  </si>
  <si>
    <t>Sanitární příčky do mokrého prostředí, kompaktní desky tl 12 mm</t>
  </si>
  <si>
    <t>142403194</t>
  </si>
  <si>
    <t>Sanitární příčky vhodné do mokrého prostředí dělící z kompaktních desek tl. 12 mm</t>
  </si>
  <si>
    <t xml:space="preserve">"1PP"     (1,85+1,04)*2*2,1-0,7*1,97 *4   </t>
  </si>
  <si>
    <t>"sprcha"   2*0,9*1,7</t>
  </si>
  <si>
    <t xml:space="preserve">"1NP"    (1,83+1,44)*2,1 -0,7*1,97*2  + 1,4*2,1-0,7*1,97     </t>
  </si>
  <si>
    <t xml:space="preserve">"2NP"    (2,9+2*1,1)*2,1 -0,7*1,97*3  +  (1,85+1,1)*2,1 - 0,7*1,97*2             </t>
  </si>
  <si>
    <t xml:space="preserve">"3NP"    (2,9+2*1,1)*2,1 -0,7*1,97*3  +  (1,85+1,1)*2,1 - 0,7*1,97*2           </t>
  </si>
  <si>
    <t>188</t>
  </si>
  <si>
    <t>76341-R02</t>
  </si>
  <si>
    <t>Dveře sanitárních příček, kompaktní desky tl 12 mm, š do 800 mm, v do 2000 mm</t>
  </si>
  <si>
    <t>-882481007</t>
  </si>
  <si>
    <t>189</t>
  </si>
  <si>
    <t>76341-R03</t>
  </si>
  <si>
    <t>Dělící přepážky k pisoárům, kompaktní desky tl 12 mm</t>
  </si>
  <si>
    <t>-43270224</t>
  </si>
  <si>
    <t>Sanitární příčky vhodné do mokrého prostředí dělící přepážky k pisoárům z kompaktních desek tl. 12 mm</t>
  </si>
  <si>
    <t>7*0,45*0,6</t>
  </si>
  <si>
    <t>190</t>
  </si>
  <si>
    <t>763131421</t>
  </si>
  <si>
    <t>SDK podhled desky 2xA 12,5 bez TI dvouvrstvá spodní kce profil CD+UD</t>
  </si>
  <si>
    <t>-1779784705</t>
  </si>
  <si>
    <t>Podhled ze sádrokartonových desek dvouvrstvá zavěšená spodní konstrukce z ocelových profilů CD, UD dvojitě opláštěná deskami standardními A, tl. 2 x 12,5 mm, bez TI</t>
  </si>
  <si>
    <t>"1.PP" 78,19+2,12</t>
  </si>
  <si>
    <t>"1.NP" 46,81</t>
  </si>
  <si>
    <t>"2.NP" 48,04</t>
  </si>
  <si>
    <t>"3.NP"  38,4</t>
  </si>
  <si>
    <t>191</t>
  </si>
  <si>
    <t>763-R02</t>
  </si>
  <si>
    <t>SDK podhled oboustranně pořárně odolný včetně roštu. Horní EI 60-DP1, spodní EI 30-DP1. vč. revizní dvířky 850x850 EI 30-DP1</t>
  </si>
  <si>
    <t>-93627110</t>
  </si>
  <si>
    <t>SDK podhled oboustranně pořárně odolný včetně roštu, horní EI 60-DP1, spodní EI 30-DP1. vč. revizní dvířky 850x850 EI 30-DP1</t>
  </si>
  <si>
    <t>Poznámka k položce:
Pouze na podestě 1NP ve výšce 2,9m.
POZOR - součástí také revizní dvířka.</t>
  </si>
  <si>
    <t>"1.NP Požární schodiště"   4,2</t>
  </si>
  <si>
    <t>192</t>
  </si>
  <si>
    <t>763131713</t>
  </si>
  <si>
    <t>SDK podhled napojení na obvodové konstrukce profilem</t>
  </si>
  <si>
    <t>-1844317001</t>
  </si>
  <si>
    <t>Podhled ze sádrokartonových desek ostatní práce a konstrukce na podhledech ze sádrokartonových desek napojení na obvodové konstrukce profilem</t>
  </si>
  <si>
    <t>"1.PP" 115,06+1,6</t>
  </si>
  <si>
    <t>"1.NP" 67,33</t>
  </si>
  <si>
    <t>"2.NP" 260,99</t>
  </si>
  <si>
    <t>"3.NP" 192,72</t>
  </si>
  <si>
    <t>193</t>
  </si>
  <si>
    <t>763131714</t>
  </si>
  <si>
    <t>SDK podhled základní penetrační nátěr</t>
  </si>
  <si>
    <t>1021285463</t>
  </si>
  <si>
    <t>Podhled ze sádrokartonových desek ostatní práce a konstrukce na podhledech ze sádrokartonových desek základní penetrační nátěr</t>
  </si>
  <si>
    <t>599,99+19,11+2,12</t>
  </si>
  <si>
    <t>194</t>
  </si>
  <si>
    <t>763131721</t>
  </si>
  <si>
    <t>SDK podhled skoková změna v do 0,5 m</t>
  </si>
  <si>
    <t>-494201563</t>
  </si>
  <si>
    <t>Podhled ze sádrokartonových desek ostatní práce a konstrukce na podhledech ze sádrokartonových desek skokové změny výšky podhledu do 0,5 m</t>
  </si>
  <si>
    <t>"U schodiště" (9,8+2,1)*3</t>
  </si>
  <si>
    <t>195</t>
  </si>
  <si>
    <t>763-R03</t>
  </si>
  <si>
    <t>Příplatek k SDK podhledu za zelené desky v sociálním zázemí</t>
  </si>
  <si>
    <t>463554476</t>
  </si>
  <si>
    <t>"1PP" 4,77+8,98+8,98+4,3+6,79+3,91+5,76+5,14</t>
  </si>
  <si>
    <t>"1NP" 3,87+5,99+6,37+6,66+6,48</t>
  </si>
  <si>
    <t>"2NP" 8,6+4,9+2,78+4,3+5,4+11,22+2,63+1,87+2,46*2</t>
  </si>
  <si>
    <t>"3NP" 8,61+4,9+2,78+4,3+5,4+11,22</t>
  </si>
  <si>
    <t>196</t>
  </si>
  <si>
    <t>763431031</t>
  </si>
  <si>
    <t>Montáž minerálního podhledu s vyjímatelnými panely na zavěšený skrytý rošt</t>
  </si>
  <si>
    <t>1983150936</t>
  </si>
  <si>
    <t>Montáž podhledu minerálního včetně zavěšeného roštu skrytého s panely vyjímatelnými jakékoliv velikosti panelů</t>
  </si>
  <si>
    <t>"1PP" 249,81</t>
  </si>
  <si>
    <t>"1NP" 152,71+28,68</t>
  </si>
  <si>
    <t>"2NP"  271,98+30,61</t>
  </si>
  <si>
    <t>"3NP"  116,54+28,27</t>
  </si>
  <si>
    <t>197</t>
  </si>
  <si>
    <t>590360340</t>
  </si>
  <si>
    <t>panel akustický Focus Ds, bílá Frost, 600x600x20mm</t>
  </si>
  <si>
    <t>434996700</t>
  </si>
  <si>
    <t>Systémy akustických podhledů panely akustické Ecophon FOCUS Ds Focus Ds, bílá Frost, 600x600x20 mm</t>
  </si>
  <si>
    <t>878,6*1,05 'Přepočtené koeficientem množství</t>
  </si>
  <si>
    <t>198</t>
  </si>
  <si>
    <t>763431201</t>
  </si>
  <si>
    <t>Napojení minerálního podhledu na stěnu obvodovou lištou</t>
  </si>
  <si>
    <t>284906392</t>
  </si>
  <si>
    <t>Montáž podhledu minerálního napojení na stěnu lištou obvodovou</t>
  </si>
  <si>
    <t>"1PP" 139,5</t>
  </si>
  <si>
    <t>"1NP" 71,55+2,4</t>
  </si>
  <si>
    <t>"2NP" 170,75+3,2</t>
  </si>
  <si>
    <t>"3NP" 116,54+3,2</t>
  </si>
  <si>
    <t>199</t>
  </si>
  <si>
    <t>998763303</t>
  </si>
  <si>
    <t>Přesun hmot tonážní pro sádrokartonové konstrukce v objektech v do 24 m</t>
  </si>
  <si>
    <t>2123391060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</si>
  <si>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</si>
  <si>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764</t>
  </si>
  <si>
    <t>Konstrukce klempířské</t>
  </si>
  <si>
    <t>200</t>
  </si>
  <si>
    <t>764245307</t>
  </si>
  <si>
    <t>Oplechování horních ploch a nadezdívek bez rohů z TiZn lesklého plechu celoplošně lepené rš 670mm</t>
  </si>
  <si>
    <t>1972205148</t>
  </si>
  <si>
    <t>Oplechování horních ploch zdí a nadezdívek (atik) z titanzinkového lesklého válcovaného plechu celoplošně lepené rš 670 mm</t>
  </si>
  <si>
    <t>"K/06 rš 575 mm" 25,04</t>
  </si>
  <si>
    <t>201</t>
  </si>
  <si>
    <t>764245308</t>
  </si>
  <si>
    <t>Oplechování horních ploch a nadezdívek bez rohů z TiZn lesklého plechu celoplošně lepené rš 750mm</t>
  </si>
  <si>
    <t>-1039068380</t>
  </si>
  <si>
    <t>Oplechování horních ploch zdí a nadezdívek (atik) z titanzinkového lesklého válcovaného plechu celoplošně lepené rš 750 mm</t>
  </si>
  <si>
    <t>"viz výpis klempířských výrobků"</t>
  </si>
  <si>
    <t>"K/05 rš 710 mm" 11,4</t>
  </si>
  <si>
    <t>"K/03 rš 710 mm" 26,25</t>
  </si>
  <si>
    <t>202</t>
  </si>
  <si>
    <t>764245309</t>
  </si>
  <si>
    <t>Oplechování horních ploch a nadezdívek bez rohů z TiZn lesklého plechu celoplošně lepené rš 800mm</t>
  </si>
  <si>
    <t>-633380419</t>
  </si>
  <si>
    <t>Oplechování horních ploch zdí a nadezdívek (atik) z titanzinkového lesklého válcovaného plechu celoplošně lepené rš 800 mm</t>
  </si>
  <si>
    <t>"K/04 rš 760" 166,15+1,6</t>
  </si>
  <si>
    <t>203</t>
  </si>
  <si>
    <t>764246344</t>
  </si>
  <si>
    <t>Oplechování parapetů rovných celoplošně lepené z TiZn lesklého plechu rš 330 mm</t>
  </si>
  <si>
    <t>-1199865425</t>
  </si>
  <si>
    <t>Oplechování parapetů z titanzinkového lesklého válcovaného plechu rovných celoplošně lepené, bez rohů rš 330 mm</t>
  </si>
  <si>
    <t>"K/01 rš 280 mm" 6,465</t>
  </si>
  <si>
    <t>"K/02 rš 290 mm" 134,63</t>
  </si>
  <si>
    <t>"K/07 rš 270 mm" 25,35</t>
  </si>
  <si>
    <t>204</t>
  </si>
  <si>
    <t>764 R01</t>
  </si>
  <si>
    <t xml:space="preserve">Podkladní konstrukce atik OSB včetně kotvení </t>
  </si>
  <si>
    <t>1536845308</t>
  </si>
  <si>
    <t xml:space="preserve">podkladní konstrukce atik OSB včetně kotvení </t>
  </si>
  <si>
    <t>25,04+37,65+166,15+166,445+1,6</t>
  </si>
  <si>
    <t>205</t>
  </si>
  <si>
    <t>764 R02</t>
  </si>
  <si>
    <t>Montáž opláštění sloupů rš do 650 mm</t>
  </si>
  <si>
    <t>374568354</t>
  </si>
  <si>
    <t>206</t>
  </si>
  <si>
    <t>al 01</t>
  </si>
  <si>
    <t xml:space="preserve">Obklad ocelových sloupů nosné konstrukce </t>
  </si>
  <si>
    <t>322268810</t>
  </si>
  <si>
    <t>Poznámka k položce:
referenční výr. Alu-Bond</t>
  </si>
  <si>
    <t>ocelové sloupky nosné konstrukce, viz stavební půdorysy a statika</t>
  </si>
  <si>
    <t>182,69*(0,16+0,08)*2</t>
  </si>
  <si>
    <t>186,42*(0,16+0,08)*2</t>
  </si>
  <si>
    <t>36,96*(0,12+0,06)*2</t>
  </si>
  <si>
    <t>116,62*(0,12+0,06)*2</t>
  </si>
  <si>
    <t>100,44*(0,16+0,08)*2</t>
  </si>
  <si>
    <t>6,72*(0,12+0,06)*2</t>
  </si>
  <si>
    <t>15*3,16*(0,16+0,08)*2</t>
  </si>
  <si>
    <t>305,844*1,15 'Přepočtené koeficientem množství</t>
  </si>
  <si>
    <t>207</t>
  </si>
  <si>
    <t>998764103</t>
  </si>
  <si>
    <t>Přesun hmot tonážní pro konstrukce klempířské v objektech v do 24 m</t>
  </si>
  <si>
    <t>1510153574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</si>
  <si>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</si>
  <si>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</si>
  <si>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</si>
  <si>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208</t>
  </si>
  <si>
    <t>766 R03</t>
  </si>
  <si>
    <t>Dodávka a montáž recepce</t>
  </si>
  <si>
    <t>-1676100913</t>
  </si>
  <si>
    <t>209</t>
  </si>
  <si>
    <t>766 R04</t>
  </si>
  <si>
    <t>Dodávka a montáž bodového kupolového světliku, otvíravého včetně veškerých doplňků a příslušenství</t>
  </si>
  <si>
    <t>1926062464</t>
  </si>
  <si>
    <t>210</t>
  </si>
  <si>
    <t>766416243</t>
  </si>
  <si>
    <t>Montáž obložení stěn plochy přes 5 m2 panely z aglomerovaných desek přes 1,50 m2</t>
  </si>
  <si>
    <t>2089188513</t>
  </si>
  <si>
    <t>Montáž obložení stěn plochy přes 5 m2 panely obkladovými z aglomerovaných desek, plochy přes 1,50 m2</t>
  </si>
  <si>
    <t>obklad stěny bloku kolem výtahu</t>
  </si>
  <si>
    <t>"1PP"  8,85*3/2-0,9*2,1</t>
  </si>
  <si>
    <t>"1NP"   (1,75*2+8,3)*3,3-2*1*2,1-1,2*2,1+0,4*2,1*2+0,4*1,2+(12,4+1,72*3)*3-0,9*2,1-2*0,9*2,1</t>
  </si>
  <si>
    <t>"2NP"   (1,75*2+8,3)*3,3-0,9*2,1-1,2*2,1+0,4*2,1*2+0,4*1,2</t>
  </si>
  <si>
    <t>"3NP"   (1,75*2+8,3)*3,3-0,9*2,1-1,2*2,1+0,4*2,1*2+0,4*1,2</t>
  </si>
  <si>
    <t>211</t>
  </si>
  <si>
    <t>607 R01</t>
  </si>
  <si>
    <t xml:space="preserve">deska kompozitní tl. 8 mm(vysokotlaký laminát HPL) </t>
  </si>
  <si>
    <t>-1571773214</t>
  </si>
  <si>
    <t>Poznámka k položce:
referenční výrobek Fundermax, barva 0647</t>
  </si>
  <si>
    <t>166,155*1,2 'Přepočtené koeficientem množství</t>
  </si>
  <si>
    <t>212</t>
  </si>
  <si>
    <t>766 R01</t>
  </si>
  <si>
    <t>Dodávka a montáž podkladového roštu pro obložení</t>
  </si>
  <si>
    <t>-1935172368</t>
  </si>
  <si>
    <t>"stěny" 166,155</t>
  </si>
  <si>
    <t>"podhledy"  78,766</t>
  </si>
  <si>
    <t>213</t>
  </si>
  <si>
    <t>766 R02</t>
  </si>
  <si>
    <t>Úprava obkladu stěny pro přístup k patrovému rozvaděči - otevíravá část</t>
  </si>
  <si>
    <t>614817566</t>
  </si>
  <si>
    <t>214</t>
  </si>
  <si>
    <t>766423343</t>
  </si>
  <si>
    <t>Montáž obložení podhledů členitých panely aglomerovanými přes 1,50 m2</t>
  </si>
  <si>
    <t>628618353</t>
  </si>
  <si>
    <t>Montáž obložení podhledů členitých panely obkladovými z aglomerovaných desek, plochy přes 1,50 m2</t>
  </si>
  <si>
    <t>215</t>
  </si>
  <si>
    <t>-467275971</t>
  </si>
  <si>
    <t>78,766*1,2 'Přepočtené koeficientem množství</t>
  </si>
  <si>
    <t>216</t>
  </si>
  <si>
    <t>766694113</t>
  </si>
  <si>
    <t>Montáž parapetních desek dřevěných nebo plastových šířky do 30 cm délky do 2,6 m</t>
  </si>
  <si>
    <t>-1978079645</t>
  </si>
  <si>
    <t>Montáž ostatních truhlářských konstrukcí parapetních desek dřevěných nebo plastových šířky do 300 mm, délky přes 1600 do 2600 mm</t>
  </si>
  <si>
    <t>"P/01 okno O/F 01" 1</t>
  </si>
  <si>
    <t>217</t>
  </si>
  <si>
    <t>611 R01</t>
  </si>
  <si>
    <t>parapet  š. 290 mm - deska kompozitní vnitřní tl. 10 mm</t>
  </si>
  <si>
    <t>868538372</t>
  </si>
  <si>
    <t>1,77*1,1 'Přepočtené koeficientem množství</t>
  </si>
  <si>
    <t>218</t>
  </si>
  <si>
    <t>766694114</t>
  </si>
  <si>
    <t>Montáž parapetních desek dřevěných nebo plastových šířky do 30 cm délky přes 2,6 m</t>
  </si>
  <si>
    <t>-71942647</t>
  </si>
  <si>
    <t>Montáž ostatních truhlářských konstrukcí parapetních desek dřevěných nebo plastových šířky do 300 mm, délky přes 2600 mm</t>
  </si>
  <si>
    <t>"P/01 okno O/F02" 1</t>
  </si>
  <si>
    <t>"P/01 okno O/F03" 6</t>
  </si>
  <si>
    <t>"P/01 okno O/F05 06 07" 9</t>
  </si>
  <si>
    <t>"P/01 okno O/F06" 2</t>
  </si>
  <si>
    <t>"P/01 okno O/F08" 5</t>
  </si>
  <si>
    <t>"P/01 okno O/F09" 1</t>
  </si>
  <si>
    <t>"P/02 proskl. fasáda" 1</t>
  </si>
  <si>
    <t>"P/03 proskl. fasáda" 1</t>
  </si>
  <si>
    <t>219</t>
  </si>
  <si>
    <t>-161652874</t>
  </si>
  <si>
    <t>"viz výpis vnitřních parapetu" 4,69+52,38+27,675+6,5+25,6+6,5+8,55+9,55+6,6</t>
  </si>
  <si>
    <t>148,045*1,1 'Přepočtené koeficientem množství</t>
  </si>
  <si>
    <t>220</t>
  </si>
  <si>
    <t>998766103</t>
  </si>
  <si>
    <t>Přesun hmot tonážní pro konstrukce truhlářské v objektech v do 24 m</t>
  </si>
  <si>
    <t>1341591208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</si>
  <si>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</si>
  <si>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</si>
  <si>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</si>
  <si>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7670</t>
  </si>
  <si>
    <t>Konstrukce</t>
  </si>
  <si>
    <t>221</t>
  </si>
  <si>
    <t>7670-R01</t>
  </si>
  <si>
    <t>Výroba a montáž atypických zámečnických konstrukcí hmotnosti do 100 kg</t>
  </si>
  <si>
    <t>-349820216</t>
  </si>
  <si>
    <t>Výroba a montáž ostatních atypických zámečnických konstrukcí hmotnosti přes 50 do 100 kg</t>
  </si>
  <si>
    <t>Poznámka k položce:
OCELOVÉ NOSNÉ SLOUPY</t>
  </si>
  <si>
    <t>222</t>
  </si>
  <si>
    <t>mat 01</t>
  </si>
  <si>
    <t>JC 160/80/10</t>
  </si>
  <si>
    <t>218145777</t>
  </si>
  <si>
    <t>Poznámka k položce:
30,848 kg/m</t>
  </si>
  <si>
    <t>182,69*30,848</t>
  </si>
  <si>
    <t>5635,621*1,05 'Přepočtené koeficientem množství</t>
  </si>
  <si>
    <t>223</t>
  </si>
  <si>
    <t>mat 03</t>
  </si>
  <si>
    <t>JC 160/80/6</t>
  </si>
  <si>
    <t>-450943419</t>
  </si>
  <si>
    <t>Poznámka k položce:
hmotnost  20,087 kg/m</t>
  </si>
  <si>
    <t>186,42*20,087</t>
  </si>
  <si>
    <t>3744,619*1,05 'Přepočtené koeficientem množství</t>
  </si>
  <si>
    <t>224</t>
  </si>
  <si>
    <t>mat 12</t>
  </si>
  <si>
    <t>JC 160/80/5</t>
  </si>
  <si>
    <t>605519162</t>
  </si>
  <si>
    <t>Poznámka k položce:
hmotnost  16,979 kg/m</t>
  </si>
  <si>
    <t>3NP</t>
  </si>
  <si>
    <t>47,4*16,979</t>
  </si>
  <si>
    <t>804,805*1,05 'Přepočtené koeficientem množství</t>
  </si>
  <si>
    <t>225</t>
  </si>
  <si>
    <t>mat 04</t>
  </si>
  <si>
    <t>JC 120/60/3</t>
  </si>
  <si>
    <t>-957048429</t>
  </si>
  <si>
    <t>Poznámka k položce:
hmotnost  7,772 kg/m</t>
  </si>
  <si>
    <t>36,96*7,772</t>
  </si>
  <si>
    <t>287,253*1,05 'Přepočtené koeficientem množství</t>
  </si>
  <si>
    <t>226</t>
  </si>
  <si>
    <t>mat 06</t>
  </si>
  <si>
    <t>JC 160/80/3</t>
  </si>
  <si>
    <t>-2066489299</t>
  </si>
  <si>
    <t>Poznámka k položce:
hmotnost  13,781 kg/m</t>
  </si>
  <si>
    <t>100,44*13,781</t>
  </si>
  <si>
    <t>1384,164*1,05 'Přepočtené koeficientem množství</t>
  </si>
  <si>
    <t>227</t>
  </si>
  <si>
    <t>mat 07</t>
  </si>
  <si>
    <t>-1917663578</t>
  </si>
  <si>
    <t>6,72*7,772</t>
  </si>
  <si>
    <t>52,228*1,05 'Přepočtené koeficientem množství</t>
  </si>
  <si>
    <t>228</t>
  </si>
  <si>
    <t>mat 02</t>
  </si>
  <si>
    <t>P5-200x250</t>
  </si>
  <si>
    <t>-311470299</t>
  </si>
  <si>
    <t>Poznámka k položce:
Hmotnost 40 kg/m2</t>
  </si>
  <si>
    <t>686,258*1,05 'Přepočtené koeficientem množství</t>
  </si>
  <si>
    <t>229</t>
  </si>
  <si>
    <t>7670-R02</t>
  </si>
  <si>
    <t>Výroba a montáž atypických zámečnických konstrukcí hmotnosti do 250 kg</t>
  </si>
  <si>
    <t>1077403453</t>
  </si>
  <si>
    <t>Montáž ostatních atypických zámečnických konstrukcí hmotnosti přes 100 do 250 kg</t>
  </si>
  <si>
    <t>230</t>
  </si>
  <si>
    <t>mat 08</t>
  </si>
  <si>
    <t>IPE 400</t>
  </si>
  <si>
    <t>478579690</t>
  </si>
  <si>
    <t>Poznámka k položce:
hmotnost 66,3 kg/m
povrch 1,47 m2/m</t>
  </si>
  <si>
    <t>4*(4,561+1,5+4,899+3,879+2,7+4,216)*66,3</t>
  </si>
  <si>
    <t>5769,426*1,1 'Přepočtené koeficientem množství</t>
  </si>
  <si>
    <t>231</t>
  </si>
  <si>
    <t>mat 09</t>
  </si>
  <si>
    <t>JC 100/5</t>
  </si>
  <si>
    <t>-1821054689</t>
  </si>
  <si>
    <t xml:space="preserve">Poznámka k položce:
hmotnost  13,969 kg/m
</t>
  </si>
  <si>
    <t>4*1,75*13,969*2</t>
  </si>
  <si>
    <t>195,566*1,1 'Přepočtené koeficientem množství</t>
  </si>
  <si>
    <t>232</t>
  </si>
  <si>
    <t>mat 10</t>
  </si>
  <si>
    <t>P10</t>
  </si>
  <si>
    <t>-1059585671</t>
  </si>
  <si>
    <t>Poznámka k položce:
hmotnost 78,5 kg/m2</t>
  </si>
  <si>
    <t>odhad</t>
  </si>
  <si>
    <t>"patní plech"  (4*0,3*0,3+4*0,5*0,3)*78,5*2</t>
  </si>
  <si>
    <t>"výztuha"   (4*2*2*0,4*0,2)*78,5*2</t>
  </si>
  <si>
    <t>351,68*1,1 'Přepočtené koeficientem množství</t>
  </si>
  <si>
    <t>233</t>
  </si>
  <si>
    <t>mat 11</t>
  </si>
  <si>
    <t>tyč d12</t>
  </si>
  <si>
    <t>-1930720444</t>
  </si>
  <si>
    <t>Poznámka k položce:
hmotnost 0,888 kg/m</t>
  </si>
  <si>
    <t>2*50*0,888</t>
  </si>
  <si>
    <t>88,8*1,1 'Přepočtené koeficientem množství</t>
  </si>
  <si>
    <t>7671</t>
  </si>
  <si>
    <t>Okna a fasády</t>
  </si>
  <si>
    <t>234</t>
  </si>
  <si>
    <t>767610128</t>
  </si>
  <si>
    <t>Montáž oken jednoduchých otevíravých do zdiva plochy přes 2,5 m2</t>
  </si>
  <si>
    <t>-1262106834</t>
  </si>
  <si>
    <t>Montáž oken jednoduchých z hliníkových nebo ocelových profilů otevíravých nebo výklopných do zdiva, plochy přes 2,5 m2</t>
  </si>
  <si>
    <t>"O/01" 2,6*1,3+1,77*2,15</t>
  </si>
  <si>
    <t>"O/02" 2,6*1,3+4,69*2,15</t>
  </si>
  <si>
    <t>"O/03" 2*17,71*3</t>
  </si>
  <si>
    <t>"O/04" 3*10,05</t>
  </si>
  <si>
    <t>"O/05" 2*9,72</t>
  </si>
  <si>
    <t>"O/06" 2*9,9</t>
  </si>
  <si>
    <t>"O/07" 2,1*16,55</t>
  </si>
  <si>
    <t>"O/08" 2*33,1</t>
  </si>
  <si>
    <t>"O/09" 8,55*2</t>
  </si>
  <si>
    <t>235</t>
  </si>
  <si>
    <t>553-R01</t>
  </si>
  <si>
    <t>hliníková sestava s izolačním dvojsklem, automatickým otevíráním vč. kování a povrchové úpravy 1300x2600 + 1770x2150 mm viz tab oken O/01</t>
  </si>
  <si>
    <t>985663756</t>
  </si>
  <si>
    <t>236</t>
  </si>
  <si>
    <t>553-R02</t>
  </si>
  <si>
    <t>hliníková sestava s izolačním dvojsklem, automatickým otevíráním vč. kování a povrchové úpravy 1300x2600 + 4695x2150 mm viz tab oken O/02</t>
  </si>
  <si>
    <t>1977760659</t>
  </si>
  <si>
    <t>237</t>
  </si>
  <si>
    <t>553-R03</t>
  </si>
  <si>
    <t>hliníková sestava s izolačním dvojsklem, vč. kování a povrchové úpravy 8730x2000 + 8730x2000 mm viz tab oken O/03</t>
  </si>
  <si>
    <t>-791491361</t>
  </si>
  <si>
    <t>238</t>
  </si>
  <si>
    <t>553-R04</t>
  </si>
  <si>
    <t>hliníková sestava s izolačním dvojsklem, vč. kování a povrchové úpravy 3050x10050 mm viz tab oken O/04</t>
  </si>
  <si>
    <t>-1488893287</t>
  </si>
  <si>
    <t>239</t>
  </si>
  <si>
    <t>553-R05</t>
  </si>
  <si>
    <t>hliníková sestava s izolačním dvojsklem, elektrické otevíráním vč. kování a povrchové úpravy 3075x2000 + 3075x2000 + 3075x2000 mm viz tab oken O/05</t>
  </si>
  <si>
    <t>1883704135</t>
  </si>
  <si>
    <t>240</t>
  </si>
  <si>
    <t>553-R06</t>
  </si>
  <si>
    <t>hliníková sestava s izolačním dvojsklem, elektrické otevírání vč. kování a povrchové úpravy 3250x2000 + 3075x2000 + 3075x2000 mm viz tab oken O/06</t>
  </si>
  <si>
    <t>1046737410</t>
  </si>
  <si>
    <t>Poznámka k položce:
Doplněno ochrannou sítí v interiéru před oknem od stropu po akustický obklad.</t>
  </si>
  <si>
    <t>241</t>
  </si>
  <si>
    <t>553-R07</t>
  </si>
  <si>
    <t>hliníková sestava pásových oken s izolačním dvojsklem, elektrické otevírání vč. kování a povrchové úpravy celkově 16550x2100 mm viz tab oken O/07</t>
  </si>
  <si>
    <t>-206355505</t>
  </si>
  <si>
    <t>Poznámka k položce:
Před oknem umístěna ochranná síť od stropu po akustický obklad.</t>
  </si>
  <si>
    <t>242</t>
  </si>
  <si>
    <t>553-R08</t>
  </si>
  <si>
    <t>hliníková sestava pásových oken s izolačním dvojsklem, vč. kování a povrchové úpravy, celkově 33100x2000 mm,  viz tab oken O/08</t>
  </si>
  <si>
    <t>-2126445805</t>
  </si>
  <si>
    <t>243</t>
  </si>
  <si>
    <t>553-R09</t>
  </si>
  <si>
    <t>hliníková sestava pásových oken s izolačním dvojsklem, vč. kování a povrchové úpravy, celkově 8550x2000 mm,  viz tab oken O/09</t>
  </si>
  <si>
    <t>-577657033</t>
  </si>
  <si>
    <t>244</t>
  </si>
  <si>
    <t>767-R201</t>
  </si>
  <si>
    <t>Montáž elektricky ovládaných venkovních žaluzií</t>
  </si>
  <si>
    <t>73820171</t>
  </si>
  <si>
    <t>"2np, chodby"   13*2,1 + 9,93*2,1 + 3,548*2,1 + 3*2,1</t>
  </si>
  <si>
    <t>"telocvična"   5*3,075*2 + 3,25*2</t>
  </si>
  <si>
    <t>"učebny"   8,73*2*2*3 + 8,55*2</t>
  </si>
  <si>
    <t>"schody"   10,05*3,05</t>
  </si>
  <si>
    <t>245</t>
  </si>
  <si>
    <t>M01</t>
  </si>
  <si>
    <t>Venkovní žaluzie dle specifikace v PD včetně ovládacích prvků - zasklení chodby, rozměr cca 2,6 x 2,1 m</t>
  </si>
  <si>
    <t>89752073</t>
  </si>
  <si>
    <t>246</t>
  </si>
  <si>
    <t>M02</t>
  </si>
  <si>
    <t>Venkovní žaluzie dle specifikace v PD včetně ovládacích prvků - zasklení chodby, rozměr cca 3,31 x 2,1 m</t>
  </si>
  <si>
    <t>-760696104</t>
  </si>
  <si>
    <t>247</t>
  </si>
  <si>
    <t>M03</t>
  </si>
  <si>
    <t>Venkovní žaluzie dle specifikace v PD včetně ovládacích prvků - zasklení schodiště, rozměr cca 3 x 2,1 m</t>
  </si>
  <si>
    <t>-1976701530</t>
  </si>
  <si>
    <t>248</t>
  </si>
  <si>
    <t>M04</t>
  </si>
  <si>
    <t>Venkovní žaluzie dle specifikace v PD včetně ovládacích prvků - rozměr cca 3,548 x 2,1 m</t>
  </si>
  <si>
    <t>1726638376</t>
  </si>
  <si>
    <t>249</t>
  </si>
  <si>
    <t>M05</t>
  </si>
  <si>
    <t>Venkovní žaluzie dle specifikace v PD včetně ovládacích prvků - okna tělocvičny, rozměr cca 3,075 x 2,0 m</t>
  </si>
  <si>
    <t>-1071151991</t>
  </si>
  <si>
    <t>250</t>
  </si>
  <si>
    <t>M06</t>
  </si>
  <si>
    <t>Venkovní žaluzie dle specifikace v PD včetně ovládacích prvků - rozměr cca 3,25 x 2,0 m</t>
  </si>
  <si>
    <t>-2046538256</t>
  </si>
  <si>
    <t>251</t>
  </si>
  <si>
    <t>M07</t>
  </si>
  <si>
    <t>Venkovní žaluzie dle specifikace v PD včetně ovládacích prvků - učebny 1-3NP, rozměr cca 2,91 x 2,0 m</t>
  </si>
  <si>
    <t>-1402243131</t>
  </si>
  <si>
    <t>252</t>
  </si>
  <si>
    <t>M08</t>
  </si>
  <si>
    <t>Venkovní žaluzie dle specifikace v PD včetně ovládacích prvků - učebny 3NP, rozměr cca 2,85 x 2,0 m</t>
  </si>
  <si>
    <t>1760305472</t>
  </si>
  <si>
    <t>253</t>
  </si>
  <si>
    <t>M09</t>
  </si>
  <si>
    <t>Venkovní žaluzie dle specifikace v PD včetně ovládacích prvků - schody, rozměr cca 3,05 x 3,7 m</t>
  </si>
  <si>
    <t>1761590692</t>
  </si>
  <si>
    <t>254</t>
  </si>
  <si>
    <t>M10</t>
  </si>
  <si>
    <t>Venkovní žaluzie dle specifikace v PD včetně ovládacích prvků - schody, rozměr cca 3,05 x 2,65 m</t>
  </si>
  <si>
    <t>1439672044</t>
  </si>
  <si>
    <t>255</t>
  </si>
  <si>
    <t>767-R202</t>
  </si>
  <si>
    <t>Montáž elektricky ovládaných venkovních žaluzií prosklených fasád</t>
  </si>
  <si>
    <t>86741171</t>
  </si>
  <si>
    <t>16,23*3,01 + 16,23*3,69 + 16,23*3,3</t>
  </si>
  <si>
    <t>5,43*(3,01+3,69+3,3)</t>
  </si>
  <si>
    <t>256</t>
  </si>
  <si>
    <t>M11</t>
  </si>
  <si>
    <t>Venkovní žaluzie dle specifikace v PD včetně ovládacích prvků - rozměr cca 2,32 x 3,01 m</t>
  </si>
  <si>
    <t>1948291714</t>
  </si>
  <si>
    <t>257</t>
  </si>
  <si>
    <t>M12</t>
  </si>
  <si>
    <t>Venkovní žaluzie dle specifikace v PD včetně ovládacích prvků - rozměr cca 2,32 x 3,69 m</t>
  </si>
  <si>
    <t>-1654927313</t>
  </si>
  <si>
    <t>258</t>
  </si>
  <si>
    <t>M13</t>
  </si>
  <si>
    <t>Venkovní žaluzie dle specifikace v PD včetně ovládacích prvků - rozměr cca 2,71 x 3,3 m</t>
  </si>
  <si>
    <t>332381644</t>
  </si>
  <si>
    <t>259</t>
  </si>
  <si>
    <t>M14</t>
  </si>
  <si>
    <t>Venkovní žaluzie dle specifikace v PD včetně ovládacích prvků - rozměr cca 1,81 x 3,01 m</t>
  </si>
  <si>
    <t>-934978813</t>
  </si>
  <si>
    <t>260</t>
  </si>
  <si>
    <t>M15</t>
  </si>
  <si>
    <t>Venkovní žaluzie dle specifikace v PD včetně ovládacích prvků - rozměr cca 1,81 x 3,69 m</t>
  </si>
  <si>
    <t>1215883374</t>
  </si>
  <si>
    <t>261</t>
  </si>
  <si>
    <t>M16</t>
  </si>
  <si>
    <t>Venkovní žaluzie dle specifikace v PD včetně ovládacích prvků - rozměr cca 1,81 x 3,3 m</t>
  </si>
  <si>
    <t>-1833331974</t>
  </si>
  <si>
    <t>262</t>
  </si>
  <si>
    <t>767-R21</t>
  </si>
  <si>
    <t>Montáž a dodávka hliníkové prosklené stěny s čirým sklem (ref. Wicona Wictec 50), včetně veškerého příslušenství</t>
  </si>
  <si>
    <t>-1866073066</t>
  </si>
  <si>
    <t>"Skl. S3 (d)" 234,97+2,64</t>
  </si>
  <si>
    <t>"odpočet oken O/04+ O/07"  -3,05*10,05-16,55*2,1</t>
  </si>
  <si>
    <t>263</t>
  </si>
  <si>
    <t>767-R22</t>
  </si>
  <si>
    <t>Montáž a dodávka hliníkové prosklené stěny s barevným sklem (žlutá) (ref. Wicona Wictec 50), včetně veškerého příslušenství</t>
  </si>
  <si>
    <t>1043470809</t>
  </si>
  <si>
    <t>"Skl. S3 (f)" 274,22</t>
  </si>
  <si>
    <t>264</t>
  </si>
  <si>
    <t>767-R23</t>
  </si>
  <si>
    <t>Montáž a dodávka hliníkové prosklené stěny s mlečně průsvitným sklem (ref. Wicona Wictec 50SG), včetně veškerého příslušenství a tmelení spar</t>
  </si>
  <si>
    <t>1920076321</t>
  </si>
  <si>
    <t>"Skl. S3 (c)" 174,91</t>
  </si>
  <si>
    <t>7672</t>
  </si>
  <si>
    <t>Dveře</t>
  </si>
  <si>
    <t>265</t>
  </si>
  <si>
    <t>76764 R01</t>
  </si>
  <si>
    <t>Montáž dveří ocelových vchodových jednokřídlových bez nadsvětlíku včetně zárubně</t>
  </si>
  <si>
    <t>1305011941</t>
  </si>
  <si>
    <t>266</t>
  </si>
  <si>
    <t>76764 R02</t>
  </si>
  <si>
    <t>Montáž dveří ocelových vchodových dvoukřídlových bez nadsvětlíku včetně zárubně</t>
  </si>
  <si>
    <t>-286142452</t>
  </si>
  <si>
    <t>267</t>
  </si>
  <si>
    <t>76764 R03a</t>
  </si>
  <si>
    <t xml:space="preserve">Montáž zárubně a dveří vnitřních jednokřídlových s požární odolností </t>
  </si>
  <si>
    <t>-1816479062</t>
  </si>
  <si>
    <t>268</t>
  </si>
  <si>
    <t>76764 R03b</t>
  </si>
  <si>
    <t>Montáž zárubně a dveří vnitřních jednokřídlových</t>
  </si>
  <si>
    <t>-2105610966</t>
  </si>
  <si>
    <t>Montáž  zárubně a dveří ocelových vnitřních jednokřídlových</t>
  </si>
  <si>
    <t>269</t>
  </si>
  <si>
    <t>76764 R04a</t>
  </si>
  <si>
    <t>Montáž zárubně a dveří vnitřních dvoukřídlových s požární odolností</t>
  </si>
  <si>
    <t>-1285341226</t>
  </si>
  <si>
    <t>270</t>
  </si>
  <si>
    <t>76764 R04b</t>
  </si>
  <si>
    <t>Montáž zárubně a dveří vnitřních dvoukřídlových</t>
  </si>
  <si>
    <t>-411870154</t>
  </si>
  <si>
    <t>Montáž dveří ocelových vnitřních dvoukřídlových</t>
  </si>
  <si>
    <t>271</t>
  </si>
  <si>
    <t>553R01</t>
  </si>
  <si>
    <t>dveře ocelové protipožární EI 30-DP1 C jednokřídlé 100 x 210 cm včetně povrchové úpravy a kování</t>
  </si>
  <si>
    <t>-211841563</t>
  </si>
  <si>
    <t>Výplně otvorů staveb - kovové dveře protipožární a bezpečnostní protipožární dveře pozinkované dvouplášťové hladké s izolací, speciální lisovanou zárubní a obvodovým těsněním požární odolnost  EI 30-DP1 C jednokřídlé 100 x 210 cm včetně povrchové úpravy a kování</t>
  </si>
  <si>
    <t>Poznámka k položce:
Provedení a vybavení prvku dle podrobné specifikace v projektové dokumentaci - tabulce dveří.</t>
  </si>
  <si>
    <t>Dp/V P08-L08</t>
  </si>
  <si>
    <t>"1.PP" 1</t>
  </si>
  <si>
    <t>272</t>
  </si>
  <si>
    <t>553R02</t>
  </si>
  <si>
    <t>dveře ocelové protipožární EI 30,45 DP1-C jednokřídlé 80 x 210 cm včetně povrchové úpravy a kování</t>
  </si>
  <si>
    <t>413326298</t>
  </si>
  <si>
    <t>Výplně otvorů staveb - kovové dveře protipožární a bezpečnostní protipožární dveře pozinkované dvouplášťové hladké s izolací, speciální lisovanou zárubní a obvodovým těsněním požární odolnost  EI  30, 45 DP1-C jednokřídlé 80 x 210 cm včetně povrchové úpravy a kování</t>
  </si>
  <si>
    <t>Dp/V P01-L01</t>
  </si>
  <si>
    <t>"1PP" 1</t>
  </si>
  <si>
    <t>Dp/V P02-L02</t>
  </si>
  <si>
    <t>273</t>
  </si>
  <si>
    <t>553R03</t>
  </si>
  <si>
    <t>dveře ocelové protipožární PN 74 6563 EW 30 DP1 jednokřídlé 90 x 210 cm včetně povrchové úpravy a kování</t>
  </si>
  <si>
    <t>-119760987</t>
  </si>
  <si>
    <t>Výplně otvorů staveb - kovové dveře protipožární a bezpečnostní protipožární dveře pozinkované dvouplášťové hladké s izolací, speciální lisovanou zárubní a obvodovým těsněním požární odolnost EW 30 DP1 jednokřídlé 90 x 210 cm včetně povrchové úpravy a kování</t>
  </si>
  <si>
    <t>Dp/V P03-L03</t>
  </si>
  <si>
    <t>"1PP" 2</t>
  </si>
  <si>
    <t>274</t>
  </si>
  <si>
    <t>553R04</t>
  </si>
  <si>
    <t>dveře ocelové protipožární EI 30 DP1-C dvoukřídlé 190x210 cm včetně prosklené plochy a kování</t>
  </si>
  <si>
    <t>2001970682</t>
  </si>
  <si>
    <t>Výplně otvorů staveb - kovové dveře protipožární a bezpečnostní protipožární dveře pozinkované dvouplášťové hladké s izolací, speciální lisovanou zárubní a obvodovým těsněním požární odolnost  EI 30 DP1-C dvoukřídlé 190x210 cm včetně povrchové úpravy a kování</t>
  </si>
  <si>
    <t>Dp/V P07-L07</t>
  </si>
  <si>
    <t>275</t>
  </si>
  <si>
    <t>553R05</t>
  </si>
  <si>
    <t>dveře ocelové protipožární EI 30 DP1 C jednokřídlé 120 x 210 cm včetně prosklení a kování</t>
  </si>
  <si>
    <t>488348414</t>
  </si>
  <si>
    <t>Výplně otvorů staveb - kovové dveře protipožární a bezpečnostní protipožární dveře pozinkované dvouplášťové hladké s izolací, speciální lisovanou zárubní a obvodovým těsněním požární odolnost EI 30 DP1 C jednokřídlé 120 x 210 cm včetně povrchové úpravy a kování</t>
  </si>
  <si>
    <t>Dp/V P15-L15</t>
  </si>
  <si>
    <t>"1NP" 1</t>
  </si>
  <si>
    <t>276</t>
  </si>
  <si>
    <t>553R06a</t>
  </si>
  <si>
    <t>dveře ocelové interiérové jednokřídlé 80 x 210 cm P/L včetně zárubně, povrchové úpravy, kování a mřížek pro tl. stěny 150mm</t>
  </si>
  <si>
    <t>-173820134</t>
  </si>
  <si>
    <t>"1PP" 3</t>
  </si>
  <si>
    <t>"1NP" 2</t>
  </si>
  <si>
    <t>"2NP" 2</t>
  </si>
  <si>
    <t>"3NP" 2</t>
  </si>
  <si>
    <t>277</t>
  </si>
  <si>
    <t>553R06b</t>
  </si>
  <si>
    <t>dveře ocelové interiérové jednokřídlé 80 x 210 cm P/L včetně zárubně, povrchové úpravy, kování a mřížek pro tl. stěny 200mm</t>
  </si>
  <si>
    <t>1853438060</t>
  </si>
  <si>
    <t>Výplně otvorů staveb - kovové dveře kovové interiérové dveře pozinkované bez zárubně,včetně kování a povrchové úpravy, zateplené 80 x 210 cm P/L</t>
  </si>
  <si>
    <t>278</t>
  </si>
  <si>
    <t>553R06c</t>
  </si>
  <si>
    <t>dveře ocelové interiérové jednokřídlé 80 x 210 cm P/L včetně zárubně, povrchové úpravy, kování a mřížek pro tl. stěny 250mm</t>
  </si>
  <si>
    <t>45671633</t>
  </si>
  <si>
    <t>"2NP" 1+1</t>
  </si>
  <si>
    <t>279</t>
  </si>
  <si>
    <t>553R07a</t>
  </si>
  <si>
    <t>dveře ocelové interiérové jednokřídlé 90 x 210 cm P/L včetně zárubně, povrchové úpravy a kování pro tl. stěny 150 mm</t>
  </si>
  <si>
    <t>-353228840</t>
  </si>
  <si>
    <t>Výplně otvorů staveb - kovové dveře kovové interiérové dveře pozinkované bez zárubně, včetně kování a povrchové úpravy, zateplené 90 x 210 cm P/L</t>
  </si>
  <si>
    <t>D/V D02-L02</t>
  </si>
  <si>
    <t>280</t>
  </si>
  <si>
    <t>553R07b</t>
  </si>
  <si>
    <t>dveře ocelové interiérové jednokřídlé 90 x 210 cm P/L včetně zárubně, povrchové úpravy a kování pro tl. stěny 200 mm</t>
  </si>
  <si>
    <t>-1205824410</t>
  </si>
  <si>
    <t>281</t>
  </si>
  <si>
    <t>553R08</t>
  </si>
  <si>
    <t>dveře ocelové interiérové dvoukřídlé 190 x 210 cm včetně povrchové úpravy a kování</t>
  </si>
  <si>
    <t>826566547</t>
  </si>
  <si>
    <t>Výplně otvorů staveb - kovové dveře kovové interiérové dveře pozinkované bez zárubně, dvoukřídlé 190 x 210 cm včetně povrchové úpravy a kování</t>
  </si>
  <si>
    <t>D/V P03-L03</t>
  </si>
  <si>
    <t>282</t>
  </si>
  <si>
    <t>553R09</t>
  </si>
  <si>
    <t>dveře ocelové interiérové  jednokřídlé 70 x 210 cm P/L včetně povrchové úpravy a kování</t>
  </si>
  <si>
    <t>1111764650</t>
  </si>
  <si>
    <t>Výplně otvorů staveb - kovové dveře kovové interiérové dveře pozinkované bez zárubně,70 x 210 cm P/L včetně povrchové úpravy a kování</t>
  </si>
  <si>
    <t>D/V P04-L04</t>
  </si>
  <si>
    <t>283</t>
  </si>
  <si>
    <t>553R10</t>
  </si>
  <si>
    <t>dveře ocelové interiérové jednokřídlé 80 x 210 cm P/L včetně povrchové úpravy a kování</t>
  </si>
  <si>
    <t>1348546418</t>
  </si>
  <si>
    <t>Výplně otvorů staveb - kovové dveře kovové interiérové dveře pozinkované bez zárubně, 80 x 210 cm P/L včetně povrchové úpravy a kování</t>
  </si>
  <si>
    <t>D/V P05-L05</t>
  </si>
  <si>
    <t>284</t>
  </si>
  <si>
    <t>553R11</t>
  </si>
  <si>
    <t>dveře ocelové interiérové jednokřídlé 70 x 210 cm P/L včetně povrchové úpravy, kování a mřížky</t>
  </si>
  <si>
    <t>-1589903630</t>
  </si>
  <si>
    <t>Výplně otvorů staveb - kovové dveře kovové interiérové dveře pozinkované bez zárubně, 70 x 210 cm P/L včetně povrchové úpravy, kování a mřížky</t>
  </si>
  <si>
    <t>"2NP" 2+1</t>
  </si>
  <si>
    <t>"3NP" 1</t>
  </si>
  <si>
    <t>285</t>
  </si>
  <si>
    <t>553R12</t>
  </si>
  <si>
    <t>dveře ocelové interiérové jednokřídlé 90 x 210 cm P/L včetně povrchové úpravy a kování</t>
  </si>
  <si>
    <t>-2091896596</t>
  </si>
  <si>
    <t>Výplně otvorů staveb - kovové dveře kovové interiérové dveře pozinkované bez zárubně, 90 x 210 cm P/L včetně povrchové úpravy a kování</t>
  </si>
  <si>
    <t>D/V P07-L07</t>
  </si>
  <si>
    <t>"2NP" 1</t>
  </si>
  <si>
    <t>286</t>
  </si>
  <si>
    <t>553R15</t>
  </si>
  <si>
    <t>dveře ocelové interiérové dvoukřídlé 180 x 210 cm včetně povrchové úpravy, kování a mřížky</t>
  </si>
  <si>
    <t>578611431</t>
  </si>
  <si>
    <t>Výplně otvorů staveb - kovové dveře kovové interiérové dveře pozinkované bez zárubně,  180 x 210 cm včetně povrchové úpravy, kování a mřížky dvoukřídlé</t>
  </si>
  <si>
    <t>D/V P08</t>
  </si>
  <si>
    <t>287</t>
  </si>
  <si>
    <t>553R16</t>
  </si>
  <si>
    <t>dveře ocelové interiérové  dvoukřídlé 299 x 333 cm včetně prosklení a kování</t>
  </si>
  <si>
    <t>-801503169</t>
  </si>
  <si>
    <t>Výplně otvorů staveb - kovové dveře kovové interiérové dveře pozinkované bez zárubně, 299 x 333 cm včetně prosklení a kování</t>
  </si>
  <si>
    <t>D/V P09-L09</t>
  </si>
  <si>
    <t>288</t>
  </si>
  <si>
    <t>553R17</t>
  </si>
  <si>
    <t>dveře ocelové interiérové  dvoukřídlé 299 x 303 cm včetně prosklení a kování</t>
  </si>
  <si>
    <t>34572072</t>
  </si>
  <si>
    <t>Výplně otvorů staveb - kovové dveře kovové interiérové dveře pozinkované bez zárubně, 299 x 303 cm včetně prosklení a kování</t>
  </si>
  <si>
    <t>289</t>
  </si>
  <si>
    <t>553R18</t>
  </si>
  <si>
    <t>dveře ocelové exteriérové zateplené dvoukřídlé 120 x 197 cm</t>
  </si>
  <si>
    <t>259355281</t>
  </si>
  <si>
    <t>Výplně otvorů staveb - kovové dveře kovové dveře exteriérové dvouplášťové se speciální zárubní, včetně příslušenství dvoukřídlé 120 x 197 cm</t>
  </si>
  <si>
    <t>D/F P01</t>
  </si>
  <si>
    <t>290</t>
  </si>
  <si>
    <t>553R19</t>
  </si>
  <si>
    <t>dveře ocelové exteriérové zateplené dvoukřídlé 170 x 210 cm</t>
  </si>
  <si>
    <t>-1970343045</t>
  </si>
  <si>
    <t>Výplně otvorů staveb - kovové dveře kovové dveře exteriérové dvouplášťové PN 74 6563 se speciální zárubní, včetně příslušenství dvoukřídlé 170 x 210 cm</t>
  </si>
  <si>
    <t>D/F L02</t>
  </si>
  <si>
    <t>291</t>
  </si>
  <si>
    <t>553R20</t>
  </si>
  <si>
    <t>dveře ocelové exteriérové zateplené jednokřídlé 100 x 210 cm</t>
  </si>
  <si>
    <t>-1426790528</t>
  </si>
  <si>
    <t>Výplně otvorů staveb - kovové dveře kovové dveře exteriérové dvouplášťové PN 74 6563 se speciální zárubní, včetně příslušenství jednokřídlé 100 x 210 cm</t>
  </si>
  <si>
    <t>D/F P03</t>
  </si>
  <si>
    <t>292</t>
  </si>
  <si>
    <t>553R21</t>
  </si>
  <si>
    <t>dveře ocelové protipožární EW 60 DP1 SC  90 x 210 cm včetně povrchové úpravy a kování</t>
  </si>
  <si>
    <t>-2007228128</t>
  </si>
  <si>
    <t>Výplně otvorů staveb - kovové dveře protipožární a bezpečnostní protipožární dveře pozinkované dvouplášťové hladké s izolací, speciální lisovanou zárubní a obvodovým těsněním požární odolnost EW 60 , speciální zárubeň EI jednokřídlé 90 x 210 cm</t>
  </si>
  <si>
    <t>Dp/V P04-L04</t>
  </si>
  <si>
    <t>293</t>
  </si>
  <si>
    <t>553R22</t>
  </si>
  <si>
    <t>dveře ocelové protipožární EI 60 DP1 SC dvoukřídlé 170 x 273 cm včetně prosklení a kování</t>
  </si>
  <si>
    <t>538864687</t>
  </si>
  <si>
    <t>Výplně otvorů staveb - kovové dveře protipožární a bezpečnostní protipožární dveře  EI 60 DP1 SC dvoukřídlé 170 x 273 cm včetně prosklení a kování se zárubní</t>
  </si>
  <si>
    <t>Dp/V P05-L05</t>
  </si>
  <si>
    <t>294</t>
  </si>
  <si>
    <t>553R23</t>
  </si>
  <si>
    <t>dveře ocelové protipožární EI DP1 60 SC dvoukřídlé 220 x 273 cm včetně prosklení a kování</t>
  </si>
  <si>
    <t>-476778294</t>
  </si>
  <si>
    <t>Výplně otvorů staveb - kovové dveře protipožární a bezpečnostní protipožární dveře EI DP1 60 SC dvoukřídlé 220 x 273 cm včetně prosklení a kování a zárubní</t>
  </si>
  <si>
    <t>Dp/V P06-L06</t>
  </si>
  <si>
    <t>295</t>
  </si>
  <si>
    <t>553R24</t>
  </si>
  <si>
    <t>dveře ocelové protipožární EI 30 DP1 C  jednokřídlé 100 x 210 cm včetně prosklení a kování a zárubně</t>
  </si>
  <si>
    <t>-2024565236</t>
  </si>
  <si>
    <t>Výplně otvorů staveb - kovové dveře protipožární a bezpečnostní protipožární dveře pozinkované dvouplášťové hladké s izolací, speciální lisovanou zárubní EI 30 DP1 C  jednokřídlé 100 x 210 cm včetně prosklení a kování a zárubně</t>
  </si>
  <si>
    <t>296</t>
  </si>
  <si>
    <t>553R28</t>
  </si>
  <si>
    <t>dveře ocelové protipožární EW 15 DP3  jednokřídlé 90 x 210 cm včetně zárubně, povrchové úpravy, prosklení a kování, ozn. Dp/V P09-L09</t>
  </si>
  <si>
    <t>-828442713</t>
  </si>
  <si>
    <t>Výplně otvorů staveb - kovové dveře protipožární a bezpečnostní protipožární dveře pozinkované dvouplášťové hladké s izolací, speciální lisovanou zárubní EW 15 DP3  jednokřídlé 90 x 210 cm včetně prosklení a kování a zárubně</t>
  </si>
  <si>
    <t>Dp/V P09-L09</t>
  </si>
  <si>
    <t>"2NP" 5</t>
  </si>
  <si>
    <t>297</t>
  </si>
  <si>
    <t>553R29</t>
  </si>
  <si>
    <t>dveře ocelové protipožární EW 15 DP3  jednokřídlé 90 x 210 cm včetně zárubně, povrchvé úpravy, kování a zámku, ozn. Dp/V P10-L10</t>
  </si>
  <si>
    <t>-881424640</t>
  </si>
  <si>
    <t>Výplně otvorů staveb - kovové dveře protipožární a bezpečnostní protipožární dveře pozinkované dvouplášťové hladké s izolací, speciální lisovanou zárubní  EW 15 DP3  jednokřídlé 90 x 210 cm včetně povrchvé úpravy, kování a zárubně</t>
  </si>
  <si>
    <t>Dp/V P10-L10</t>
  </si>
  <si>
    <t>298</t>
  </si>
  <si>
    <t>553R30</t>
  </si>
  <si>
    <t>dveře ocelové protipožární EI 15 DP3-C  dvoukřídlé 220 x 333 cm včetně zárubně, povrchové úpravy, prosklení, kování, Dp/V P11-L11</t>
  </si>
  <si>
    <t>1935511454</t>
  </si>
  <si>
    <t>Výplně otvorů staveb - kovové dveře protipožární a bezpečnostní protipožární dveře pozinkované dvouplášťové hladké s izolací, speciální lisovanou zárubní EI 15 DP3-C  dvoukřídlé 220 x 333 cm včetně prosklení, kování a zárubně</t>
  </si>
  <si>
    <t>Dp/V P11-L11</t>
  </si>
  <si>
    <t>299</t>
  </si>
  <si>
    <t>553R31a</t>
  </si>
  <si>
    <t>dveře ocelové protipožární EI 15 DP3-C  jednokřídlé 80 x 210 cm včetně zárubně, povrchové úpravy,kování;  pro tl. stěny 250 mm, ozn. Dp/V P12-L12</t>
  </si>
  <si>
    <t>2047334274</t>
  </si>
  <si>
    <t>Výplně otvorů staveb - kovové dveře protipožární a bezpečnostní protipožární dveře pozinkované dvouplášťové hladké s izolací, speciální lisovanou zárubní EI 15 DP3-C  jednokřídlé 80 x 210 cm včetně povrchvé úpravy, kování a zárubně</t>
  </si>
  <si>
    <t>Dp/V P12-L12</t>
  </si>
  <si>
    <t>300</t>
  </si>
  <si>
    <t>553R31b</t>
  </si>
  <si>
    <t>dveře ocelové protipožární EI 15 DP3-C  jednokřídlé 80 x 210 cm včetně zárubně, povrchové úpravy, kování; pro tl. stěny 150mm, ozn. Dp/V P12-L12</t>
  </si>
  <si>
    <t>1789793492</t>
  </si>
  <si>
    <t>"1NP" 0</t>
  </si>
  <si>
    <t>"3NP" 1+1</t>
  </si>
  <si>
    <t>301</t>
  </si>
  <si>
    <t>553R32a</t>
  </si>
  <si>
    <t>dveře ocelové protipožární EI 15 DP3-C  jednokřídlé 90 x 210 cm včetně povrchové úpravy, kování a zárubně pro tl. stěny 150 mm, ozn. Dp/V P13</t>
  </si>
  <si>
    <t>53164977</t>
  </si>
  <si>
    <t>Výplně otvorů staveb - kovové dveře protipožární a bezpečnostní protipožární dveře pozinkované dvouplášťové hladké s izolací, speciální lisovanou zárubní EI 15 DP3-C  jednokřídlé 90 x 210 cm včetně povrchvé úpravy, kování a zárubně</t>
  </si>
  <si>
    <t>Dp/V P13-L13</t>
  </si>
  <si>
    <t>302</t>
  </si>
  <si>
    <t>553R32b</t>
  </si>
  <si>
    <t>dveře ocelové protipožární EI 15 DP3-C  jednokřídlé 90 x 210 cm včetně zárubně, povrchové úpravy, kování; pro tl. stěny 250 mm, ozn. Dp/V L13</t>
  </si>
  <si>
    <t>1776674753</t>
  </si>
  <si>
    <t>303</t>
  </si>
  <si>
    <t>553R33</t>
  </si>
  <si>
    <t>dveře ocelové protipožární EI 15 DP3-C  jednokřídlé 70 x 210 cm včetně zárubně, povrchové úpravy, kování, ozn. Dp/V P14</t>
  </si>
  <si>
    <t>-773407266</t>
  </si>
  <si>
    <t>Výplně otvorů staveb - kovové dveře protipožární a bezpečnostní protipožární dveře pozinkované dvouplášťové hladké s izolací, speciální lisovanou zárubní  EI 15 DP3-C  jednokřídlé 70 x 210 cm včetně povrchvé úpravy, kování a zárubně</t>
  </si>
  <si>
    <t>Dp/V P14-L14</t>
  </si>
  <si>
    <t>304</t>
  </si>
  <si>
    <t>553R34</t>
  </si>
  <si>
    <t>dveře ocelové protipožární EI 15 DP3-C  dvoukřídlé 170 x 333 cm včetně zárubně, povrchové úpravy, prosklení, kování, ozn. Dp/V P16</t>
  </si>
  <si>
    <t>2116408135</t>
  </si>
  <si>
    <t>Výplně otvorů staveb - kovové dveře protipožární a bezpečnostní protipožární dveře pozinkované dvouplášťové hladké s izolací, speciální lisovanou zárubní EI 15 DP3-C  dvoukřídlé 170 x 333 cm včetně prosklení, kování a zárubně</t>
  </si>
  <si>
    <t>Dp/V P16-L16</t>
  </si>
  <si>
    <t>305</t>
  </si>
  <si>
    <t>553R35</t>
  </si>
  <si>
    <t>dveře ocelové protipožární EI 15 DP3-C  dvoukřídlé 220 x 303 cm včetně zárubně, povrchové úpravy, prosklení, kování Dp/V L17</t>
  </si>
  <si>
    <t>218623378</t>
  </si>
  <si>
    <t>Výplně otvorů staveb - kovové dveře protipožární a bezpečnostní protipožární dveře pozinkované dvouplášťové hladké s izolací, speciální lisovanou zárubní EI 15 DP3-C  dvoukřídlé 220 x 303 cm včetně prosklení, kování a zárubně</t>
  </si>
  <si>
    <t>Dp/V P17-L17</t>
  </si>
  <si>
    <t>306</t>
  </si>
  <si>
    <t>553R36</t>
  </si>
  <si>
    <t xml:space="preserve">dveře ocelové protipožární EI 15 DP3-C  dvoukřídlé 220 x 303 cm včetně zárubně, povrchové úpravy, prosklení, kování </t>
  </si>
  <si>
    <t>507883331</t>
  </si>
  <si>
    <t>Dp/V P18-L18</t>
  </si>
  <si>
    <t>307</t>
  </si>
  <si>
    <t>553R37</t>
  </si>
  <si>
    <t xml:space="preserve">dveře ocelové protipožární EI 30 DP3-C  jednokřídlé 90 x 210 cm včetně zárubně, povrchové úpravy, kování, zámku </t>
  </si>
  <si>
    <t>1350887158</t>
  </si>
  <si>
    <t>Výplně otvorů staveb - kovové dveře protipožární a bezpečnostní protipožární dveře pozinkované dvouplášťové hladké s izolací, speciální lisovanou zárubní EI 30 DP3-C  jednokřídlé 90 x 210 cm včetně povrchvé úpravy, kování a zárubně</t>
  </si>
  <si>
    <t>Dp/V P19-L19</t>
  </si>
  <si>
    <t>308</t>
  </si>
  <si>
    <t>553R38</t>
  </si>
  <si>
    <t xml:space="preserve">dveře ocelové protipožární EW 30 DP3  jednokřídlé 90 x 210 cm včetně zárubně, povrchové úpravy, kování, zámku </t>
  </si>
  <si>
    <t>1789650058</t>
  </si>
  <si>
    <t>Výplně otvorů staveb - kovové dveře protipožární a bezpečnostní protipožární dveře pozinkované dvouplášťové hladké s izolací, speciální lisovanou zárubní EW 30 DP3  jednokřídlé 90 x 210 cm včetně povrchvé úpravy, kování a zárubně</t>
  </si>
  <si>
    <t>Dp/V P20-L20</t>
  </si>
  <si>
    <t>309</t>
  </si>
  <si>
    <t>553R39</t>
  </si>
  <si>
    <t xml:space="preserve">dveře ocelové protipožární EI 15 DP3-C  jednokřídlé 100 x 210 cm včetně zárubně, povrchové úpravy, kování </t>
  </si>
  <si>
    <t>-927851873</t>
  </si>
  <si>
    <t>Výplně otvorů staveb - kovové dveře protipožární a bezpečnostní protipožární dveře pozinkované dvouplášťové hladké s izolací, speciální lisovanou zárubní EI 15 DP3-C  jednokřídlé 100 x 210 cm včetně povrchvé úpravy, kování a zárubně</t>
  </si>
  <si>
    <t>Dp/V P21-L21</t>
  </si>
  <si>
    <t>310</t>
  </si>
  <si>
    <t>553R40</t>
  </si>
  <si>
    <t xml:space="preserve">dveře ocelové protipožární EI 15 DP3-C  jednokřídlé 90 x 210 cm včetně zárubně,  povrchové úpravy, prosklení, kování </t>
  </si>
  <si>
    <t>787899619</t>
  </si>
  <si>
    <t>Výplně otvorů staveb - kovové dveře protipožární a bezpečnostní protipožární dveře pozinkované dvouplášťové hladké s izolací, speciální lisovanou zárubní EI 15 DP3-C  jednokřídlé 90 x 210 cm včetně povrchvé úpravy, prosklení, kování a zárubně</t>
  </si>
  <si>
    <t>Dp/V P23-L23</t>
  </si>
  <si>
    <t>311</t>
  </si>
  <si>
    <t>553R41</t>
  </si>
  <si>
    <t xml:space="preserve">dveře ocelové protipožární EI 15 DP3-C  dvoukřídlé 170 x 303 cm včetně zárubně, povrchové úpravy, prosklení, kování </t>
  </si>
  <si>
    <t>2062265204</t>
  </si>
  <si>
    <t>Výplně otvorů staveb - kovové dveře protipožární a bezpečnostní protipožární dveře pozinkované dvouplášťové hladké s izolací, speciální lisovanou zárubní EI 15 DP3-C  dvoukřídlé 170 x 303 cm včetně povrchvé úpravy, prosklení, kování a zárubně</t>
  </si>
  <si>
    <t>Dp/V P24-L24</t>
  </si>
  <si>
    <t>312</t>
  </si>
  <si>
    <t>553R25</t>
  </si>
  <si>
    <t>dveře ocelové protipožární EW 60 DP1 SC jednokřídlé 80 x 210 cm</t>
  </si>
  <si>
    <t>-1220377825</t>
  </si>
  <si>
    <t>Výplně otvorů staveb - kovové dveře protipožární a bezpečnostní protipožární dveře pozinkované dvouplášťové hladké s izolací, speciální lisovanou zárubní a obvodovým těsněním požární odolnost  EW 60 DP1 SC jednokřídlé 80 x 210 cm</t>
  </si>
  <si>
    <t>Dp/V P25-L25</t>
  </si>
  <si>
    <t>313</t>
  </si>
  <si>
    <t>553R26</t>
  </si>
  <si>
    <t xml:space="preserve">Dodávka a montáž samozavíračů </t>
  </si>
  <si>
    <t>1681173639</t>
  </si>
  <si>
    <t>314</t>
  </si>
  <si>
    <t>553R27</t>
  </si>
  <si>
    <t xml:space="preserve">Dodávka a montáž koordinátorů dveří </t>
  </si>
  <si>
    <t>-924923443</t>
  </si>
  <si>
    <t>7673</t>
  </si>
  <si>
    <t>Výrobky</t>
  </si>
  <si>
    <t>315</t>
  </si>
  <si>
    <t>767-Z101a</t>
  </si>
  <si>
    <t>Montáž a dodávka zábradlí hlavního schodiště včetně veškerého příslušenství a povrchové úpravu, viz výpis zámečnických konstrukcí Z101</t>
  </si>
  <si>
    <t>407606538</t>
  </si>
  <si>
    <t>Poznámka k položce:
TYČOVÉ ZÁBRADLÍ LOMENÉ  VČETNĚ MADEL - v cca 1,178 m</t>
  </si>
  <si>
    <t>"1PP"   3,884+1,5+4,424</t>
  </si>
  <si>
    <t>"1NP"  (4,561+1,5+4,899)*2</t>
  </si>
  <si>
    <t>"2NP"  (3,879+2,7+4,216)*2</t>
  </si>
  <si>
    <t>316</t>
  </si>
  <si>
    <t>767-Z101b</t>
  </si>
  <si>
    <t>1369933159</t>
  </si>
  <si>
    <t>Poznámka k položce:
PLNÉ ZÁBRADLÍ ROVNÉ NA PODESTÁCH - ocel kce obložena deskami, v 1 m</t>
  </si>
  <si>
    <t>9,9*3</t>
  </si>
  <si>
    <t>317</t>
  </si>
  <si>
    <t>767-Z101c</t>
  </si>
  <si>
    <t>-1777814006</t>
  </si>
  <si>
    <t>Poznámka k položce:
DVOJICE MADEL NA STĚNU - z 1PP do 1NP</t>
  </si>
  <si>
    <t>3,884+1,5+4,524</t>
  </si>
  <si>
    <t>318</t>
  </si>
  <si>
    <t>767-Z102a</t>
  </si>
  <si>
    <t>Montáž a dodávka zábradlí vedlejšího schodiště včetně veškerého příslušenství a povrchové úpravu, viz výpis zámečnických konstrukcí Z102</t>
  </si>
  <si>
    <t>-655843897</t>
  </si>
  <si>
    <t>Poznámka k položce:
TYČOVÉ ZÁBRADLÍ ZRCADLA, v cca 1,3 m včetně krycího plechu a dvojice madel</t>
  </si>
  <si>
    <t>4,16+3,982+4,369+4,369+3,688+3,631+3*2*0,2</t>
  </si>
  <si>
    <t>319</t>
  </si>
  <si>
    <t>767-Z102b</t>
  </si>
  <si>
    <t>1608821725</t>
  </si>
  <si>
    <t>Poznámka k položce:
DVOJICE MADEL NA VNĚJŠÍ OBVOD SCHODIŠTĚ</t>
  </si>
  <si>
    <t>4,171+2*1,45+3+4,561+1,365*2+3+4,73+3,879+1,965*2+3+4,047+0,15*3</t>
  </si>
  <si>
    <t>320</t>
  </si>
  <si>
    <t>767-Z103a</t>
  </si>
  <si>
    <t>Montáž a dodávka zábradlí únikového schodiště včetně veškerého příslušenství a povrchové úpravu, viz výpis zámečnických konstrukcí Z103</t>
  </si>
  <si>
    <t>970446623</t>
  </si>
  <si>
    <t>Poznámka k položce:
TYČOVÉ MADLO PŘI ZRCADLE SCHODIŠTĚ  v cca 1,3 včetně dvojice madel a krycího plechu</t>
  </si>
  <si>
    <t>3,341+3,477+0,398+3,957+3,731+2*2*0,2</t>
  </si>
  <si>
    <t>321</t>
  </si>
  <si>
    <t>767-Z103b</t>
  </si>
  <si>
    <t>-1947932839</t>
  </si>
  <si>
    <t xml:space="preserve">Poznámka k položce:
DVOJICE MADEL PŘI VNĚJŠÍM OBVODU SCHODIŠTĚ  </t>
  </si>
  <si>
    <t>3,341+3,477+0,398+3,957+3,731+1,415*2+3+1,505*2+3</t>
  </si>
  <si>
    <t>322</t>
  </si>
  <si>
    <t>767-Z104a</t>
  </si>
  <si>
    <t>Montáž a dodávka zábradlí venkovního schodiště včetně veškerého příslušenství a povrchové úpravu, viz výpis zámečnických konstrukcí Z104</t>
  </si>
  <si>
    <t>871274057</t>
  </si>
  <si>
    <t>Poznámka k položce:
TYČOVÉ ZÁBRADLÍ VENKOVNÍHO SCHODIŠTĚ v 0,8m včetně dvojice madel</t>
  </si>
  <si>
    <t>0,15+4,7114+0,744+1,883+11,5</t>
  </si>
  <si>
    <t>323</t>
  </si>
  <si>
    <t>767-Z104b</t>
  </si>
  <si>
    <t>2112520330</t>
  </si>
  <si>
    <t>Poznámka k položce:
DVOJICE MADEL VENKOVNÍHO SCHODIŠTĚ</t>
  </si>
  <si>
    <t>0,15+4,724+0,73+3,619</t>
  </si>
  <si>
    <t>324</t>
  </si>
  <si>
    <t>767-Z105</t>
  </si>
  <si>
    <t>Montáž a dodávka odtokového žlabu na anglickém dvorku DN200 včetně veškerého příslušenství, viz výpis zámečnických konstrukcí Z105</t>
  </si>
  <si>
    <t>-514760015</t>
  </si>
  <si>
    <t>325</t>
  </si>
  <si>
    <t>767-Z106</t>
  </si>
  <si>
    <t>Montáž a dodávka krycího roštu pro jímku v mč 100.16, včetně veškerého příslušenství a povrchové úpravu, viz výpis zámečnických konstrukcí Z106</t>
  </si>
  <si>
    <t>-1097594132</t>
  </si>
  <si>
    <t>326</t>
  </si>
  <si>
    <t>767-Z107</t>
  </si>
  <si>
    <t>Montáž a dodávka konstrukce pro ochranu vodoměrné sestavy, visací zámek, velikost oka 50x50mm, včetně veškerého příslušenství a povrchové úpravu, viz výpis zámečnických konstrukcí Z107</t>
  </si>
  <si>
    <t>-2037906708</t>
  </si>
  <si>
    <t>327</t>
  </si>
  <si>
    <t>767-Z108</t>
  </si>
  <si>
    <t>Montáž a dodávka venkovního únikové schodiště, včetně veškerého příslušenství a povrchové úpravu, viz výpis zámečnických konstrukcí Z108</t>
  </si>
  <si>
    <t>2115813421</t>
  </si>
  <si>
    <t>328</t>
  </si>
  <si>
    <t>767-Z109</t>
  </si>
  <si>
    <t>Montáž a dodávka zábradlí na schodišti krčku, včetně veškerého příslušenství a povrchové úpravu, viz výpis zámečnických konstrukcí Z109</t>
  </si>
  <si>
    <t>-1828929017</t>
  </si>
  <si>
    <t xml:space="preserve">Poznámka k položce:
DVOJICE MADEL včetně stojek </t>
  </si>
  <si>
    <t>(0,15+2,55+0,15+0,68+0,993)</t>
  </si>
  <si>
    <t>329</t>
  </si>
  <si>
    <t>767-Z110</t>
  </si>
  <si>
    <t>Montáž a dodávka profilu na ochranu rohu stěn L80x80, včetně veškerého příslušenství a povrchové úpravu, viz výpis zámečnických konstrukcí Z110</t>
  </si>
  <si>
    <t>-13063736</t>
  </si>
  <si>
    <t>Poznámka k položce:
výška 2 m</t>
  </si>
  <si>
    <t>330</t>
  </si>
  <si>
    <t>767-Z111</t>
  </si>
  <si>
    <t>Montáž a dodávka zábradlí na rampě krčku ve 2.NP, včetně veškerého příslušenství a povrchové úpravu, viz výpis zámečnických konstrukcí Z111</t>
  </si>
  <si>
    <t>1748876713</t>
  </si>
  <si>
    <t>Poznámka k položce:
DVOJICE MADEL včetně stojek</t>
  </si>
  <si>
    <t>2*(1,576+4,008+2,565)</t>
  </si>
  <si>
    <t>331</t>
  </si>
  <si>
    <t>767-R12</t>
  </si>
  <si>
    <t>Montáž a dodávka stupadla u výlezu na střechu, včetně veškerého příslušenství a povrchové úpravu, viz výpis zámečnických konstrukcí Z112</t>
  </si>
  <si>
    <t>-746221248</t>
  </si>
  <si>
    <t>332</t>
  </si>
  <si>
    <t>767-Z113</t>
  </si>
  <si>
    <t>Montáž a dodávka zábradlí na rampě krčku ve 3.NP, včetně veškerého příslušenství a povrchové úpravu, viz výpis zámečnických konstrukcí Z113</t>
  </si>
  <si>
    <t>855257735</t>
  </si>
  <si>
    <t>(0,076+7,215+0,865)*2</t>
  </si>
  <si>
    <t>333</t>
  </si>
  <si>
    <t>767-Z114</t>
  </si>
  <si>
    <t>Montáž a dodávka zábradlí galerie ve 3.NP, včetně veškerého příslušenství a povrchové úpravu, viz výpis zámečnických konstrukcí Z114</t>
  </si>
  <si>
    <t>-836525024</t>
  </si>
  <si>
    <t>Poznámka k položce:
TYČOVÉ ZÁBRADLÍ včetně dvojice madel a krycího plechu</t>
  </si>
  <si>
    <t>4,983</t>
  </si>
  <si>
    <t>334</t>
  </si>
  <si>
    <t>767-Z115</t>
  </si>
  <si>
    <t>Montáž a dodávka záchytného systému na střeše 2.NP, včetně veškerého příslušenství a povrchové úpravu, viz výpis zámečnických konstrukcí Z115</t>
  </si>
  <si>
    <t>-750868293</t>
  </si>
  <si>
    <t>335</t>
  </si>
  <si>
    <t>767-Z116</t>
  </si>
  <si>
    <t>Montáž a dodávka záchytného systému na střeše 3.NP, včetně veškerého příslušenství a povrchové úpravu, viz výpis zámečnických konstrukcí Z116</t>
  </si>
  <si>
    <t>1297347517</t>
  </si>
  <si>
    <t>336</t>
  </si>
  <si>
    <t>767-Z117</t>
  </si>
  <si>
    <t>Montáž a dodávka lávky přes atiku střechy 3.NP a střechy krčku, včetně veškerého příslušenství a povrchové úpravu, viz výpis zámečnických konstrukcí Z117</t>
  </si>
  <si>
    <t>-1297559034</t>
  </si>
  <si>
    <t>337</t>
  </si>
  <si>
    <t>767-Z118</t>
  </si>
  <si>
    <t>Montáž a dodávka ukončovacího profilu (podlaha/podesta/mezipodesta) L110x110x10, včetně veškerého příslušenství a povrchové úpravu, viz výpis zámečnických konstrukcí Z118</t>
  </si>
  <si>
    <t>1910165554</t>
  </si>
  <si>
    <t>338</t>
  </si>
  <si>
    <t>767-Z119</t>
  </si>
  <si>
    <t>Montáž a dodávka konstrukce z ocelových profilů pro zařízení VZT, včetně veškerého příslušenství a povrchové úpravu, viz výpis zámečnických konstrukcí Z119</t>
  </si>
  <si>
    <t>1903132255</t>
  </si>
  <si>
    <t>Poznámka k položce:
Základy pod VZT jednotky na střeše budou z žárově pozinkovaného profilu: rovnoramenný L z konstrukční oceli válcované za tepla, DIN 1028, L 100x100x6
Celková délka profilu pro rámové základy 12,2m celková váha (+5% na spoje) 120kg</t>
  </si>
  <si>
    <t>339</t>
  </si>
  <si>
    <t>767-Z120</t>
  </si>
  <si>
    <t>Montáž a dodávka U-profilu pro pohledové ukončení podlahy mezi 2NP a 3NP, včetně veškerého příslušenství a povrchové úpravu, viz výpis zámečnických konstrukcí Z120</t>
  </si>
  <si>
    <t>439661074</t>
  </si>
  <si>
    <t>340</t>
  </si>
  <si>
    <t>767531111</t>
  </si>
  <si>
    <t>Montáž vstupních kovových nebo plastových rohoží čistících zón</t>
  </si>
  <si>
    <t>-851195129</t>
  </si>
  <si>
    <t>Montáž vstupních čistících zón z rohoží kovových nebo plastových</t>
  </si>
  <si>
    <t>341</t>
  </si>
  <si>
    <t>697M-01</t>
  </si>
  <si>
    <t>rohož vstupní vnější</t>
  </si>
  <si>
    <t>-458087222</t>
  </si>
  <si>
    <t>342</t>
  </si>
  <si>
    <t>697M-02</t>
  </si>
  <si>
    <t>rohož vstupní vnitřní</t>
  </si>
  <si>
    <t>-1663119166</t>
  </si>
  <si>
    <t>343</t>
  </si>
  <si>
    <t>767531121</t>
  </si>
  <si>
    <t>Osazení zapuštěného rámu z L profilů k čistícím rohožím</t>
  </si>
  <si>
    <t>-908691958</t>
  </si>
  <si>
    <t>Montáž vstupních čistících zón z rohoží osazení rámu mosazného nebo hliníkového zapuštěného z L profilů</t>
  </si>
  <si>
    <t>344</t>
  </si>
  <si>
    <t>697521600</t>
  </si>
  <si>
    <t>rám pro zapuštění, profil L - 30/30, 25/25, 20/30, 15/30 - Al</t>
  </si>
  <si>
    <t>-1973084698</t>
  </si>
  <si>
    <t>Čistící zóny rámy rámy pro zapuštění profil L - 30/30, 25/25, 20/30, 15/30  - Al</t>
  </si>
  <si>
    <t>"vnitřní"  12</t>
  </si>
  <si>
    <t>345</t>
  </si>
  <si>
    <t>767531125</t>
  </si>
  <si>
    <t>Osazení náběhového rámu širokého š 65 mm k čistícím rohožím</t>
  </si>
  <si>
    <t>661428856</t>
  </si>
  <si>
    <t>Montáž vstupních čistících zón z rohoží osazení rámu mosazného nebo hliníkového náběhového širokého - 65 mm</t>
  </si>
  <si>
    <t>346</t>
  </si>
  <si>
    <t>697521500</t>
  </si>
  <si>
    <t>rámy náběhové - náběh široký - 65 mm - Al</t>
  </si>
  <si>
    <t>-337641043</t>
  </si>
  <si>
    <t>"vnější"  5,6</t>
  </si>
  <si>
    <t>347</t>
  </si>
  <si>
    <t>7673 R01</t>
  </si>
  <si>
    <t>Dodávka a montáž odpadkových košů na tříděný odpad - soubor 4 košů do každého patra</t>
  </si>
  <si>
    <t>soub</t>
  </si>
  <si>
    <t>-920917529</t>
  </si>
  <si>
    <t>399</t>
  </si>
  <si>
    <t>7673-R03</t>
  </si>
  <si>
    <t>Dodávka a montáž podlahové přechodové lišty, T-profil</t>
  </si>
  <si>
    <t>1724117652</t>
  </si>
  <si>
    <t xml:space="preserve">Poznámka k položce:
Na přechodu dvou různých podlahových krytin </t>
  </si>
  <si>
    <t>"1.PP" 11,9</t>
  </si>
  <si>
    <t>"1.NP" 4,4</t>
  </si>
  <si>
    <t>"2.NP" 4,1</t>
  </si>
  <si>
    <t>"3.NP" 4,3</t>
  </si>
  <si>
    <t>348</t>
  </si>
  <si>
    <t>998767 R01</t>
  </si>
  <si>
    <t>Přesun hmot procentní pro zámečnické konstrukce v objektech v do 24 m</t>
  </si>
  <si>
    <t>%</t>
  </si>
  <si>
    <t>304347836</t>
  </si>
  <si>
    <t>Přesun hmot pro zámečnické konstrukce stanovený procentní sazbou z ceny vodorovná dopravní vzdálenost do 50 m v objektech výšky přes 12 do 24 m</t>
  </si>
  <si>
    <t>771</t>
  </si>
  <si>
    <t>Podlahy z dlaždic</t>
  </si>
  <si>
    <t>349</t>
  </si>
  <si>
    <t>771 R01</t>
  </si>
  <si>
    <t>Montáž obkladu schodišťových stupňů včetně pom. mat.</t>
  </si>
  <si>
    <t>-627250178</t>
  </si>
  <si>
    <t xml:space="preserve">"jižní schodiště" </t>
  </si>
  <si>
    <t>77*1,45</t>
  </si>
  <si>
    <t>hlavní schodiště</t>
  </si>
  <si>
    <t>(25+28+24)*1,75</t>
  </si>
  <si>
    <t>"schodiště v krčku"   10*2,9</t>
  </si>
  <si>
    <t>350</t>
  </si>
  <si>
    <t>592prefa schod</t>
  </si>
  <si>
    <t>Prefabrikované obklady schodišťových stupňů včetně povrchové úpravy a protiskluzných opatření</t>
  </si>
  <si>
    <t>1945670339</t>
  </si>
  <si>
    <t>351</t>
  </si>
  <si>
    <t>771273123</t>
  </si>
  <si>
    <t>Montáž obkladů stupnic z dlaždic protiskluzných keramických lepených š do 300 mm</t>
  </si>
  <si>
    <t>687066644</t>
  </si>
  <si>
    <t>Montáž obkladů schodišť z dlaždic keramických lepených standardním lepidlem stupnic protiskluzných nebo reliefovaných šířky přes 250 do 300 mm</t>
  </si>
  <si>
    <t>schodiště za tělocvičnou</t>
  </si>
  <si>
    <t>1,4*(11+12+13+12)</t>
  </si>
  <si>
    <t>352</t>
  </si>
  <si>
    <t>597mat01</t>
  </si>
  <si>
    <t>dlaždice keramické RAKO SANDSTONE - stupnice</t>
  </si>
  <si>
    <t>1780797160</t>
  </si>
  <si>
    <t>67,2</t>
  </si>
  <si>
    <t>67,2*1,1 'Přepočtené koeficientem množství</t>
  </si>
  <si>
    <t>353</t>
  </si>
  <si>
    <t>771273242</t>
  </si>
  <si>
    <t>Montáž obkladů podstupnic z dlaždic protiskluzných keramických lepených v do 200 mm</t>
  </si>
  <si>
    <t>1768769778</t>
  </si>
  <si>
    <t>Montáž obkladů schodišť z dlaždic keramických lepených standardním lepidlem podstupnic protiskluzných nebo reliefovaných výšky přes 150 do 200 mm</t>
  </si>
  <si>
    <t>354</t>
  </si>
  <si>
    <t>597mat02</t>
  </si>
  <si>
    <t>dlaždice keramické RAKO SANDSTONE - podstupnice</t>
  </si>
  <si>
    <t>-2018348358</t>
  </si>
  <si>
    <t>355</t>
  </si>
  <si>
    <t>771473112</t>
  </si>
  <si>
    <t>Montáž soklíků z dlaždic keramických lepených rovných v do 90 mm</t>
  </si>
  <si>
    <t>-554600963</t>
  </si>
  <si>
    <t>Montáž soklíků z dlaždic keramických lepených standardním lepidlem rovných výšky přes 65 do 90 mm</t>
  </si>
  <si>
    <t>"1.PP" 32,96</t>
  </si>
  <si>
    <t>"1.NP" 33,24</t>
  </si>
  <si>
    <t xml:space="preserve">"3.NP" 11 </t>
  </si>
  <si>
    <t>"podesty - schodiště za tělocvičnou"  38</t>
  </si>
  <si>
    <t>356</t>
  </si>
  <si>
    <t>771473132</t>
  </si>
  <si>
    <t>Montáž soklíků z dlaždic keramických schodišťových stupňovitých lepených v do 90 mm</t>
  </si>
  <si>
    <t>-1977352083</t>
  </si>
  <si>
    <t>Montáž soklíků z dlaždic keramických lepených standardním lepidlem schodišťových stupňovitých výšky přes 65 do 90 mm</t>
  </si>
  <si>
    <t>23*(0,1652+0,05+0,27)+13*(0,1673+0,05+0,27)+12*(0,1652+0,05+0,27)</t>
  </si>
  <si>
    <t>357</t>
  </si>
  <si>
    <t>597mat03</t>
  </si>
  <si>
    <t xml:space="preserve">dodávka soklíku z keramické dlažby - RAKO SANDSTONE </t>
  </si>
  <si>
    <t>-560506608</t>
  </si>
  <si>
    <t>115,2+23,317</t>
  </si>
  <si>
    <t>138,517*1,1 'Přepočtené koeficientem množství</t>
  </si>
  <si>
    <t>358</t>
  </si>
  <si>
    <t>771-R02</t>
  </si>
  <si>
    <t xml:space="preserve">Dodávka a montáž ukončujícího profilu soklíku </t>
  </si>
  <si>
    <t>-380429757</t>
  </si>
  <si>
    <t>359</t>
  </si>
  <si>
    <t>771574153</t>
  </si>
  <si>
    <t>Montáž podlah keramických velkoformátových lepených rozlivovým lepidlem přes 2 do 4 ks/ m2</t>
  </si>
  <si>
    <t>2082724904</t>
  </si>
  <si>
    <t>Montáž podlah z dlaždic keramických lepených flexibilním lepidlem režných nebo glazovaných velkoformátových s rozlivovým lepidlem přes 2 do 4 ks/ m2</t>
  </si>
  <si>
    <t>"1PP" 113,24+2,12</t>
  </si>
  <si>
    <t>"1NP" 21,95</t>
  </si>
  <si>
    <t>"2NP" 10,84</t>
  </si>
  <si>
    <t>"3NP" 9,3</t>
  </si>
  <si>
    <t>360</t>
  </si>
  <si>
    <t>597mat04</t>
  </si>
  <si>
    <t>dlaždice keramické RAKO SANDSTONE plus, barva šedá, DAK 63 271, 600x600</t>
  </si>
  <si>
    <t>-1101478942</t>
  </si>
  <si>
    <t>Obkládačky a dlaždice keramické podlahy - RAKO SANDSTONE plus, barva šedá, DAK 63 271, 600x600</t>
  </si>
  <si>
    <t>157,45*1,15 'Přepočtené koeficientem množství</t>
  </si>
  <si>
    <t>361</t>
  </si>
  <si>
    <t>771579191</t>
  </si>
  <si>
    <t>Příplatek k montáž podlah keramických za plochu do 5 m2</t>
  </si>
  <si>
    <t>-1402799333</t>
  </si>
  <si>
    <t>Montáž podlah z dlaždic keramických Příplatek k cenám za plochu do 5 m2 jednotlivě</t>
  </si>
  <si>
    <t>"1PP" 4,77+4,9+4,3+3,91+2,18+2,12</t>
  </si>
  <si>
    <t xml:space="preserve">"1NP" 3,53+2,98+4,72+2,66 </t>
  </si>
  <si>
    <t>"3NP" 1,22</t>
  </si>
  <si>
    <t>"podesty"  4,5+4,65</t>
  </si>
  <si>
    <t>362</t>
  </si>
  <si>
    <t>771591111</t>
  </si>
  <si>
    <t>Podlahy penetrace podkladu</t>
  </si>
  <si>
    <t>83643124</t>
  </si>
  <si>
    <t>Podlahy - ostatní práce penetrace podkladu</t>
  </si>
  <si>
    <t>157,45+29,4</t>
  </si>
  <si>
    <t>363</t>
  </si>
  <si>
    <t>998771103</t>
  </si>
  <si>
    <t>Přesun hmot tonážní pro podlahy z dlaždic v objektech v do 24 m</t>
  </si>
  <si>
    <t>-931818338</t>
  </si>
  <si>
    <t>Přesun hmot pro podlahy z dlaždic stanovený z hmotnosti přesunovaného materiálu vodorovná dopravní vzdálenost do 50 m v objektech výšky přes 12 do 24 m</t>
  </si>
  <si>
    <t>773</t>
  </si>
  <si>
    <t>Podlahy z litého teraca</t>
  </si>
  <si>
    <t>364</t>
  </si>
  <si>
    <t>773521261</t>
  </si>
  <si>
    <t>Podlahy z barevného litého teraca zřízení podlahy prosté tl 20 mm</t>
  </si>
  <si>
    <t>-980631618</t>
  </si>
  <si>
    <t>Podlahy z barveného litého teraca zřízení podlahy z vápencových drtí, cementu a barviva nebo suché teracové směsi (prováděné po dilatačních částech) prosté (drť ve specifikaci) tl. 20 mm</t>
  </si>
  <si>
    <t>"1PP" 271,45+26,32</t>
  </si>
  <si>
    <t>"1NP" 209,89+28,68</t>
  </si>
  <si>
    <t>"2NP" 336,99+30,61</t>
  </si>
  <si>
    <t>"3NP" 181,43+28,75</t>
  </si>
  <si>
    <t>"podesty hl. schodiště"  1,71*(2,665+1,465+1,238)</t>
  </si>
  <si>
    <t>"podesty jižního schodiště"   21,8+6,27*3 + 4,58 + 4,9 + 6,1</t>
  </si>
  <si>
    <t>365</t>
  </si>
  <si>
    <t>583mat 01</t>
  </si>
  <si>
    <t>drť pro teraco</t>
  </si>
  <si>
    <t>394285704</t>
  </si>
  <si>
    <t>Kámen přírodní drcený hutný (drtě ušlechtilé, drtě břidlicové, moučka kamenná a jiné) drtě teracové vápencové - bílé teracová drť pytlovaná frakce 2,0-4          bal. 25 kg</t>
  </si>
  <si>
    <t>Poznámka k položce:
Drť je balena v PE pytlích po 25kg, uložené na paletách á 40ks = 1000kg</t>
  </si>
  <si>
    <t>1179,489*0,04 'Přepočtené koeficientem množství</t>
  </si>
  <si>
    <t>366</t>
  </si>
  <si>
    <t>773529190</t>
  </si>
  <si>
    <t>Příplatek k podlahám z barevného litého teraca za plochu do 5 m2</t>
  </si>
  <si>
    <t>29004284</t>
  </si>
  <si>
    <t>Podlahy z barveného litého teraca Příplatek k cenám za plochu do 5 m2 jednotlivě</t>
  </si>
  <si>
    <t>"1NP" 3,87</t>
  </si>
  <si>
    <t>"2NP" 4,9+4,3</t>
  </si>
  <si>
    <t>"3NP"  4,9+2,78+4,3</t>
  </si>
  <si>
    <t>"podesty jižního schodiště"    4,58 + 4,9</t>
  </si>
  <si>
    <t>367</t>
  </si>
  <si>
    <t>773-R02</t>
  </si>
  <si>
    <t>Finální úprava povrchu litého teraca</t>
  </si>
  <si>
    <t>1142747822</t>
  </si>
  <si>
    <t>368</t>
  </si>
  <si>
    <t>773992001</t>
  </si>
  <si>
    <t>Výplně dilatačních spár litého teraca vložkami z barevných kovů</t>
  </si>
  <si>
    <t>-84071597</t>
  </si>
  <si>
    <t>"1PP" 163,5</t>
  </si>
  <si>
    <t>"1NP" 84,3</t>
  </si>
  <si>
    <t>"2NP" 167,2</t>
  </si>
  <si>
    <t>"3NP" 60,6</t>
  </si>
  <si>
    <t>369</t>
  </si>
  <si>
    <t>773-R01</t>
  </si>
  <si>
    <t>D+M Sokl mosazný 50 mm</t>
  </si>
  <si>
    <t>-1345465440</t>
  </si>
  <si>
    <t>"1.PP" 128,03+3,2</t>
  </si>
  <si>
    <t>"1.NP" 26.88+2,4</t>
  </si>
  <si>
    <t>"2.NP" 151+3,2</t>
  </si>
  <si>
    <t>"3.NP" 112+3,2</t>
  </si>
  <si>
    <t>"podesty+mezipodesty"   28,7+12,1</t>
  </si>
  <si>
    <t>370</t>
  </si>
  <si>
    <t>773-R03</t>
  </si>
  <si>
    <t>D+M Sokl mosazný 50 mm na schodišti</t>
  </si>
  <si>
    <t>-1348798966</t>
  </si>
  <si>
    <t>"1.PP" 26*(0,1462+0,05+0,3)</t>
  </si>
  <si>
    <t>"1.NP"  28*(0,1554+0,05+0,3)</t>
  </si>
  <si>
    <t>"2.NP"  24*(0,1546+0,05+0,3)</t>
  </si>
  <si>
    <t>371</t>
  </si>
  <si>
    <t>998773103</t>
  </si>
  <si>
    <t>Přesun hmot tonážní pro podlahy teracové lité v objektech v do 24 m</t>
  </si>
  <si>
    <t>1194910281</t>
  </si>
  <si>
    <t>Přesun hmot pro podlahy teracové lité stanovený z hmotnosti přesunovaného materiálu vodorovná dopravní vzdálenost do 50 m v objektech výšky přes 12 do 24 m</t>
  </si>
  <si>
    <t>775</t>
  </si>
  <si>
    <t>Podlahy skládané</t>
  </si>
  <si>
    <t>372</t>
  </si>
  <si>
    <t>775-R01</t>
  </si>
  <si>
    <t>Montáž a kompletní dodávka sportovní palubové podlahy VLD</t>
  </si>
  <si>
    <t>1767201787</t>
  </si>
  <si>
    <t>"1PP skl P3" 317,52</t>
  </si>
  <si>
    <t>373</t>
  </si>
  <si>
    <t>775-R02</t>
  </si>
  <si>
    <t xml:space="preserve">Pružicí podložky (izolátory) s tepelnou izolací v tělocvičně  </t>
  </si>
  <si>
    <t>-1413700113</t>
  </si>
  <si>
    <t>374</t>
  </si>
  <si>
    <t>998775103</t>
  </si>
  <si>
    <t>Přesun hmot tonážní pro podlahy dřevěné v objektech v do 24 m</t>
  </si>
  <si>
    <t>1676192183</t>
  </si>
  <si>
    <t>Přesun hmot pro podlahy skládané stanovený z hmotnosti přesunovaného materiálu vodorovná dopravní vzdálenost do 50 m v objektech výšky přes 12 do 24 m</t>
  </si>
  <si>
    <t>776</t>
  </si>
  <si>
    <t>Podlahy povlakové</t>
  </si>
  <si>
    <t>375</t>
  </si>
  <si>
    <t>776111111</t>
  </si>
  <si>
    <t>Broušení anhydritového podkladu povlakových podlah</t>
  </si>
  <si>
    <t>-1646259366</t>
  </si>
  <si>
    <t>Příprava podkladu broušení podlah nového podkladu anhydritového</t>
  </si>
  <si>
    <t>376</t>
  </si>
  <si>
    <t>776111311</t>
  </si>
  <si>
    <t>Vysátí podkladu povlakových podlah</t>
  </si>
  <si>
    <t>-346702004</t>
  </si>
  <si>
    <t>Příprava podkladu vysátí podlah</t>
  </si>
  <si>
    <t>377</t>
  </si>
  <si>
    <t>776121111</t>
  </si>
  <si>
    <t>Vodou ředitelná penetrace savého podkladu povlakových podlah ředěná v poměru 1:3</t>
  </si>
  <si>
    <t>745430279</t>
  </si>
  <si>
    <t>Příprava podkladu penetrace vodou ředitelná na savý podklad (válečkováním) ředěná v poměru 1:3 podlah</t>
  </si>
  <si>
    <t>378</t>
  </si>
  <si>
    <t>776221111</t>
  </si>
  <si>
    <t>Lepení pásů z PVC standardním lepidlem</t>
  </si>
  <si>
    <t>-792698413</t>
  </si>
  <si>
    <t>Montáž podlahovin z PVC lepením standardním lepidlem z pásů standardních</t>
  </si>
  <si>
    <t>"1PP" 18,18</t>
  </si>
  <si>
    <t>"1NP" 125,3</t>
  </si>
  <si>
    <t>"2NP" 310,55</t>
  </si>
  <si>
    <t>"3NP" 187,95</t>
  </si>
  <si>
    <t>379</t>
  </si>
  <si>
    <t>284110170.1</t>
  </si>
  <si>
    <t>PVC heterogenní zátěžové, nášlapná vrstva 0,70 mm, zátěž 34/43</t>
  </si>
  <si>
    <t>356978356</t>
  </si>
  <si>
    <t>Poznámka k položce:
nášlapná vrstva 0,70 mm, R 10, zátěž 34/43, otlak do 0,02 mm, stálost do 0,10%, hořlavost Bfl S1</t>
  </si>
  <si>
    <t>641,98*1,1 'Přepočtené koeficientem množství</t>
  </si>
  <si>
    <t>380</t>
  </si>
  <si>
    <t>776 R01</t>
  </si>
  <si>
    <t xml:space="preserve">Dodávka a montáž podlahového soklu PVC </t>
  </si>
  <si>
    <t>356656011</t>
  </si>
  <si>
    <t>"1.PP" 18,66</t>
  </si>
  <si>
    <t>"1.NP" 62,2</t>
  </si>
  <si>
    <t>"2.NP" 178,3</t>
  </si>
  <si>
    <t>"3.NP" 93,2</t>
  </si>
  <si>
    <t>381</t>
  </si>
  <si>
    <t>998776103</t>
  </si>
  <si>
    <t>Přesun hmot tonážní pro podlahy povlakové v objektech v do 24 m</t>
  </si>
  <si>
    <t>-1581594629</t>
  </si>
  <si>
    <t>Přesun hmot pro podlahy povlakové stanovený z hmotnosti přesunovaného materiálu vodorovná dopravní vzdálenost do 50 m v objektech výšky přes 12 do 24 m</t>
  </si>
  <si>
    <t>781</t>
  </si>
  <si>
    <t>Dokončovací práce - obklady</t>
  </si>
  <si>
    <t>382</t>
  </si>
  <si>
    <t>781483113</t>
  </si>
  <si>
    <t>Montáž obkladů vnitřních z mozaiky 40x40 mm lepených standardním lepidlem</t>
  </si>
  <si>
    <t>1978050263</t>
  </si>
  <si>
    <t>Montáž obkladů vnitřních stěn z mozaikových lepenců keramických nebo skleněných lepených standardním lepidlem dílce vel. 400 x 400 mm</t>
  </si>
  <si>
    <t>"1.NP" 116,28</t>
  </si>
  <si>
    <t>"2.NP" 184,09</t>
  </si>
  <si>
    <t>383</t>
  </si>
  <si>
    <t>597612660.1</t>
  </si>
  <si>
    <t xml:space="preserve">mozaika keramická (10 x 10)   barevná 9,7 x 9,7 x 0,6 cm </t>
  </si>
  <si>
    <t>-1081956029</t>
  </si>
  <si>
    <t>643,57*1,1 'Přepočtené koeficientem množství</t>
  </si>
  <si>
    <t>384</t>
  </si>
  <si>
    <t>781491011</t>
  </si>
  <si>
    <t>Montáž zrcadel plochy do 1 m2 lepených silikonovým tmelem na podkladní omítku</t>
  </si>
  <si>
    <t>2015470730</t>
  </si>
  <si>
    <t>Montáž zrcadel lepených silikonovým tmelem na podkladní omítku, plochy do 1 m2</t>
  </si>
  <si>
    <t>"Odhad" 33*0,5</t>
  </si>
  <si>
    <t>385</t>
  </si>
  <si>
    <t>634651220</t>
  </si>
  <si>
    <t>zrcadlo nemontované čiré tl. 3 mm</t>
  </si>
  <si>
    <t>290141489</t>
  </si>
  <si>
    <t>16,5*1,1 'Přepočtené koeficientem množství</t>
  </si>
  <si>
    <t>386</t>
  </si>
  <si>
    <t>781493111</t>
  </si>
  <si>
    <t>Plastové profily rohové lepené standardním lepidlem</t>
  </si>
  <si>
    <t>-369678072</t>
  </si>
  <si>
    <t>Ostatní prvky plastové profily ukončovací a dilatační lepené standardním lepidlem rohové</t>
  </si>
  <si>
    <t>2,2*46+2,5*(22+46+26)</t>
  </si>
  <si>
    <t>387</t>
  </si>
  <si>
    <t>781495111</t>
  </si>
  <si>
    <t>Penetrace podkladu vnitřních obkladů</t>
  </si>
  <si>
    <t>-2098522853</t>
  </si>
  <si>
    <t>Ostatní prvky ostatní práce penetrace podkladu</t>
  </si>
  <si>
    <t>388</t>
  </si>
  <si>
    <t>998781103</t>
  </si>
  <si>
    <t>Přesun hmot tonážní pro obklady keramické v objektech v do 24 m</t>
  </si>
  <si>
    <t>6462899</t>
  </si>
  <si>
    <t>Přesun hmot pro obklady keramické stanovený z hmotnosti přesunovaného materiálu vodorovná dopravní vzdálenost do 50 m v objektech výšky přes 12 do 24 m</t>
  </si>
  <si>
    <t>783</t>
  </si>
  <si>
    <t>Dokončovací práce - nátěry</t>
  </si>
  <si>
    <t>389</t>
  </si>
  <si>
    <t>783 R01</t>
  </si>
  <si>
    <t>Ochranný nátěr podlahy výtahové šachty včetně penetrace a vytažení na stěny</t>
  </si>
  <si>
    <t>944572242</t>
  </si>
  <si>
    <t>390</t>
  </si>
  <si>
    <t>783314101</t>
  </si>
  <si>
    <t>Základní jednonásobný syntetický nátěr zámečnických konstrukcí</t>
  </si>
  <si>
    <t>1021405512</t>
  </si>
  <si>
    <t>Základní nátěr zámečnických konstrukcí jednonásobný syntetický</t>
  </si>
  <si>
    <t>HLAVNÍ SCHODIŠTĚ</t>
  </si>
  <si>
    <t>4*(4,561+1,5+4,899+3,879+2,7+4,216)*1,47</t>
  </si>
  <si>
    <t>4*1,75*0,1*4*2</t>
  </si>
  <si>
    <t>386,848/78,5*2</t>
  </si>
  <si>
    <t>391</t>
  </si>
  <si>
    <t>783823101</t>
  </si>
  <si>
    <t>Penetrační akrylátový nátěr hladkých betonových povrchů</t>
  </si>
  <si>
    <t>542697281</t>
  </si>
  <si>
    <t>Penetrační nátěr omítek hladkých betonových povrchů akrylátový</t>
  </si>
  <si>
    <t>Poznámka k položce:
Bezprašná úprava</t>
  </si>
  <si>
    <t>"výtahová šachta"   98,75+2,64</t>
  </si>
  <si>
    <t xml:space="preserve">   "stěny"     163,635</t>
  </si>
  <si>
    <t xml:space="preserve">   "podhledy"    78,766</t>
  </si>
  <si>
    <t>784</t>
  </si>
  <si>
    <t>Dokončovací práce - malby a tapety</t>
  </si>
  <si>
    <t>392</t>
  </si>
  <si>
    <t>784111001</t>
  </si>
  <si>
    <t>Oprášení (ometení ) podkladu v místnostech výšky do 3,80 m</t>
  </si>
  <si>
    <t>17862879</t>
  </si>
  <si>
    <t>Oprášení (ometení) podkladu v místnostech výšky do 3,80 m</t>
  </si>
  <si>
    <t>393</t>
  </si>
  <si>
    <t>784181101</t>
  </si>
  <si>
    <t>Základní akrylátová jednonásobná penetrace podkladu v místnostech výšky do 3,80m</t>
  </si>
  <si>
    <t>1206669279</t>
  </si>
  <si>
    <t>Penetrace podkladu jednonásobná základní akrylátová v místnostech výšky do 3,80 m</t>
  </si>
  <si>
    <t>"malby"  2023,84 + 2728,14</t>
  </si>
  <si>
    <t>394</t>
  </si>
  <si>
    <t>784211101</t>
  </si>
  <si>
    <t>Dvojnásobné bílé malby ze směsí za mokra výborně otěruvzdorných v místnostech výšky do 3,80 m</t>
  </si>
  <si>
    <t>1175269163</t>
  </si>
  <si>
    <t>Malby z malířských směsí otěruvzdorných za mokra dvojnásobné, bílé za mokra otěruvzdorné výborně v místnostech výšky do 3,80 m</t>
  </si>
  <si>
    <t xml:space="preserve">stěny </t>
  </si>
  <si>
    <t>"1.PP"   446,3+9,1</t>
  </si>
  <si>
    <t>"1.NP"   581+7,9</t>
  </si>
  <si>
    <t>"2.NP"   1012,8+9,6</t>
  </si>
  <si>
    <t>"3.NP"   651,84+9,6</t>
  </si>
  <si>
    <t>395</t>
  </si>
  <si>
    <t>784221101</t>
  </si>
  <si>
    <t>Dvojnásobné bílé malby  ze směsí za sucha dobře otěruvzdorných v místnostech do 3,80 m</t>
  </si>
  <si>
    <t>-803723436</t>
  </si>
  <si>
    <t>Malby z malířských směsí otěruvzdorných za sucha dvojnásobné, bílé za sucha otěruvzdorné dobře v místnostech výšky do 3,80 m</t>
  </si>
  <si>
    <t>stěny + stropy</t>
  </si>
  <si>
    <t>"1.PP"   174,44 + 126,76+0,5</t>
  </si>
  <si>
    <t>"1.NP"   137,23 + 257,77</t>
  </si>
  <si>
    <t>"2.NP"   139,93 + 705</t>
  </si>
  <si>
    <t>"3.NP"   70,81 + 411,4</t>
  </si>
  <si>
    <t>Práce a dodávky M</t>
  </si>
  <si>
    <t>33-M</t>
  </si>
  <si>
    <t>Montáže dopr.zaříz.,sklad. zař. a váh</t>
  </si>
  <si>
    <t>396</t>
  </si>
  <si>
    <t>330-R01</t>
  </si>
  <si>
    <t>Dodávka a montáž -  výtah osobní pro 6 osob, 630kg, 4 stanice, včetně šachetních dveří, vybaveno systémem omezeného užívání.</t>
  </si>
  <si>
    <t>-112750703</t>
  </si>
  <si>
    <t>397</t>
  </si>
  <si>
    <t>330-R02</t>
  </si>
  <si>
    <t xml:space="preserve">Dodávka a montáž - schodišťová plošina 1,0x0,9 m  ve spojovacím krčku včetně nosných konstrukcí a systému omezeného užívání. </t>
  </si>
  <si>
    <t>-1149248002</t>
  </si>
  <si>
    <t>02 - SO.01 - Prostorová akustika</t>
  </si>
  <si>
    <t>D1 - Prostorová akustika</t>
  </si>
  <si>
    <t>D1</t>
  </si>
  <si>
    <t>Prostorová akustika</t>
  </si>
  <si>
    <t>SDK-NF</t>
  </si>
  <si>
    <t>D+M - SDK podhled nízkofrekvenční</t>
  </si>
  <si>
    <t>Poznámka k položce:
nízkofrekvenční sádrokartonový podhled s tloušťkou SDK desek 12,5 mm doplněný o absorpční vložku tl. 40 až 50 mm o objemové hmotnosti 40 až 60 kg/m3 zabalené v tenké PE folii; svěšení podhledu - cca 150 mm mimo učeben v 1 NP, kde je svěšení cca 800 mm</t>
  </si>
  <si>
    <t>SDK-TR</t>
  </si>
  <si>
    <t>D+M - SDK tvárnicový rezonátor</t>
  </si>
  <si>
    <t>Poznámka k položce:
nízkofrekvenční sádrokartonový rezonátor - akustický prvek tvoří jednolitou plochu s SDK-NF plochou podhledu; vizuálně bude rezonátor znatelný pouze rezonanční štěrbinou šířky 40 mm; rubová strana rezonanční štěrbiny bude kašírována neprůhlednou bílou textilií (nesmí být viditelné nosné profily); dále bude umístěna přídavná absorpční vložka o tloušťce a objemové hmotnosti dle požadovaného činitele zvukové pohltivosti v oktátovém pásmu 125 Hz: ? ? 0,6; přídavná absorpční vložka bude zabalená v tenké PE folii</t>
  </si>
  <si>
    <t>MAP</t>
  </si>
  <si>
    <t>D+M - minerální akustický podhled</t>
  </si>
  <si>
    <t>Poznámka k položce:
jedná se o širokopásmově pohltivý rastrový podhled s kazetami s jádrem ze skelné vlny šířky 300 mm a 600 mm; délka kazet vychází z výkresové dokumentace; tloušťka podhledové kazety je 20 mm; lícový povrch kazet je tvořen unikátní vrstvou s možností údržby formou denního stírání prachu/vysávání a týdenního čištění za mokra; rubová strana kazet je pokryta skelnou tkaninou; jedná se o podhledový systém s částečně skrytým roštem nosné konstrukce; v jednom směru je mezi kazetami mezera šířky 20 mm; v druhém směru jsou kazety umístěny s fazetou nasraz; podhled je v celé ploše doplněn přídavnou absorpční vložkou tloušťky 50 mm zabalné v mikroperfrované tenké PE folii o objemové hmotnosti dle požadovaných akustických parametrů; požadovaný činitel zvukové pohltivosti podhledu při celkové skladebné tloušťce 150 mm v  oktávových pásmech je: 125 Hz – ? ÷ 0,5; 250 Hz - ? ÷ 0,8; 500 Hz - ? ÷ 0,85; 1 kHz - ? ÷ 0,85; 2 kHz - ? ÷ 0,85; 4 kHz - ? ÷ 0,85; celková skladebná tloušťka podhledu - cca 150 mm mimo učeben v 1 NP, kde je svěšení cca 800 mm; povrchová úprava kazet v bílé barvě; nesmí se jednat o výrobek, který při požáru jako hořící odkapává nebo odpadává</t>
  </si>
  <si>
    <t>SPO</t>
  </si>
  <si>
    <t>D+M - stěnový pohltivý obklad</t>
  </si>
  <si>
    <t>Poznámka k položce:
jedná se o širokopásmově pohltivý pevný porézní obklad; obklad tvoří desky z tříděného barveného křemičitého písku spojovaného epoxidovou pryskyřicí; jedná se o obkladové desky o formátu 1200×600 mm tloušťky 20 mm montované na speciální nosnou ocelovou konstrukci; desky budou montovány v modulech po 3 ks o celkové výšce 1,8 m a šířce dané násobky 1,2 m; 50% desek je opatřeno speciální akustickou úpravou rubové strany; upravené a neupravené desky jsou v rámci stěnového obkladu šachovnicově prostřídány; ve vzduchové mezeře za obkladovými deskami je umístěna přídavná absorpční vložka z materiálu na bázi minerální vlny zabalené v tenké PE folii; parametry absorpční vložky dle požadovaných akustických parametrů; požadovaný činitel zvukové pohltivosti obkladu v oktávových pásmech při skladebné tloušťce 100 mm je: 125 Hz - ? ÷ 0,55; 250 Hz - ? ÷ 0,6; 500 Hz - ? ÷ 0,6; 1 kHz - ? ÷ 0,6; 2 kHz - ? ÷ 0,7; 4 kHz - ? ÷ 0,8; celková skladebná tloušťka obkladu je 100 mm; barevné řešení obkladu - barva dle výběru architekta z předloženého vzorníku; obklad bude po celém obvodu zakončen obložkou z materiálu na bázi dřeva - povrchová úprava - PU lak v odstínu dle výběrtu architekta; plošná hmotnost obkladu - cca 40 kg/m2; nesmí se jednat o výrobek, který při požáru jako hořící odkapává nebo odpadává</t>
  </si>
  <si>
    <t>LAP-A</t>
  </si>
  <si>
    <t>D+M - lamelový akustický podhled - akustický</t>
  </si>
  <si>
    <t>Poznámka k položce:
jedná se o širokopásmově pohltivý akustický podhled s maximem zvukové pohltivosti na středních kmitočtech;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0,55; 250 Hz - ? ÷ 0,8; 500 Hz - ? ÷ 0,8; 1 kHz - ? ÷ 0,75; 2 kHz - ? ÷ 0,65; 4 kHz - ? ÷ 0,55; celková skladebná tloušťka podhledu je cca 150 mm pod dolní hranu příčných vazníků nosného stropu; skryté kotevní prvky; celý podhled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</si>
  <si>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LAP-O</t>
  </si>
  <si>
    <t>D+M - lamelový akustický podhled - odrazivý</t>
  </si>
  <si>
    <t>Poznámka k položce:
jedná se spíše o odrazivý akustický podhled;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 a dále zaslepena deskovým materiálem na bázi dřeva tl. min. 12 mm; vzduchová mezera podhledu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0,2; 250 Hz - ? ÷ 0,1; 500 Hz - ? ÷ 0,08; 1 kHz - ? ÷ 0,08; 2 kHz - ? ÷ 0,1; 4 kHz - ? ÷ 0,1; celková skladebná tloušťka obkladu je cca 150 mm pod dolní hranu příčných vazníků nosného stropu; skryté kotevní prvky; celý obklad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</si>
  <si>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LAO-A</t>
  </si>
  <si>
    <t>D+M - lamelový akustický obklad - akustický</t>
  </si>
  <si>
    <t>Poznámka k položce:
jedná se o širokopásmově pohltivý akustický stěnový obklad s maximem zvukové pohltivosti na středních kmitočtech;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0,5; 250 Hz - ? ÷ 0,8; 500 Hz - ? ÷ 0,85; 1 kHz - ? ÷ 0,8; 2 kHz - ? ÷ 0,65; 4 kHz - ? ÷ 0,55; celková skladebná tloušťka obkladu je 150 mm; skryté kotevní prvky; celý obklad bude k nosné stěně kotven přes kmitočtově laditelné závěsné prvky (přerušovač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</si>
  <si>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LAO-O</t>
  </si>
  <si>
    <t>D+M - lamelový akustický obklad - odrazivý</t>
  </si>
  <si>
    <t>Poznámka k položce:
jedná se spíše o akusticky odrazivý stěnový obklad;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 a dále zaslepena deskovým materiálem na bázi dřeva tl. min. 12 mm;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0,2; 250 Hz - ? ÷ 0,1; 500 Hz - ? ÷ 0,08; 1 kHz - ? ÷ 0,08; 2 kHz - ? ÷ 0,1; 4 kHz - ? ÷ 0,1; celková skladebná tloušťka obkladu je 150 mm; skryté kotevní prvky; celý obklad bude k nosné stěně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</si>
  <si>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MDD-E</t>
  </si>
  <si>
    <t>Měření doby dozvuku tří vybraných učeben a tělocvičny - etapové</t>
  </si>
  <si>
    <t>kpl.</t>
  </si>
  <si>
    <t>Poznámka k položce:
etapové měření doby dozvuku dle ČSN EN ISO 3382-1 tří vybraných učeben, vyhodnocení akustických parametrů ve vazbě na rozpracovanost díla</t>
  </si>
  <si>
    <t>MDD-Z</t>
  </si>
  <si>
    <t>Měření doby dozvuku tří vybraných učeben a tělocvičny - závěrečné</t>
  </si>
  <si>
    <t>Poznámka k položce:
závěrečné měření doby dozvuku dle ČSN EN ISO 3382-1, protokolární zpracování výsledků</t>
  </si>
  <si>
    <t>03 - SO.02 - Komunikace</t>
  </si>
  <si>
    <t xml:space="preserve">    5 - Komunikace pozemní</t>
  </si>
  <si>
    <t xml:space="preserve">      a1 - Vozovka - pojížděná část</t>
  </si>
  <si>
    <t xml:space="preserve">      a2 - Vozovka - parkovací stání</t>
  </si>
  <si>
    <t xml:space="preserve">      a3 - Vozovka - pochozí plocha</t>
  </si>
  <si>
    <t xml:space="preserve">      a4 - Chodník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</si>
  <si>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</si>
  <si>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</si>
  <si>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</si>
  <si>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>113106152</t>
  </si>
  <si>
    <t>Rozebrání dlažeb vozovek pl do 50 m2 z velkých kostek do lože ze živice</t>
  </si>
  <si>
    <t>-950121401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</si>
  <si>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velkých kostek kladených do lože ze živice</t>
  </si>
  <si>
    <t>113106171</t>
  </si>
  <si>
    <t>Rozebrání dlažeb vozovek pl do 50 m2 ze zámkové dlažby do lože z kameniva</t>
  </si>
  <si>
    <t>36200442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</si>
  <si>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</si>
  <si>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pro opětovné použití</t>
  </si>
  <si>
    <t>113107137</t>
  </si>
  <si>
    <t>Odstranění podkladu pl do 50 m2 z betonu vyztuženého sítěmi tl 300 mm</t>
  </si>
  <si>
    <t>1451688867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</si>
  <si>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</si>
  <si>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113107222</t>
  </si>
  <si>
    <t>Odstranění podkladu pl přes 200 m2 z kameniva drceného tl 200 mm</t>
  </si>
  <si>
    <t>1000916313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</si>
  <si>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</si>
  <si>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výkop pro nový chodník</t>
  </si>
  <si>
    <t>113107224</t>
  </si>
  <si>
    <t>Odstranění podkladu pl přes 200 m2 z kameniva drceného tl 400 mm</t>
  </si>
  <si>
    <t>1318183846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</si>
  <si>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</si>
  <si>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"pro novou pojížděnou část"  525+179</t>
  </si>
  <si>
    <t>"pro novou pochozí část"  954</t>
  </si>
  <si>
    <t>113107241</t>
  </si>
  <si>
    <t>Odstranění podkladu pl přes 200 m2 živičných tl 50 mm</t>
  </si>
  <si>
    <t>-336490857</t>
  </si>
  <si>
    <t>Odstranění podkladů nebo krytů s přemístěním hmot na skládku na vzdálenost do 20 m nebo s naložením na dopravní prostředek v ploše jednotlivě přes 200 m2 živičných, o tl. vrstvy do 50 mm</t>
  </si>
  <si>
    <t>na chodnících</t>
  </si>
  <si>
    <t>734</t>
  </si>
  <si>
    <t>113154224R</t>
  </si>
  <si>
    <t>Frézování živičného krytu tl 100 mm pruh š 1 m pl do 1000 m2 bez překážek v trase</t>
  </si>
  <si>
    <t>-750751953</t>
  </si>
  <si>
    <t>Frézování živičného podkladu nebo krytu s naložením na dopravní prostředek plochy přes 500 do 1 000 m2 bez překážek v trase pruhu šířky do 1 m, tloušťky vrstvy 100 mm</t>
  </si>
  <si>
    <t>Poznámka k položce:
včetně následného očištění.</t>
  </si>
  <si>
    <t>871</t>
  </si>
  <si>
    <t>113202111</t>
  </si>
  <si>
    <t>Vytrhání obrub krajníků obrubníků stojatých</t>
  </si>
  <si>
    <t>1374162596</t>
  </si>
  <si>
    <t>Vytrhání obrub s vybouráním lože, s přemístěním hmot na skládku na vzdálenost do 3 m nebo s naložením na dopravní prostředek z krajníků nebo obrubníků stojatých</t>
  </si>
  <si>
    <t>"betonových" 17</t>
  </si>
  <si>
    <t>"kamenných"  206</t>
  </si>
  <si>
    <t>131101102</t>
  </si>
  <si>
    <t>Hloubení jam nezapažených v hornině tř. 1 a 2 objemu do 1000 m3</t>
  </si>
  <si>
    <t>-1934092551</t>
  </si>
  <si>
    <t>Hloubení nezapažených jam a zářezů s urovnáním dna do předepsaného profilu a spádu v horninách tř. 1 a 2 přes 100 do 1 000 m3</t>
  </si>
  <si>
    <t>výkop zeminy tl 0,4m</t>
  </si>
  <si>
    <t>334*0,4</t>
  </si>
  <si>
    <t>132301101</t>
  </si>
  <si>
    <t>Hloubení rýh š do 600 mm v hornině tř. 4 objemu do 100 m3</t>
  </si>
  <si>
    <t>995040997</t>
  </si>
  <si>
    <t>Hloubení zapažených i nezapažených rýh šířky do 600 mm s urovnáním dna do předepsaného profilu a spádu v hornině tř. 4 do 100 m3</t>
  </si>
  <si>
    <t>"pro trativody"  0,5*0,4*109</t>
  </si>
  <si>
    <t>132301109</t>
  </si>
  <si>
    <t>Příplatek za lepivost k hloubení rýh š do 600 mm v hornině tř. 4</t>
  </si>
  <si>
    <t>534544815</t>
  </si>
  <si>
    <t>Hloubení zapažených i nezapažených rýh šířky do 600 mm s urovnáním dna do předepsaného profilu a spádu v hornině tř. 4 Příplatek k cenám za lepivost horniny tř. 4</t>
  </si>
  <si>
    <t>162701105</t>
  </si>
  <si>
    <t>Vodorovné přemístění do 10000 m výkopku/sypaniny z horniny tř. 1 až 4</t>
  </si>
  <si>
    <t>-1562188638</t>
  </si>
  <si>
    <t>Vodorovné přemístění výkopku nebo sypaniny po suchu na obvyklém dopravním prostředku, bez naložení výkopku, avšak se složením bez rozhrnutí z horniny tř. 1 až 4 na vzdálenost přes 9 000 do 10 000 m</t>
  </si>
  <si>
    <t>zemina</t>
  </si>
  <si>
    <t>133,6</t>
  </si>
  <si>
    <t>371418079</t>
  </si>
  <si>
    <t>"zemina"    133,6</t>
  </si>
  <si>
    <t>-156663691</t>
  </si>
  <si>
    <t>"zemina"   133,6*1,8</t>
  </si>
  <si>
    <t>175111101</t>
  </si>
  <si>
    <t>Obsypání potrubí ručně sypaninou bez prohození, uloženou do 3 m</t>
  </si>
  <si>
    <t>-1647318610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</si>
  <si>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</si>
  <si>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zásyp drenážního potrubí</t>
  </si>
  <si>
    <t>21,8</t>
  </si>
  <si>
    <t>583439310</t>
  </si>
  <si>
    <t>kamenivo drcené hrubé horninová směs frakce 16-32</t>
  </si>
  <si>
    <t>-998252021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</si>
  <si>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horninová směs lom Zbraslav</t>
  </si>
  <si>
    <t>Poznámka k položce:
Drcené kamenivo dle ČSN EN 13043 (kamenivo pro asfaltové směsi …..)</t>
  </si>
  <si>
    <t>21,8*2 'Přepočtené koeficientem množství</t>
  </si>
  <si>
    <t>-1622665068</t>
  </si>
  <si>
    <t>"pojížděná část"  525</t>
  </si>
  <si>
    <t>"pochozí část"  954</t>
  </si>
  <si>
    <t>"chodník"  181</t>
  </si>
  <si>
    <t>"parkování"   179</t>
  </si>
  <si>
    <t>182 R01</t>
  </si>
  <si>
    <t>Sanace aktivní zóny tl. 0,5m formou výměny zeminy za vhodný materiál (ŠD) včetně dodávky materiálu a hutnění</t>
  </si>
  <si>
    <t>904465960</t>
  </si>
  <si>
    <t>212752213</t>
  </si>
  <si>
    <t>Trativod z drenážních trubek plastových flexibilních D do 160 mm včetně lože otevřený výkop</t>
  </si>
  <si>
    <t>-310228883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</si>
  <si>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</si>
  <si>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 pozemní</t>
  </si>
  <si>
    <t>a1</t>
  </si>
  <si>
    <t>Vozovka - pojížděná část</t>
  </si>
  <si>
    <t>564861111</t>
  </si>
  <si>
    <t>Podklad ze štěrkodrtě ŠD tl 200 mm</t>
  </si>
  <si>
    <t>-498739570</t>
  </si>
  <si>
    <t>Podklad ze štěrkodrti ŠD s rozprostřením a zhutněním, po zhutnění tl. 200 mm</t>
  </si>
  <si>
    <t>"vozovka"  525</t>
  </si>
  <si>
    <t>"rozšíření pod obruby"  50</t>
  </si>
  <si>
    <t>564962111</t>
  </si>
  <si>
    <t>Podklad z mechanicky zpevněného kameniva MZK tl 200 mm</t>
  </si>
  <si>
    <t>-153106229</t>
  </si>
  <si>
    <t>Podklad z mechanicky zpevněného kameniva MZK (minerální beton) s rozprostřením a s hutněním, po zhutnění tl. 200 mm</t>
  </si>
  <si>
    <t>596212213</t>
  </si>
  <si>
    <t>Kladení zámkové dlažby pozemních komunikací tl 80 mm skupiny A pl přes 300 m2</t>
  </si>
  <si>
    <t>-1401399152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</si>
  <si>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</si>
  <si>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592dl_01</t>
  </si>
  <si>
    <t>betonová dlažba  20/20/8</t>
  </si>
  <si>
    <t>-1037746565</t>
  </si>
  <si>
    <t>Poznámka k položce:
spotřeba: 25 kus/m2
např. CITYTOP 20/20/8</t>
  </si>
  <si>
    <t>525*1,03 'Přepočtené koeficientem množství</t>
  </si>
  <si>
    <t>a2</t>
  </si>
  <si>
    <t>Vozovka - parkovací stání</t>
  </si>
  <si>
    <t>1720274593</t>
  </si>
  <si>
    <t>"vozovka"  179</t>
  </si>
  <si>
    <t>"rozšíření pod obruby"  25</t>
  </si>
  <si>
    <t>567122112</t>
  </si>
  <si>
    <t>Podklad ze směsi stmelené cementem SC C 8/10 (KSC I) tl 130 mm</t>
  </si>
  <si>
    <t>196727373</t>
  </si>
  <si>
    <t>Podklad ze směsi stmelené cementem bez dilatačních spár, s rozprostřením a zhutněním SC C 8/10 (KSC I), po zhutnění tl. 130 mm</t>
  </si>
  <si>
    <t>573231111</t>
  </si>
  <si>
    <t>Postřik živičný spojovací ze silniční emulze v množství do 0,7 kg/m2</t>
  </si>
  <si>
    <t>1120319169</t>
  </si>
  <si>
    <t>Postřik živičný spojovací bez posypu kamenivem ze silniční emulze, v množství od 0,50 do 0,80 kg/m2</t>
  </si>
  <si>
    <t>565155111</t>
  </si>
  <si>
    <t>Asfaltový beton vrstva podkladní ACP 16 (obalované kamenivo OKS) tl 70 mm š do 3 m</t>
  </si>
  <si>
    <t>-964112546</t>
  </si>
  <si>
    <t>Asfaltový beton vrstva podkladní ACP 16 (obalované kamenivo střednězrnné - OKS) s rozprostřením a zhutněním v pruhu šířky do 3 m, po zhutnění tl. 70 mm</t>
  </si>
  <si>
    <t>573211111</t>
  </si>
  <si>
    <t>Postřik živičný spojovací z asfaltu v množství do 0,70 kg/m2</t>
  </si>
  <si>
    <t>135623946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</si>
  <si>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</si>
  <si>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</si>
  <si>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</si>
  <si>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-2034366028</t>
  </si>
  <si>
    <t>Asfaltový beton vrstva obrusná ACO 11 (ABS) s rozprostřením a se zhutněním z nemodifikovaného asfaltu v pruhu šířky do 3 m tř. I, po zhutnění tl. 40 mm</t>
  </si>
  <si>
    <t>a3</t>
  </si>
  <si>
    <t>Vozovka - pochozí plocha</t>
  </si>
  <si>
    <t>564851111</t>
  </si>
  <si>
    <t>Podklad ze štěrkodrtě ŠD tl 150 mm</t>
  </si>
  <si>
    <t>-732149632</t>
  </si>
  <si>
    <t>Podklad ze štěrkodrti ŠD s rozprostřením a zhutněním, po zhutnění tl. 150 mm</t>
  </si>
  <si>
    <t>"vozovka"  954</t>
  </si>
  <si>
    <t>"rozšíření pod obruby"  100</t>
  </si>
  <si>
    <t>564952111</t>
  </si>
  <si>
    <t>Podklad z mechanicky zpevněného kameniva MZK tl 150 mm</t>
  </si>
  <si>
    <t>-474897827</t>
  </si>
  <si>
    <t>Podklad z mechanicky zpevněného kameniva MZK (minerální beton) s rozprostřením a s hutněním, po zhutnění tl. 150 mm</t>
  </si>
  <si>
    <t>"vozovka"  931,1</t>
  </si>
  <si>
    <t>-1645005843</t>
  </si>
  <si>
    <t>592dl_03</t>
  </si>
  <si>
    <t>betonová dlažba  černo-bílá 60/30/8</t>
  </si>
  <si>
    <t>1650796458</t>
  </si>
  <si>
    <t>Poznámka k položce:
spotřeba: 5,5 kus/m2
např. bílo-černá ASTI COLORI 60/30/8</t>
  </si>
  <si>
    <t>931,1*1,03 'Přepočtené koeficientem množství</t>
  </si>
  <si>
    <t>596212214</t>
  </si>
  <si>
    <t>Příplatek za kombinaci dvou barev u betonových dlažeb pozemních komunikací tl 80 mm skupiny A</t>
  </si>
  <si>
    <t>-1978691038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</si>
  <si>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dvou barev za dlažbu z prvků</t>
  </si>
  <si>
    <t>a4</t>
  </si>
  <si>
    <t>Chodník</t>
  </si>
  <si>
    <t>1106441220</t>
  </si>
  <si>
    <t>596211112</t>
  </si>
  <si>
    <t>Kladení zámkové dlažby komunikací pro pěší tl 60 mm skupiny A pl do 300 m2</t>
  </si>
  <si>
    <t>-494658861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</si>
  <si>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</si>
  <si>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592dl_04</t>
  </si>
  <si>
    <t>dlažba betonová slepecká tl 6 cm šedá</t>
  </si>
  <si>
    <t>-1304259106</t>
  </si>
  <si>
    <t>592dl_02</t>
  </si>
  <si>
    <t>betonová dlažba  20x20x6 cm šedá</t>
  </si>
  <si>
    <t>684006195</t>
  </si>
  <si>
    <t>Poznámka k položce:
např. CITYTOP 20/20/6</t>
  </si>
  <si>
    <t>935113211</t>
  </si>
  <si>
    <t>Osazení odvodňovacího betonového žlabu s krycím roštem šířky do 200 mm</t>
  </si>
  <si>
    <t>-1227906329</t>
  </si>
  <si>
    <t>Osazení odvodňovacího žlabu s krycím roštem betonového šířky do 200 mm</t>
  </si>
  <si>
    <t>Odvodňovací žlab s krycí mříží DN 150</t>
  </si>
  <si>
    <t>-591155700</t>
  </si>
  <si>
    <t>939 R01</t>
  </si>
  <si>
    <t>Zřízení nové uliční vpusti včetně dodávky, napojení a poklopu</t>
  </si>
  <si>
    <t>711837751</t>
  </si>
  <si>
    <t>Doplňující konstrukce a práce pozemních komunikací, letišť a ploch</t>
  </si>
  <si>
    <t>910 R01</t>
  </si>
  <si>
    <t>DIO - SDZ A15</t>
  </si>
  <si>
    <t>-1507230072</t>
  </si>
  <si>
    <t>910 R02</t>
  </si>
  <si>
    <t>DIO - SDZ B24a</t>
  </si>
  <si>
    <t>-1674360337</t>
  </si>
  <si>
    <t>910 R03</t>
  </si>
  <si>
    <t>DIO - SDZ B1+E13+Z2</t>
  </si>
  <si>
    <t>-1344528270</t>
  </si>
  <si>
    <t>910 R04</t>
  </si>
  <si>
    <t>DIO - SDZ Z4a</t>
  </si>
  <si>
    <t>370728170</t>
  </si>
  <si>
    <t>914111111</t>
  </si>
  <si>
    <t>Montáž svislé dopravní značky do velikosti 1 m2 objímkami na sloupek nebo konzolu</t>
  </si>
  <si>
    <t>-1014560860</t>
  </si>
  <si>
    <t>Montáž svislé dopravní značky základní velikosti do 1 m2 objímkami na sloupky nebo konzoly</t>
  </si>
  <si>
    <t>404442310</t>
  </si>
  <si>
    <t>značka svislá reflexní AL- NK 500 x 500 mm</t>
  </si>
  <si>
    <t>-1551182909</t>
  </si>
  <si>
    <t>Výrobky a zabezpečovací prvky pro zařízení silniční značky dopravní svislé FeZn  plech FeZn AL     plech Al NK, 3M   povrchová úprava reflexní fólií tř.1 čtvercové značky P2, P3, P8, IP1-7,IP10,E1,E2,E6,E9,E10,E12,IJ4 500 x 500 mm AL- NK reflexní tř.1</t>
  </si>
  <si>
    <t>914511111</t>
  </si>
  <si>
    <t>Montáž sloupku dopravních značek délky do 3,5 m s betonovým základem</t>
  </si>
  <si>
    <t>-1960478915</t>
  </si>
  <si>
    <t>Montáž sloupku dopravních značek délky do 3,5 m do betonového základu</t>
  </si>
  <si>
    <t>404452350</t>
  </si>
  <si>
    <t>sloupek Al 60 - 350</t>
  </si>
  <si>
    <t>-1815898894</t>
  </si>
  <si>
    <t>Výrobky a zabezpečovací prvky pro zařízení silniční značky dopravní svislé sloupky Al 60 - 350</t>
  </si>
  <si>
    <t>404452530</t>
  </si>
  <si>
    <t>víčko plastové na sloupek 60</t>
  </si>
  <si>
    <t>1425875047</t>
  </si>
  <si>
    <t>404452560</t>
  </si>
  <si>
    <t>upínací svorka na sloupek US 60</t>
  </si>
  <si>
    <t>-435592139</t>
  </si>
  <si>
    <t>10*2 'Přepočtené koeficientem množství</t>
  </si>
  <si>
    <t>915111111</t>
  </si>
  <si>
    <t>Vodorovné dopravní značení šířky 125 mm bílou barvou dělící čáry souvislé</t>
  </si>
  <si>
    <t>-2001676172</t>
  </si>
  <si>
    <t>Vodorovné dopravní značení stříkané barvou dělící čára šířky 125 mm souvislá bílá základní</t>
  </si>
  <si>
    <t>915121112</t>
  </si>
  <si>
    <t>Vodorovné dopravní značení šířky 250 mm retroreflexní bílou barvou vodící čáry</t>
  </si>
  <si>
    <t>-628026236</t>
  </si>
  <si>
    <t>Vodorovné dopravní značení stříkané barvou vodící čára bílá šířky 250 mm retroreflexní</t>
  </si>
  <si>
    <t>915131111</t>
  </si>
  <si>
    <t>Vodorovné dopravní značení bílou barvou přechody pro chodce, šipky, symboly</t>
  </si>
  <si>
    <t>1838910100</t>
  </si>
  <si>
    <t>Vodorovné dopravní značení stříkané barvou přechody pro chodce, šipky, symboly bílé základní</t>
  </si>
  <si>
    <t xml:space="preserve"> V10f</t>
  </si>
  <si>
    <t>"pro invalidy"  2</t>
  </si>
  <si>
    <t>916131213</t>
  </si>
  <si>
    <t>Osazení silničního obrubníku betonového stojatého s boční opěrou do lože z betonu prostého</t>
  </si>
  <si>
    <t>-1865766072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</si>
  <si>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</si>
  <si>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</si>
  <si>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</si>
  <si>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1415426056</t>
  </si>
  <si>
    <t>Obrubníky betonové a železobetonové obrubník silniční Standard   100 x 15 x 25</t>
  </si>
  <si>
    <t>916231213</t>
  </si>
  <si>
    <t>Osazení chodníkového obrubníku betonového stojatého s boční opěrou do lože z betonu prostého</t>
  </si>
  <si>
    <t>736438273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</si>
  <si>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</si>
  <si>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592174170</t>
  </si>
  <si>
    <t>obrubník betonový chodníkový Standard 100x10x25 cm</t>
  </si>
  <si>
    <t>-1576861021</t>
  </si>
  <si>
    <t>Obrubníky betonové a železobetonové chodníkové Standard        100 x 10 x 25</t>
  </si>
  <si>
    <t>919724121</t>
  </si>
  <si>
    <t>Drenážní geosyntetikum jednostranně laminované geotextilií</t>
  </si>
  <si>
    <t>-1434499130</t>
  </si>
  <si>
    <t>Drenážní geosyntetikum s tuhým jádrem laminované geotextilií jednostranně</t>
  </si>
  <si>
    <t>podél obrubníku</t>
  </si>
  <si>
    <t>(191,5+107,5)*0,6</t>
  </si>
  <si>
    <t>919726123</t>
  </si>
  <si>
    <t>Geotextilie pro ochranu, separaci a filtraci netkaná měrná hmotnost do 500 g/m2</t>
  </si>
  <si>
    <t>1277254138</t>
  </si>
  <si>
    <t>Geotextilie netkaná pro ochranu, separaci nebo filtraci měrná hmotnost přes 300 do 500 g/m2</t>
  </si>
  <si>
    <t>pro vyložení rýhy drenážního potrubí</t>
  </si>
  <si>
    <t>109*1,9</t>
  </si>
  <si>
    <t>Bourání konstrukcí</t>
  </si>
  <si>
    <t>966 R01</t>
  </si>
  <si>
    <t>Odstranění stávajícího oplocení včetně podezdívky, odvozu a likvidace suti</t>
  </si>
  <si>
    <t>1971259635</t>
  </si>
  <si>
    <t>966 R02</t>
  </si>
  <si>
    <t>Odstranění stávající uliční vpusti včetně odvozu a likvidace</t>
  </si>
  <si>
    <t>-58632735</t>
  </si>
  <si>
    <t>979024443</t>
  </si>
  <si>
    <t>Očištění vybouraných obrubníků a krajníků silničních</t>
  </si>
  <si>
    <t>1081608525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</si>
  <si>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</si>
  <si>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979054451</t>
  </si>
  <si>
    <t>Očištění vybouraných zámkových dlaždic s původním spárováním z kameniva těženého</t>
  </si>
  <si>
    <t>1906764476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</si>
  <si>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</si>
  <si>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979071112</t>
  </si>
  <si>
    <t>Očištění dlažebních kostek velkých s původním spárováním živičnou směsí nebo MC</t>
  </si>
  <si>
    <t>-1039490020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</si>
  <si>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</si>
  <si>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997</t>
  </si>
  <si>
    <t>Přesun sutě</t>
  </si>
  <si>
    <t>997221551</t>
  </si>
  <si>
    <t>Vodorovná doprava suti ze sypkých materiálů do 1 km</t>
  </si>
  <si>
    <t>1246655139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</si>
  <si>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</si>
  <si>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</si>
  <si>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</si>
  <si>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704204242</t>
  </si>
  <si>
    <t>Vodorovná doprava suti bez naložení, ale se složením a s hrubým urovnáním Příplatek k ceně za každý další i započatý 1 km přes 1 km</t>
  </si>
  <si>
    <t>Poznámka k položce:
vzdálenost zohlednit do jednotkové cceny</t>
  </si>
  <si>
    <t>997221815</t>
  </si>
  <si>
    <t>Poplatek za uložení betonového odpadu na skládce (skládkovné)</t>
  </si>
  <si>
    <t>1838772392</t>
  </si>
  <si>
    <t>Poplatek za uložení stavebního odpadu na skládce (skládkovné) betonového</t>
  </si>
  <si>
    <t>45,17</t>
  </si>
  <si>
    <t>997221825</t>
  </si>
  <si>
    <t>Poplatek za uložení železobetonového odpadu na skládce (skládkovné)</t>
  </si>
  <si>
    <t>-1242912653</t>
  </si>
  <si>
    <t>Poplatek za uložení stavebního odpadu na skládce (skládkovné) železobetonového</t>
  </si>
  <si>
    <t>997221845</t>
  </si>
  <si>
    <t>Poplatek za uložení odpadu z asfaltových povrchů na skládce (skládkovné)</t>
  </si>
  <si>
    <t>1018958756</t>
  </si>
  <si>
    <t>Poplatek za uložení stavebního odpadu na skládce (skládkovné) z asfaltových povrchů</t>
  </si>
  <si>
    <t>997221855 R</t>
  </si>
  <si>
    <t>Poplatek za uložení odpadu z kameniva na skládce (skládkovné) - STÁVAJÍCÍ PODKLADY</t>
  </si>
  <si>
    <t>1756435595</t>
  </si>
  <si>
    <t>Poplatek za uložení stavebního odpadu na skládce (skládkovné) z kameniva</t>
  </si>
  <si>
    <t>1355,061-45,17-17,64-22,298</t>
  </si>
  <si>
    <t>998223011</t>
  </si>
  <si>
    <t>Přesun hmot pro pozemní komunikace s krytem dlážděným</t>
  </si>
  <si>
    <t>-1357459653</t>
  </si>
  <si>
    <t>Přesun hmot pro pozemní komunikace s krytem dlážděným dopravní vzdálenost do 200 m jakékoliv délky objektu</t>
  </si>
  <si>
    <t>711161331</t>
  </si>
  <si>
    <t>Izolace proti zemní vlhkosti foliemi nopovými s odvodňovací funkcí s textilií tl. 0,6 mm šířky 2,0 m</t>
  </si>
  <si>
    <t>1821682177</t>
  </si>
  <si>
    <t>Izolace proti zemní vlhkosti nopovými foliemi FONDALINE základů nebo stěn s odvodňovací funkcí tloušťky 0,6 mm, šířky 2,0 m s textilií</t>
  </si>
  <si>
    <t>04 - SO.11 - Oplocení</t>
  </si>
  <si>
    <t>132212101</t>
  </si>
  <si>
    <t>Hloubení rýh š do 600 mm ručním nebo pneum nářadím v soudržných horninách tř. 3</t>
  </si>
  <si>
    <t>-886078089</t>
  </si>
  <si>
    <t>Hloubení zapažených i nezapažených rýh šířky do 600 mm ručním nebo pneumatickým nářadím s urovnáním dna do předepsaného profilu a spádu v horninách tř. 3 soudržných</t>
  </si>
  <si>
    <t>0,7*1*(10,2+4,8)</t>
  </si>
  <si>
    <t>132212109</t>
  </si>
  <si>
    <t>Příplatek za lepivost u hloubení rýh š do 600 mm ručním nebo pneum nářadím v hornině tř. 3</t>
  </si>
  <si>
    <t>-1003736704</t>
  </si>
  <si>
    <t>Hloubení zapažených i nezapažených rýh šířky do 600 mm ručním nebo pneumatickým nářadím s urovnáním dna do předepsaného profilu a spádu v horninách tř. 3 Příplatek k cenám za lepivost horniny tř. 3</t>
  </si>
  <si>
    <t>559462800</t>
  </si>
  <si>
    <t>10,5-7,5</t>
  </si>
  <si>
    <t>-1033826838</t>
  </si>
  <si>
    <t>-1008452731</t>
  </si>
  <si>
    <t>-1098448546</t>
  </si>
  <si>
    <t>0,5*1*(10,2+4,8)</t>
  </si>
  <si>
    <t>279113132</t>
  </si>
  <si>
    <t>Základová zeď tl do 200 mm z tvárnic ztraceného bednění včetně výplně z betonu tř. C 16/20</t>
  </si>
  <si>
    <t>364907811</t>
  </si>
  <si>
    <t>Základové zdi z tvárnic ztraceného bednění včetně výplně z betonu bez zvláštních nároků na vliv prostředí (X0, XC) třídy C 16/20, tloušťky zdiva přes 150 do 200 mm</t>
  </si>
  <si>
    <t>6,14*1,27+4,06*1+4,8*1,25</t>
  </si>
  <si>
    <t>-384438596</t>
  </si>
  <si>
    <t>" odhad"  0,1</t>
  </si>
  <si>
    <t>338171113</t>
  </si>
  <si>
    <t>Osazování sloupků a vzpěr plotových ocelových v 2,00 m se zabetonováním</t>
  </si>
  <si>
    <t>-449704884</t>
  </si>
  <si>
    <t>Osazování sloupků a vzpěr plotových ocelových trubkových nebo profilovaných výšky do 2,00 m se zabetonováním (tř. C 25/30) do 0,08 m3 do připravených jamek</t>
  </si>
  <si>
    <t>553422520</t>
  </si>
  <si>
    <t>sloupek plotový průběžný pozinkovaný a komaxitový 2000/38x1,5 mm</t>
  </si>
  <si>
    <t>1217146360</t>
  </si>
  <si>
    <t>Příslušenství stavební kovové sloupky plotové pozinkované a komaxitové průběžný  38x1,5 mm včetně čepičky, úchytek 2000 mm</t>
  </si>
  <si>
    <t>R01</t>
  </si>
  <si>
    <t>sloupek plotový ocelový JC 40x60x5 mm  v 1,7-2,13 m</t>
  </si>
  <si>
    <t>859806085</t>
  </si>
  <si>
    <t>R01b</t>
  </si>
  <si>
    <t>sloupek plotový ocelový JC 60x60x5 mm  v 1,7-2,13 m</t>
  </si>
  <si>
    <t>156706028</t>
  </si>
  <si>
    <t>R01a</t>
  </si>
  <si>
    <t>sloupek plotový ocelový JC 50x50x5 mm  v 1,7-2,13 m</t>
  </si>
  <si>
    <t>1576599096</t>
  </si>
  <si>
    <t>348 R01</t>
  </si>
  <si>
    <t>Osazení vrat v oplocení posuvných do 8 m2</t>
  </si>
  <si>
    <t>-473870140</t>
  </si>
  <si>
    <t>R05</t>
  </si>
  <si>
    <t>Ručně posuvná brána - rám JC 60x40x3, výplň TR 25x2,6, zinkováno, RAL 7021, včetně dojezdů, zámku, kování a ztužení.</t>
  </si>
  <si>
    <t>-1227520362</t>
  </si>
  <si>
    <t>348101210</t>
  </si>
  <si>
    <t>Osazení vrat a vrátek k oplocení na ocelové sloupky do 2 m2</t>
  </si>
  <si>
    <t>-835595596</t>
  </si>
  <si>
    <t>Montáž vrat a vrátek k oplocení na sloupky ocelové, plochy jednotlivě do 2 m2</t>
  </si>
  <si>
    <t>R03</t>
  </si>
  <si>
    <t>Branka vchodová cca 0,9x1,8m - rám JC cca 60x40x3, výplň P5, zinkováno, RAL 7021, včetně pantů, kování, zámku</t>
  </si>
  <si>
    <t>-1837703762</t>
  </si>
  <si>
    <t>R03a</t>
  </si>
  <si>
    <t>Branka vchodová cca 0,9x1,8m - rám JC cca 30x50x3, výplň P5, zinkováno, RAL 7021, včetně pantů, kování, zámku</t>
  </si>
  <si>
    <t>-637399948</t>
  </si>
  <si>
    <t>348101240</t>
  </si>
  <si>
    <t>Osazení vrat a vrátek k oplocení na ocelové sloupky do 8 m2</t>
  </si>
  <si>
    <t>-1947645495</t>
  </si>
  <si>
    <t>Montáž vrat a vrátek k oplocení na sloupky ocelové, plochy jednotlivě přes 6 do 8 m2</t>
  </si>
  <si>
    <t>R04</t>
  </si>
  <si>
    <t>Vjezdová brána dvoukřídlá otevíravá - rám JC 60x40x3, výplň TR 25 2,6, zinkováno, RAL 7021, včetně pantů, kování, štítu, zámku, dorazů a zástrčí</t>
  </si>
  <si>
    <t>420206630</t>
  </si>
  <si>
    <t>348171130</t>
  </si>
  <si>
    <t>Osazení rámového oplocení výšky do 2 m ve sklonu svahu do 15°</t>
  </si>
  <si>
    <t>1385068428</t>
  </si>
  <si>
    <t>Osazení oplocení z dílců kovových rámových, na ocelové sloupky do 15 st. sklonu svahu, výšky přes 1,5 do 2,0 m</t>
  </si>
  <si>
    <t>(3*2,325+0,945)+(2,177+2,41+0,4+2,4+2,407)</t>
  </si>
  <si>
    <t>R02</t>
  </si>
  <si>
    <t>Plotové pole - ocelový rám z JC 60x40x3, výplň TR 25x2,6, zinkováno, RAL 7021</t>
  </si>
  <si>
    <t>1705132283</t>
  </si>
  <si>
    <t>(2,177+2,41+0,4+2,4+2,407)*1,7</t>
  </si>
  <si>
    <t>R02a</t>
  </si>
  <si>
    <t>Plotové pole - ocelový rám z JC 30x50x3, výplň P5, zinkováno, RAL 7021</t>
  </si>
  <si>
    <t>443236730</t>
  </si>
  <si>
    <t>(3*2,325+0,945)*2</t>
  </si>
  <si>
    <t>348401130</t>
  </si>
  <si>
    <t>Osazení oplocení ze strojového pletiva s napínacími dráty výšky do 2,0 m do 15° sklonu svahu</t>
  </si>
  <si>
    <t>289341402</t>
  </si>
  <si>
    <t>Osazení oplocení ze strojového pletiva s napínacími dráty do 15 st. sklonu svahu, výšky přes 1,6 do 2,0 m</t>
  </si>
  <si>
    <t>313275030</t>
  </si>
  <si>
    <t>pletivo FLUIDEX čtvercová oka 50 mm x 2,2 mm x 175 cm</t>
  </si>
  <si>
    <t>-289863568</t>
  </si>
  <si>
    <t>Pletivo drátěné plastifikované se čtvercovými oky FLUIDEX PRO PVC role 25 m, barva zelená BND oko 50 mm, drát 2,2 mm, výška 1750 mm</t>
  </si>
  <si>
    <t>348401350</t>
  </si>
  <si>
    <t>Osazení napínacího drátu na oplocení do 15° sklonu svahu</t>
  </si>
  <si>
    <t>-1694105347</t>
  </si>
  <si>
    <t>Osazení oplocení rozvinutí, uchycení a napnutí drátu do 15 st. sklonu svahu napínacího</t>
  </si>
  <si>
    <t>156191000</t>
  </si>
  <si>
    <t>drát poplastovaný kruhový napínací 2,5/3,5 mm bal. 78 m</t>
  </si>
  <si>
    <t>1885837096</t>
  </si>
  <si>
    <t>Drát poplastovaný dráty napínací a vázací ND Buchlovan napínací poplastovaný 2,5/3,5 mm    bal. 78 m</t>
  </si>
  <si>
    <t>622131121</t>
  </si>
  <si>
    <t>Penetrace akrylát-silikon vnějších stěn nanášená ručně</t>
  </si>
  <si>
    <t>70840981</t>
  </si>
  <si>
    <t>Podkladní a spojovací vrstva vnějších omítaných ploch penetrace akrylát-silikonová nanášená ručně stěn</t>
  </si>
  <si>
    <t>6,14*0,8+4,8*0,6</t>
  </si>
  <si>
    <t>622142001</t>
  </si>
  <si>
    <t>Potažení vnějších stěn sklovláknitým pletivem vtlačeným do tenkovrstvé hmoty</t>
  </si>
  <si>
    <t>-1133117316</t>
  </si>
  <si>
    <t>Potažení vnějších ploch pletivem v ploše nebo pruzích, na plném podkladu sklovláknitým vtlačením do tmelu stěn</t>
  </si>
  <si>
    <t>622381031</t>
  </si>
  <si>
    <t>Tenkovrstvá minerální zrnitá omítka tl. 3,0 mm včetně penetrace vnějších stěn</t>
  </si>
  <si>
    <t>903026503</t>
  </si>
  <si>
    <t>Omítka tenkovrstvá minerální vnějších ploch probarvená, včetně penetrace podkladu zrnitá, tloušťky 3,0 mm stěn</t>
  </si>
  <si>
    <t>629991001</t>
  </si>
  <si>
    <t>Zakrytí podélných ploch fólií volně položenou</t>
  </si>
  <si>
    <t>-609888327</t>
  </si>
  <si>
    <t>Zakrytí vnějších ploch před znečištěním včetně pozdějšího odkrytí ploch podélných rovných (např. chodníků) fólií položenou volně</t>
  </si>
  <si>
    <t>2*11*1</t>
  </si>
  <si>
    <t>629999030</t>
  </si>
  <si>
    <t>Příplatek k omítce vnějších povrchů za provádění omítané plochy do 10 m2</t>
  </si>
  <si>
    <t>-1902074467</t>
  </si>
  <si>
    <t>Příplatky k cenám úprav vnějších povrchů za zvýšenou pracnost při provádění prací menšího rozsahu omítané plochy do 10 m2</t>
  </si>
  <si>
    <t>998232111</t>
  </si>
  <si>
    <t>Přesun hmot pro oplocení zděné z cihel nebo tvárnic v do 10 m</t>
  </si>
  <si>
    <t>-1324391390</t>
  </si>
  <si>
    <t>Přesun hmot pro oplocení se svislou nosnou konstrukcí zděnou z cihel, tvárnic, bloků, popř. kovovou nebo dřevěnou vodorovná dopravní vzdálenost do 50 m, pro oplocení výšky do 10 m</t>
  </si>
  <si>
    <t>05 - SO.03 - Sadové úpravy</t>
  </si>
  <si>
    <t xml:space="preserve">    e2 - Mobiliář</t>
  </si>
  <si>
    <t xml:space="preserve">    e1 - Sadové úpravy</t>
  </si>
  <si>
    <t xml:space="preserve">      1 - Příprava půdy</t>
  </si>
  <si>
    <t xml:space="preserve">      2 - Výsadba stromů</t>
  </si>
  <si>
    <t xml:space="preserve">      3 - Nízké keře</t>
  </si>
  <si>
    <t xml:space="preserve">      4 - Výsadba trvalek</t>
  </si>
  <si>
    <t xml:space="preserve">      5 - Trávník</t>
  </si>
  <si>
    <t xml:space="preserve">      6 - Přesun hmot</t>
  </si>
  <si>
    <t>e2</t>
  </si>
  <si>
    <t>Mobiliář</t>
  </si>
  <si>
    <t>936001001</t>
  </si>
  <si>
    <t>Montáž prvků městské a zahradní architektury hmotnosti do 0,1 t</t>
  </si>
  <si>
    <t>1375298131</t>
  </si>
  <si>
    <t>mob 02</t>
  </si>
  <si>
    <t>Prefabrikované žb válce určené k sezení, v 0,4m, d 1,2 m</t>
  </si>
  <si>
    <t>1730432814</t>
  </si>
  <si>
    <t>mob 03</t>
  </si>
  <si>
    <t>Prefabrikované žb válce určené k sezení, v 0,4m, d 0,8 m</t>
  </si>
  <si>
    <t>903984555</t>
  </si>
  <si>
    <t>mob 04</t>
  </si>
  <si>
    <t>Prefabrikované žb válce určené k sezení, v 0,4m, d 0,6 m</t>
  </si>
  <si>
    <t>-457920546</t>
  </si>
  <si>
    <t>936001001a</t>
  </si>
  <si>
    <t>805049866</t>
  </si>
  <si>
    <t>mob 07</t>
  </si>
  <si>
    <t>Lavička z PU pěny opláštěná 6mm skořápkou na kovové podnoži, ref. Miramondo/Cofin Louge</t>
  </si>
  <si>
    <t>-1210441223</t>
  </si>
  <si>
    <t>936001002</t>
  </si>
  <si>
    <t>Montáž prvků městské a zahradní architektury hmotnosti do 1,5 t</t>
  </si>
  <si>
    <t>217963024</t>
  </si>
  <si>
    <t>Montáž prvků městské a zahradní architektury hmotnosti přes 0,1 do 1,5 t</t>
  </si>
  <si>
    <t>mob 01</t>
  </si>
  <si>
    <t>Prefabrikované žb květináče 2x2x1 m - pohledový beton</t>
  </si>
  <si>
    <t>1237891049</t>
  </si>
  <si>
    <t>Poznámka k položce:
hrany zkoseny, otvory pro odvod vody, opatřeny ocelovými oky pro snadnou manipulaci</t>
  </si>
  <si>
    <t>936104213</t>
  </si>
  <si>
    <t>Montáž odpadkového koše kotevními šrouby na  pevný podklad</t>
  </si>
  <si>
    <t>1717327718</t>
  </si>
  <si>
    <t>Montáž odpadkového koše přichycením kotevními šrouby</t>
  </si>
  <si>
    <t>mob 06</t>
  </si>
  <si>
    <t>Odpadkové koše se stříškou a opláštění plechem</t>
  </si>
  <si>
    <t>775991220</t>
  </si>
  <si>
    <t>Poznámka k položce:
Odpadkový koš v počtu 5ks se stříškou a zhášečem cigaret čtvercového půdorysu 0,3x 0,3m opláštěný plechem, objem nádoby 50 l, Ocelová konstrukce z pozinkovaného plechu opatřená práškovou vypalovací barvou RAL 9005, spojená pomocí šroubových spojů z nerezu, nosnou kostru tvoří svařenec z výpalků z ocelového plechu tloušťky 4 mm a trubky čtvercového průřezu 80x80x3, opláštění ze 4 stěn tvoření ohýbaný pozinkovaný plech tloušťky 2mm, hmotnost cca 34kg</t>
  </si>
  <si>
    <t>936 R01</t>
  </si>
  <si>
    <t>Montáž stojanu na kola kotevními šrouby na pevný podklad</t>
  </si>
  <si>
    <t>-823621581</t>
  </si>
  <si>
    <t>mob 05</t>
  </si>
  <si>
    <t>Ocelový stojan na kola, ref. MM Cité Edgetyre</t>
  </si>
  <si>
    <t>1983267306</t>
  </si>
  <si>
    <t>e1</t>
  </si>
  <si>
    <t>Sadové úpravy</t>
  </si>
  <si>
    <t>Příprava půdy</t>
  </si>
  <si>
    <t>1.1</t>
  </si>
  <si>
    <t>Příprava pláně a odstranění křovin</t>
  </si>
  <si>
    <t>1717193636</t>
  </si>
  <si>
    <t>1.2</t>
  </si>
  <si>
    <t>Kácení a odstranění stávajících dřevin dle PD SO 03-02 včetně pařezu a likvidace</t>
  </si>
  <si>
    <t>1770639341</t>
  </si>
  <si>
    <t>1.3</t>
  </si>
  <si>
    <t>Chemické odplevelení půdy</t>
  </si>
  <si>
    <t>1996058819</t>
  </si>
  <si>
    <t>1.4</t>
  </si>
  <si>
    <t>Urovnání povrchu terénu</t>
  </si>
  <si>
    <t>-1125735369</t>
  </si>
  <si>
    <t>1.5</t>
  </si>
  <si>
    <t>Dodávka a rozprostření kvalitní ornice tl. 300 mm</t>
  </si>
  <si>
    <t>713926165</t>
  </si>
  <si>
    <t>1.6</t>
  </si>
  <si>
    <t>Dodávka a naplnění substrátu do prefabrikovaných květináčů</t>
  </si>
  <si>
    <t>-1980254340</t>
  </si>
  <si>
    <t>Dodávka a naplnění substrátu do pprefabrikovaných květináčů</t>
  </si>
  <si>
    <t>1.7</t>
  </si>
  <si>
    <t>Dodávka a rozprostření zahradnického kompostu tl. 100 mm</t>
  </si>
  <si>
    <t>-766041915</t>
  </si>
  <si>
    <t>Výsadba stromů</t>
  </si>
  <si>
    <t>2.1</t>
  </si>
  <si>
    <t>Výsadba stromu včetně přípravy jamky, ukotvení a vyvázání ke konstrukci ze 3 dřevěných kůlů, ochrana kmene jutovou bandáží.</t>
  </si>
  <si>
    <t>1817240375</t>
  </si>
  <si>
    <t>2.2</t>
  </si>
  <si>
    <t>Dodávka stromu v. 220 cm - Malus Royalty</t>
  </si>
  <si>
    <t>-186530404</t>
  </si>
  <si>
    <t>2.3</t>
  </si>
  <si>
    <t>Výsadba stromu do prefabrikátu včetně přípravy jamky, ukotvení a vyvázání ke konstrukci ze 3 dřevěných kůlů, ochrana kmene jutovou bandáží.</t>
  </si>
  <si>
    <t>1654740215</t>
  </si>
  <si>
    <t>2.4</t>
  </si>
  <si>
    <t>Dodávka stromu v. 220 cm - Amelanchier Lamarckii</t>
  </si>
  <si>
    <t>1067886131</t>
  </si>
  <si>
    <t>2.5</t>
  </si>
  <si>
    <t>Ochrana kořenové mísy drcenou borkou</t>
  </si>
  <si>
    <t>-1889870350</t>
  </si>
  <si>
    <t>2.6</t>
  </si>
  <si>
    <t>Tabletové hnojivo včetně aplikace</t>
  </si>
  <si>
    <t>459972169</t>
  </si>
  <si>
    <t>2.7</t>
  </si>
  <si>
    <t>Zálivka pro stromy</t>
  </si>
  <si>
    <t>l</t>
  </si>
  <si>
    <t>1425864305</t>
  </si>
  <si>
    <t>2.8</t>
  </si>
  <si>
    <t>Výchovný řez stromů</t>
  </si>
  <si>
    <t>-1231818524</t>
  </si>
  <si>
    <t>Nízké keře</t>
  </si>
  <si>
    <t>3.1</t>
  </si>
  <si>
    <t>Zpevnění svahu přírodní georohoží včetně dodávky materiálu</t>
  </si>
  <si>
    <t>-86027104</t>
  </si>
  <si>
    <t>3.2</t>
  </si>
  <si>
    <t>Výsadba keřů ve svahu včetně přípravy jamek</t>
  </si>
  <si>
    <t>2096083784</t>
  </si>
  <si>
    <t>3.3</t>
  </si>
  <si>
    <t>Dodávka keřů výšky max. 20 cm - např. Juniperus Horizontalis, Cotoneaster horizontalis, Hedera Helix apod.</t>
  </si>
  <si>
    <t>1526587554</t>
  </si>
  <si>
    <t>Výsadba trvalek</t>
  </si>
  <si>
    <t>4.1</t>
  </si>
  <si>
    <t>Výsadba trvalek včetně dodávky rostlin do vyvýšených záhonů - součást plochy pro stromy</t>
  </si>
  <si>
    <t>-506295706</t>
  </si>
  <si>
    <t>Trávník</t>
  </si>
  <si>
    <t>5.1</t>
  </si>
  <si>
    <t>Založení trávníku na rostlém terénu včetně dodávky zátěžové travní směsi</t>
  </si>
  <si>
    <t>-79810551</t>
  </si>
  <si>
    <t>5.2</t>
  </si>
  <si>
    <t>Válcování ploch po výsevu trávníku</t>
  </si>
  <si>
    <t>-1232111434</t>
  </si>
  <si>
    <t>5.3</t>
  </si>
  <si>
    <t>Zálivka</t>
  </si>
  <si>
    <t>2056511374</t>
  </si>
  <si>
    <t>5.4</t>
  </si>
  <si>
    <t>Sečení trávníku</t>
  </si>
  <si>
    <t>-1537066273</t>
  </si>
  <si>
    <t>6.1</t>
  </si>
  <si>
    <t>Přesun hmot pro sadové úpravy</t>
  </si>
  <si>
    <t>1909730868</t>
  </si>
  <si>
    <t>10 - SO.04, SO.05, SO.06, SO.10, SO.12 - Vnější rozvody ZTI</t>
  </si>
  <si>
    <t>SO.04 - Vodovodní přípojka</t>
  </si>
  <si>
    <t xml:space="preserve">    D1 - Zemní práce</t>
  </si>
  <si>
    <t xml:space="preserve">    D2 - Potrubí a tvarovky, včetně pokládky, těsnění, vazelíny, dopravy, přesunu hmot…</t>
  </si>
  <si>
    <t xml:space="preserve">    D3 - Armatury, včetně montáže, kompletace, dopravy, přesunu hmot…</t>
  </si>
  <si>
    <t xml:space="preserve">    D4 - Ostatní</t>
  </si>
  <si>
    <t>SO.05 - Přeložka kanalizační přípojky (čp.834/9)</t>
  </si>
  <si>
    <t xml:space="preserve">    D5 - Zemní práce - část je součástí SO-01 - základová jáma</t>
  </si>
  <si>
    <t xml:space="preserve">    D6 - Potrubí a tvarovky, včetně pokládky, těsnění,  dopravy, přesunu hmot…</t>
  </si>
  <si>
    <t>SO.06 - Přípojka kanalizace</t>
  </si>
  <si>
    <t>SO.10 - Přeložky areálových rozvodů - vodovod</t>
  </si>
  <si>
    <t xml:space="preserve">      D2 - Potrubí a tvarovky, včetně pokládky, těsnění, vazelíny, dopravy, přesunu hmot…</t>
  </si>
  <si>
    <t xml:space="preserve">      D3 - Armatury, včetně montáže, kompletace, dopravy, přesunu hmot…</t>
  </si>
  <si>
    <t xml:space="preserve">      D4 - Ostatní</t>
  </si>
  <si>
    <t>SO.12 - Retenční nádrže a areálové rozvody kanalizace</t>
  </si>
  <si>
    <t xml:space="preserve">    D7 - Retenční nádrže</t>
  </si>
  <si>
    <t xml:space="preserve">      D5 - Zemní práce - část je součástí SO-01 - základová jáma</t>
  </si>
  <si>
    <t xml:space="preserve">      D8 - Zařízení a objekty na potrubí</t>
  </si>
  <si>
    <t xml:space="preserve">      D9 - Zálivka dešťovou vodu z retenční nádrže</t>
  </si>
  <si>
    <t xml:space="preserve">    D10 - Splašková kanalizace</t>
  </si>
  <si>
    <t xml:space="preserve">      D6 - Potrubí a tvarovky, včetně pokládky, těsnění,  dopravy, přesunu hmot…</t>
  </si>
  <si>
    <t xml:space="preserve">    D11 - Dešťová kanalizace</t>
  </si>
  <si>
    <t xml:space="preserve">      D12 - Betonové kanalizační šachty DN 1000</t>
  </si>
  <si>
    <t xml:space="preserve">    D13 - Drenážní systém</t>
  </si>
  <si>
    <t>SO.04</t>
  </si>
  <si>
    <t>Vodovodní přípojka</t>
  </si>
  <si>
    <t>Hloubení rýh do šíře 80cm zemina 4 do 100 m3 , zapažených s urovnáním dna do předepsaného profilu a spádu s přehozením výkopku na přílehlém terénu na vzdálenost do 3 m od podélné osy rýhy, hloubka do 2m</t>
  </si>
  <si>
    <t>délka 10,5 + 0,5m (napojení na řad) x šířka 0,8 x hloubka 1,82m</t>
  </si>
  <si>
    <t>(10,5+0,5)*0,8*1,82</t>
  </si>
  <si>
    <t>Zřízení příložného pažení stěn výkopu včetně rozepření, vzepření, hloubky do 2 m</t>
  </si>
  <si>
    <t>10,5* 1,9 * 2</t>
  </si>
  <si>
    <t>Odstranění pažení rýh včeně rozepření s uložením materíálu na vzdálenost do 3 m od okraje výkopku</t>
  </si>
  <si>
    <t>Vodorovné přemístění výkopku v zem.1-5 do 5 km</t>
  </si>
  <si>
    <t>"písek"  0,85 + 3,05</t>
  </si>
  <si>
    <t>Nakládání na dopravní prostředek</t>
  </si>
  <si>
    <t>Uloženi na skládku vč.poplatku</t>
  </si>
  <si>
    <t>Lože pod potrubí v otevřeném výkopu z kameniva drobného těženého 0-4 mm</t>
  </si>
  <si>
    <t>10,5* 0,8*0,1</t>
  </si>
  <si>
    <t>Zasyp z kameniva drobného těženého 0-4mm s hutněním po vrstvách</t>
  </si>
  <si>
    <t>10,5 * 0,8 * (0,3+0,063)</t>
  </si>
  <si>
    <t>Zasyp sypaninou z jakekoliv horniny se zhutnenim po vrstvach, včetně přemístění výkopku do 10 m od okraje zásypů</t>
  </si>
  <si>
    <t>výkop-písek</t>
  </si>
  <si>
    <t>16-3,9</t>
  </si>
  <si>
    <t>D2</t>
  </si>
  <si>
    <t>Potrubí a tvarovky, včetně pokládky, těsnění, vazelíny, dopravy, přesunu hmot…</t>
  </si>
  <si>
    <t>Potrubí PE d63 pro pitnou vodu, SDR 17</t>
  </si>
  <si>
    <t>bm</t>
  </si>
  <si>
    <t>délka ptorubí včetně vnitřního rozvoud v objektu po vodoměrnou sestavu, měřeno z PD</t>
  </si>
  <si>
    <t>13,1</t>
  </si>
  <si>
    <t>Navrtávací pas litinový DN50 na potrubí LT 200/50,  PN 16 včetně vysazení na stávajícím potrubíLT DN200</t>
  </si>
  <si>
    <t>dle PD</t>
  </si>
  <si>
    <t>Prostup do objektu těsněný (bílá vana) viz SO 01 ZTI</t>
  </si>
  <si>
    <t>Vodoměrná sestava dle schématu uvnitř objektu viz SO 01 ZTI</t>
  </si>
  <si>
    <t>D3</t>
  </si>
  <si>
    <t>Armatury, včetně montáže, kompletace, dopravy, přesunu hmot…</t>
  </si>
  <si>
    <t>Litinové přírubové šoupě DN 50, PN 16, s přechodkou na PE d63</t>
  </si>
  <si>
    <t>Zemní souprava teleskopická 1,3-1,8 m</t>
  </si>
  <si>
    <t>"dle PD"  1</t>
  </si>
  <si>
    <t>Uliční poklop "tuhý", třída zatížení D400, litina</t>
  </si>
  <si>
    <t>Uliční poklop "tuhý"</t>
  </si>
  <si>
    <t>D4</t>
  </si>
  <si>
    <t>Ostatní</t>
  </si>
  <si>
    <t>Betonový blok pro jištění potrubí, včetně ochranné gumotextilie a připevnění potrubí</t>
  </si>
  <si>
    <t>ksl</t>
  </si>
  <si>
    <t>Betonový blok pro jištění potrubí, včetně ochranné gumotextilie</t>
  </si>
  <si>
    <t>"navrtávací pas+šoupě"  2</t>
  </si>
  <si>
    <t>Tlaková zkouška potrubí</t>
  </si>
  <si>
    <t>"délka potrubí"  13,1</t>
  </si>
  <si>
    <t>Desinfekce potrubí, včetně desinfekčního prostředku</t>
  </si>
  <si>
    <t>Rozbory kvality vody</t>
  </si>
  <si>
    <t>SO.05</t>
  </si>
  <si>
    <t>Přeložka kanalizační přípojky (čp.834/9)</t>
  </si>
  <si>
    <t>D5</t>
  </si>
  <si>
    <t>Zemní práce - část je součástí SO-01 - základová jáma</t>
  </si>
  <si>
    <t>Odstranění stávajícho terénu (zpevněný povrch, ornice) v tl.200mm včetně uložení v rámci stavby v šíři cca 1,5m</t>
  </si>
  <si>
    <t>0,2 x 1,5 x 23m (délka potrubí mimo výkopy HTU - zbylá část součástí so01 - položka 3 část 00 (zajištění stav. jámy a zemní práce))</t>
  </si>
  <si>
    <t>0,2*1,5*23</t>
  </si>
  <si>
    <t>Hloubení rýh do šíře 100cm zemina 4 do 100 m3 , zapažených s urovnáním dna do předepsaného profilu a spádu s přehozením výkopku na přílehlém terénu na vzdálenost do 3 m od podélné osy rýhy   hloubka do 3m</t>
  </si>
  <si>
    <t xml:space="preserve">23*1,0*2,9 + 7*(2,9/2)*1,0 " výkop ve vjezdu do jámy </t>
  </si>
  <si>
    <t xml:space="preserve"> 2* 2,85*0,5*1,5  "rozšíření v místě napojení na stávající sítě </t>
  </si>
  <si>
    <t>2* 1,5*0,5*2,85  "rozšíření v místě šachet</t>
  </si>
  <si>
    <t>Zřízení příložného pažení stěn výkopu včetně rozepření, vzepření, hloubky do 5 m</t>
  </si>
  <si>
    <t xml:space="preserve">2* (23*2,9 + 3*2,9  + 2* 2* 2,9*0,9) </t>
  </si>
  <si>
    <t xml:space="preserve"> výkop ve vjezdu do jámy , rozšíření a prodloužení v místě napojení na stáv. sítě</t>
  </si>
  <si>
    <t xml:space="preserve">5,8+28,9+4 </t>
  </si>
  <si>
    <t>- zbylý výkopek místo písku a betonu</t>
  </si>
  <si>
    <t>Nakládání zeminy na dopravní prostředek</t>
  </si>
  <si>
    <t>7.1</t>
  </si>
  <si>
    <t>Uloženi zeminy na skládku vč.poplatku</t>
  </si>
  <si>
    <t>8.1</t>
  </si>
  <si>
    <t>Uložení potrubí do betonového lože s obetonováním (beton C12/15), cca 8, m3 betonu</t>
  </si>
  <si>
    <t>8*0,5*1,0</t>
  </si>
  <si>
    <t>9.1</t>
  </si>
  <si>
    <t>58*0,1*1,0</t>
  </si>
  <si>
    <t>10.1</t>
  </si>
  <si>
    <t>58*0,5*1,0</t>
  </si>
  <si>
    <t>11.1</t>
  </si>
  <si>
    <t>85,5-38,7</t>
  </si>
  <si>
    <t>12.1</t>
  </si>
  <si>
    <t>Konečná úprava terénu bude provedena v rámci ČTU a komunikací</t>
  </si>
  <si>
    <t>D6</t>
  </si>
  <si>
    <t>Potrubí a tvarovky, včetně pokládky, těsnění,  dopravy, přesunu hmot…</t>
  </si>
  <si>
    <t>13.1</t>
  </si>
  <si>
    <t>Kanalizační potrubí z kamenina, DN 200, hrdlová</t>
  </si>
  <si>
    <t>14.1</t>
  </si>
  <si>
    <t>Plastové kanalizační potrubí z PVC, SN 12, DN 200</t>
  </si>
  <si>
    <t>15.1</t>
  </si>
  <si>
    <t>Vedení potrubí v chráničce DN400, plast, délka 4,2, včetně utěsnění hrdel</t>
  </si>
  <si>
    <t>16.1</t>
  </si>
  <si>
    <t>Betonové kanalizační šachty DN 1000,  hl. 2,80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</si>
  <si>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</t>
  </si>
  <si>
    <t>17.1</t>
  </si>
  <si>
    <t>Betonové kanalizační šachty DN 1000,  hl. 2,67</t>
  </si>
  <si>
    <t>18.1</t>
  </si>
  <si>
    <t>Betonové kanalizační šachty DN 1000,  hl. 2,94</t>
  </si>
  <si>
    <t>19.1</t>
  </si>
  <si>
    <t>Napojení na stávající řad DN300 SKL do nově vysazené odvočky s přechodkou na kameninu DN200</t>
  </si>
  <si>
    <t>20.1</t>
  </si>
  <si>
    <t>Úprava dna stávající šachty u objektu 834/9 (zaslepení stávajícího výtoku, vývrt nového), případně výměna dna</t>
  </si>
  <si>
    <t>21.1</t>
  </si>
  <si>
    <t>Zkouška těsnosti potrubí</t>
  </si>
  <si>
    <t>Stabilizace potrubí při uložení na lavici (podbetonování), včetně stabilizace šachet a ochrany potrubí u vjezdu obetonováním, použit beton min. C12/15</t>
  </si>
  <si>
    <t>SO.06</t>
  </si>
  <si>
    <t>Přípojka kanalizace</t>
  </si>
  <si>
    <t>0,2*1,5*12</t>
  </si>
  <si>
    <t>Hloubení rýh do šíře 100cm zemina 4 do 100 m3 , zapažených s urovnáním dna do předepsaného profilu a spádu s přehozením výkopku na přílehlém terénu na vzdálenost do 3 m od podélné osy rýhy, hloubka do 3m</t>
  </si>
  <si>
    <t>13*2,9*1,0</t>
  </si>
  <si>
    <t>13*2,9* 2</t>
  </si>
  <si>
    <t>5,5  "zbylý výkopek místo betonu</t>
  </si>
  <si>
    <t>8.2</t>
  </si>
  <si>
    <t>Uložení potrubí do betonového lože s obetonováním (beton C12/15), cca 11m, m3 betonu</t>
  </si>
  <si>
    <t>11*1*0,5</t>
  </si>
  <si>
    <t>37,7-5,5</t>
  </si>
  <si>
    <t>10.2</t>
  </si>
  <si>
    <t>11.2</t>
  </si>
  <si>
    <t>11,5  "měřeno z PD</t>
  </si>
  <si>
    <t>12.2</t>
  </si>
  <si>
    <t>Betonové kanalizační šachty DN 1000,  hl. 2,96m, 2 přítoky DN200, 1 odtok DN200</t>
  </si>
  <si>
    <t xml:space="preserve">Betonové kanalizační šachty DN 1000, včetně upraveného dna, skruží se stupadly, konusu s kapsovými stupadly, vyrovnávacích prstenců, litinového pojedzného poklopu DN 600 s těsněním , včetně podkladního betonu a osazení s montáží
</t>
  </si>
  <si>
    <t>13.2</t>
  </si>
  <si>
    <t>14.2</t>
  </si>
  <si>
    <t>SO.10</t>
  </si>
  <si>
    <t>Přeložky areálových rozvodů - vodovod</t>
  </si>
  <si>
    <t>Sejmutí ornice / odstranění zpevněného povrchu v tl.200mm včetně uložení</t>
  </si>
  <si>
    <t>(56-7,5)*0,2*1,5  " délka v živici</t>
  </si>
  <si>
    <t>Odstranění stávající živičné komunikace, tl. Skladby cca 40-45cmv š. 1m</t>
  </si>
  <si>
    <t>7,5+15*1,2  "odečteno z ACAD - plocha zálivu u objektu školky, vstup u jídelny, zbylá plocha součástí SO 01</t>
  </si>
  <si>
    <t>Obnova živičné komunikace, tl. skladby cca 40-45cmv š. 1m</t>
  </si>
  <si>
    <t>4.2</t>
  </si>
  <si>
    <t xml:space="preserve">Hloubení rýh do šíře 80cm zemina 4 do 100 m3 , zapažených (uvažováno pažení 50% výkopu) s urovnáním dna do předepsaného profilu a spádu s přehozením výkopku na přílehlém terénu na vzdálenost do 3 m od podélné osy rýhy, hloubka do 2,3m                     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</si>
  <si>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1,5m</t>
  </si>
  <si>
    <t>56*0,8*1,5 + 15*1,0*2,1</t>
  </si>
  <si>
    <t>Zřízení příložného pažení stěn výkopu včetně rozepření, vzepření, hloubky do 4 m</t>
  </si>
  <si>
    <t>56*2*1,5 + 15*2*2</t>
  </si>
  <si>
    <t>6.2</t>
  </si>
  <si>
    <t>7.2</t>
  </si>
  <si>
    <t>6 + 21,6</t>
  </si>
  <si>
    <t>8.3</t>
  </si>
  <si>
    <t>9.2</t>
  </si>
  <si>
    <t>10.3</t>
  </si>
  <si>
    <t>56*0,1*0,8 + 15*0,1*1,0</t>
  </si>
  <si>
    <t>11.3</t>
  </si>
  <si>
    <t>56*0,35*0,8+15*0,4*1</t>
  </si>
  <si>
    <t>12.3</t>
  </si>
  <si>
    <t>98,5-27,6</t>
  </si>
  <si>
    <t>12.31</t>
  </si>
  <si>
    <t>Uložení potrubí do betonového lože s obetonováním (beton C12/15), kotvení potrubí v hrdlech při vedení ve stavební jámě, m3 betonu</t>
  </si>
  <si>
    <t>-630096056</t>
  </si>
  <si>
    <t>"odborný odhad"   4</t>
  </si>
  <si>
    <t>13.3</t>
  </si>
  <si>
    <t>Čisté terénní úpravy (ohumusování) bude provedeno v rámci upravy zahrady</t>
  </si>
  <si>
    <t>14.3</t>
  </si>
  <si>
    <t>Plastové potrubí HDPE 100 , SDR 11, maximálně d50x4,6 včetně tvarovek</t>
  </si>
  <si>
    <t>56  "měřeno z PD</t>
  </si>
  <si>
    <t>14.31</t>
  </si>
  <si>
    <t>Plastové kanalizační potrubí z PVC, SN 12, DN 200, včetně 3-4 kolen do 15°</t>
  </si>
  <si>
    <t>27025887</t>
  </si>
  <si>
    <t>35,5  "měřeno z PD</t>
  </si>
  <si>
    <t>16.20</t>
  </si>
  <si>
    <t>Betonové kanalizační šachty DN 1000,  hl. 1,90</t>
  </si>
  <si>
    <t>-783421870</t>
  </si>
  <si>
    <t>15.3</t>
  </si>
  <si>
    <t>Přesun vodoměrné sestavy do nové šachty</t>
  </si>
  <si>
    <t>Přesun vodoměrné sestavy s případnou výměnou poškozených / nefuknčních armatur</t>
  </si>
  <si>
    <t>15.31</t>
  </si>
  <si>
    <t>Výměna poškozených / nefunkčních armatur přesouvané vodoměrné sestavy dle prověření na stavbě po demontáži</t>
  </si>
  <si>
    <t>1908777886</t>
  </si>
  <si>
    <t>17.2</t>
  </si>
  <si>
    <t>Přepojení na stávající areálový vodovod</t>
  </si>
  <si>
    <t>19.2</t>
  </si>
  <si>
    <t>Nová vodoměrná šachta, typová, plastová, průměr do 1,2m, umístná v zeleni, třída zatížení A15, kompletní šachta včetně stupadel, poklopu, utěsnění prostupů</t>
  </si>
  <si>
    <t>20.2</t>
  </si>
  <si>
    <t>Ubourání a zazdění stávajícího instalačního kanálu v zemi, cihla plná pálená</t>
  </si>
  <si>
    <t>1,5*1,1*0,3  "úprava čela kanálu</t>
  </si>
  <si>
    <t>21.2</t>
  </si>
  <si>
    <t>22.1</t>
  </si>
  <si>
    <t>23.1</t>
  </si>
  <si>
    <t>Vodotěsné a plynotěsné utěsnění prostupu stěnou šachty</t>
  </si>
  <si>
    <t>23.12</t>
  </si>
  <si>
    <t>Napojení na stávající šachtu do stávající odbočky s přechodkou na PVC DN 200 (úprava stávající vložky)</t>
  </si>
  <si>
    <t>927809801</t>
  </si>
  <si>
    <t>23.13</t>
  </si>
  <si>
    <t>Napojení PVC DN 200 na stávajícíc potrubí DN 200 kamenina/litina - přechodový kus</t>
  </si>
  <si>
    <t>-1882964204</t>
  </si>
  <si>
    <t>23.14</t>
  </si>
  <si>
    <t>1625918363</t>
  </si>
  <si>
    <t>23.16</t>
  </si>
  <si>
    <t>Rušení stávajícího potrubí DN200 kamenina včetně odtěžení a likvidace na skládce</t>
  </si>
  <si>
    <t>-136985770</t>
  </si>
  <si>
    <t>23.17</t>
  </si>
  <si>
    <t>Osazení dočasného kalového čerpadla do šachty s plovákovým spínačem a řezacím ústrojím. Doba provozu cca 30 dní</t>
  </si>
  <si>
    <t>1436920513</t>
  </si>
  <si>
    <t>23.18</t>
  </si>
  <si>
    <t>Výtlačné kalové potrubí PE d 50 dočasné po dobu stavby, včetně uchycení potrubí k pažení stavební jámy</t>
  </si>
  <si>
    <t>-837732325</t>
  </si>
  <si>
    <t>23.19</t>
  </si>
  <si>
    <t>Dočasné napojení výtlačného potrubí do stávající šachty, včetně ukotvení potrubí / těsnění</t>
  </si>
  <si>
    <t>-1892962048</t>
  </si>
  <si>
    <t>SO.12</t>
  </si>
  <si>
    <t>Retenční nádrže a areálové rozvody kanalizace</t>
  </si>
  <si>
    <t>D7</t>
  </si>
  <si>
    <t>Retenční nádrže</t>
  </si>
  <si>
    <t>Hloubení jam, zemina 4 do 100 m3,  s urovnáním dna do předepsaného tvaru s přehozením výkopku na přílehlém terénu na vzdálenost do 3 m od podélné osy rýhy</t>
  </si>
  <si>
    <t>odpočet za objem nádrží</t>
  </si>
  <si>
    <t>78+9+43*0,3</t>
  </si>
  <si>
    <t>4.3</t>
  </si>
  <si>
    <t>Lože pod nádrže dle požadavků výrobce</t>
  </si>
  <si>
    <t>43  " měřeno z PD</t>
  </si>
  <si>
    <t>6.3</t>
  </si>
  <si>
    <t>7.3</t>
  </si>
  <si>
    <t>8.4</t>
  </si>
  <si>
    <t>Betonové kanalizační šachty DN 1000,  na výšku 1,5m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</si>
  <si>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1,5m</t>
  </si>
  <si>
    <t>9.3</t>
  </si>
  <si>
    <t>Betonové kanalizační šachty DN 1000,  na výšku 2,5m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</si>
  <si>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2,5m</t>
  </si>
  <si>
    <t>D8</t>
  </si>
  <si>
    <t>Zařízení a objekty na potrubí</t>
  </si>
  <si>
    <t>10.4</t>
  </si>
  <si>
    <t xml:space="preserve"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</t>
  </si>
  <si>
    <t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žebříku / stupadel</t>
  </si>
  <si>
    <t>11.4</t>
  </si>
  <si>
    <t>Vírový regulátor odtoku umístěný v retenční nádrži na stěně, průtok regulátorem 1,3 l/s</t>
  </si>
  <si>
    <t>12.4</t>
  </si>
  <si>
    <t xml:space="preserve"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</t>
  </si>
  <si>
    <t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žebříku / stupadel</t>
  </si>
  <si>
    <t>13.4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</si>
  <si>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</si>
  <si>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 střídavém provozu, včetně hlášení poruchy a stavu (dosažení maximální) hladiny na pult vrátnice, průchodnost čerpadla min. 10-20mm</t>
  </si>
  <si>
    <t>14.4</t>
  </si>
  <si>
    <t>Sestava armatur a potrubí pro dešťová čerpadla v nádrži - zpětná klapka DN50s přechodem na PE d63 (+2x lemový nákružek)</t>
  </si>
  <si>
    <t>15.4</t>
  </si>
  <si>
    <t>Sestava armatur a potrubí pro dešťová čerpadla v nádrži  - uzávěr DN50 s přechedem na PE d63 (+2x lemový nákružek)</t>
  </si>
  <si>
    <t>16.3</t>
  </si>
  <si>
    <t>Potrubí v nádrží PE d63 cca 3m včetně tvarovek, spoje svařované, armatury napojené přes přírubu</t>
  </si>
  <si>
    <t>17.3</t>
  </si>
  <si>
    <t>Čerpadlo na dešťovou vodu - zálivka, 2kW, 230V, do 0,5l/s, výtlačná výška 8m, předp. do DN40 , osazeno v nádrži, ochrana proti běhu za sucha (plovák), ovládání tlakovým čidlem (pokles tlaku)</t>
  </si>
  <si>
    <t>D9</t>
  </si>
  <si>
    <t>Zálivka dešťovou vodu z retenční nádrže</t>
  </si>
  <si>
    <t>18.2</t>
  </si>
  <si>
    <t>zemní práce - výkop - je částečně součástí SO-01 - základová jáma</t>
  </si>
  <si>
    <t>19.3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</si>
  <si>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1,2m</t>
  </si>
  <si>
    <t>14,6* 0,5*1,2</t>
  </si>
  <si>
    <t>20.3</t>
  </si>
  <si>
    <t>2+7</t>
  </si>
  <si>
    <t>21.3</t>
  </si>
  <si>
    <t>22.2</t>
  </si>
  <si>
    <t>23.2</t>
  </si>
  <si>
    <t>25*0,8*0,1</t>
  </si>
  <si>
    <t>25*0,8*0,35</t>
  </si>
  <si>
    <t>0,5*(1,2-0,45)*14,6</t>
  </si>
  <si>
    <t>Plastové potrubí DN100 - chránička, včetně utěsnění hrdel (2x, manžeta)</t>
  </si>
  <si>
    <t>Vedení potrubí po stěně v nádrži - včetně kotev, závěsů a objímek</t>
  </si>
  <si>
    <t>Vypouštěcí ventil na potrubí do d50, ventil DN20-25</t>
  </si>
  <si>
    <t>Zpětná klapka a uzávěr na potrubí do d50</t>
  </si>
  <si>
    <t>Výtokový ventil DN25 (1") na potrubí PE d40/50 se šroubením pro připojení hadice / redukce</t>
  </si>
  <si>
    <t>Šachta pro výtokový ventil (skruž ŽB) DN600, do hloubky 1m, bez dna, pochozí poklop  (třída zatížení A15)</t>
  </si>
  <si>
    <t>Zkouška těsnosti systému nádrží</t>
  </si>
  <si>
    <t>D10</t>
  </si>
  <si>
    <t>Splašková kanalizace</t>
  </si>
  <si>
    <t>Sejmutí ornice v tl.200mm včetně uložení</t>
  </si>
  <si>
    <t>Hloubení rýh šíře 80-100cm zemina 4 do 100 m3 , zapažených s urovnáním dna do předepsaného profilu a spádu s přehozením výkopku na přílehlém terénu na vzdálenost do 3 m od podélné osy rýhy</t>
  </si>
  <si>
    <t>14*1,3*0,8  "prohloubení stav. Jámy</t>
  </si>
  <si>
    <t xml:space="preserve"> 3,4*0,8*1  "vedení ve vjezdu do jámy</t>
  </si>
  <si>
    <t>3.4</t>
  </si>
  <si>
    <t>2*2*1,5  "prohloubení pro čerpací šachtu</t>
  </si>
  <si>
    <t>6.4</t>
  </si>
  <si>
    <t>7.4</t>
  </si>
  <si>
    <t>8.5</t>
  </si>
  <si>
    <t>(5,5+12+33,8+50,1) * 0,1 * 0,9</t>
  </si>
  <si>
    <t>10.5</t>
  </si>
  <si>
    <t>Zasyp prosývkou (případně pískem) se zhutnenim po vrstvach, včetně přemístění výkopku do 10 m od okraje zásypů</t>
  </si>
  <si>
    <t>0,45 * 0,9 * (5,5+12+33,8+50,1)</t>
  </si>
  <si>
    <t>14*0,9*0,8 + 3,4*0,8*0,59  "zasypání rýh, viz výše</t>
  </si>
  <si>
    <t>12.5</t>
  </si>
  <si>
    <t>Konečná úprava terénu bude provedena v rámci ČTU CBS</t>
  </si>
  <si>
    <t>13.5</t>
  </si>
  <si>
    <t>Plastové kanalizační potrubí tlakové z PE d63 SDR11</t>
  </si>
  <si>
    <t>5,5  "měřeno z PD</t>
  </si>
  <si>
    <t>14.5</t>
  </si>
  <si>
    <t>Plastové kanalizační potrubí z PVC, SN 8, DN 125</t>
  </si>
  <si>
    <t>12  "měřeno z PD</t>
  </si>
  <si>
    <t>15.5</t>
  </si>
  <si>
    <t>Plastové kanalizační potrubí z PVC, SN 8, DN 150</t>
  </si>
  <si>
    <t>33,8  "měřeno z PD</t>
  </si>
  <si>
    <t>16.4</t>
  </si>
  <si>
    <t>Plastové kanalizační potrubí z PVC, SN 8, DN 200</t>
  </si>
  <si>
    <t>50,1  "měřeno v PD</t>
  </si>
  <si>
    <t>17.4</t>
  </si>
  <si>
    <t>Betonové kanalizační šachty DN 1000,  hl. 1,34</t>
  </si>
  <si>
    <t>Betonové kanalizační šachty DN 1000, včetně upraveného dna, skruží se stupadly, konusu s kapsovými stupadly, vyrovnávacích prstenců, litinového pojedzného poklopu DN 600 s těsněním , včetně podkladního betonu hl. 1,34</t>
  </si>
  <si>
    <t>18.3</t>
  </si>
  <si>
    <t>Betonové kanalizační šachty DN 1000,  hl. 2,07</t>
  </si>
  <si>
    <t>Betonové kanalizační šachty DN 1000, včetně upraveného dna, skruží se stupadly, konusu s kapsovými stupadly, vyrovnávacích prstenců, litinového pojedzného poklopu DN 600 s těsněním , včetně podkladního betonu hl. 2,07</t>
  </si>
  <si>
    <t>19.4</t>
  </si>
  <si>
    <t>Betonové kanalizační šachty DN 1000,  hl. 2,79 -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</si>
  <si>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hl. 2,79 - uklidňovací šachta, dno a stěny do výše cca 1m vyloženy čedičem / PE folií</t>
  </si>
  <si>
    <t>20.4</t>
  </si>
  <si>
    <t>Betonové kanalizační šachty DN 1000,  hl. 4,85</t>
  </si>
  <si>
    <t>Betonové kanalizační šachty DN 1000, včetně upraveného dna, skruží se stupadly, konusu s kapsovými stupadly, vyrovnávacích prstenců, litinového pojedzného poklopu DN 600 s těsněním , včetně podkladního betonu hl. 4,85</t>
  </si>
  <si>
    <t>21.4</t>
  </si>
  <si>
    <t>Příplatek za zaústění 2. / 3. odbočky do šachty (standardně 1 odtok, 1. přítok)</t>
  </si>
  <si>
    <t>Betonové kanalizační šachty DN 1000, včetně upraveného dna, skruží se stupadly, konusu s kapsovými stupadly, vyrovnávacích prstenců, litinového pojedzného poklopu DN 600 s těsněním , včetně podkladního betonu příplatek za zaústění 2. / 3. odbočky do šachty (standardně 1 odtok, 1. přítok)</t>
  </si>
  <si>
    <t>22.3</t>
  </si>
  <si>
    <t>Automatická čerpací stanice splaškových vod, průměr cca 1,5m, hloubka na dno cca 6,5m, akumulační objem min. 2,5m3.</t>
  </si>
  <si>
    <t>Automatická čerpací stanice splaškových vod, průměr cca 1,5m, hloubka na dno cca 6,5m, akumulační objem min. 2,5m3. V šachtě osazena dvojice čerpadel (100% záloha) s řezacím zařízením, 2x uzávěr a 2x zpětná klapka na výtlaku (DN50/PE d63), čerpadla 2 l/s, max 2,5kW / 400V, včetně hlášení poruchy a dosažení maximální hladiny (včetně hladinového snímače) na pult do recepce (část elektro), pojízdná (D400), včetně úpravy základové spáry (štěrk / beton) 4m2</t>
  </si>
  <si>
    <t>23.3</t>
  </si>
  <si>
    <t>Napojení na vnitřní kanalizaci</t>
  </si>
  <si>
    <t>24.1</t>
  </si>
  <si>
    <t>(5,5+12+33,8+50,1)</t>
  </si>
  <si>
    <t>D11</t>
  </si>
  <si>
    <t>Dešťová kanalizace</t>
  </si>
  <si>
    <t>12,6+60</t>
  </si>
  <si>
    <t>139,9*0,1*0,9</t>
  </si>
  <si>
    <t>10.6</t>
  </si>
  <si>
    <t>Zasyp prosývkou / pískem se zhutnenim po vrstvach, včetně přemístění výkopku do 10 m od okraje zásypů</t>
  </si>
  <si>
    <t>139,9*0,45*0,9+3,3</t>
  </si>
  <si>
    <t>(obsyp a zásyp bezpečnostního přepadu, svislé úseky potrubí</t>
  </si>
  <si>
    <t>13.6</t>
  </si>
  <si>
    <t>Plastové kanalizační potrubí z PVC, SN 4, DN 100</t>
  </si>
  <si>
    <t>17.5</t>
  </si>
  <si>
    <t>18.4</t>
  </si>
  <si>
    <t>Plastové potrubí DN400, chránička, hrdla těsněna (2x) pomocí manžety</t>
  </si>
  <si>
    <t>19.5</t>
  </si>
  <si>
    <t>Nenasákavá izolace do zěmě na potrubí DN150, tl. Izolace 100mm</t>
  </si>
  <si>
    <t>D12</t>
  </si>
  <si>
    <t>Betonové kanalizační šachty DN 1000</t>
  </si>
  <si>
    <t>20.5</t>
  </si>
  <si>
    <t>Betonové kanalizační šachty DN 1000, hl. 1,42 m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</si>
  <si>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montáží.</t>
  </si>
  <si>
    <t>21.5</t>
  </si>
  <si>
    <t>Betonové kanalizační šachty DN 1000, hl. 1,69 -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</si>
  <si>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 - uklidňovací šachta, dno a stěny do výše cca 1m vyloženy čedičem / PE folií</t>
  </si>
  <si>
    <t>22.4</t>
  </si>
  <si>
    <t>Betonové kanalizační šachty DN 1000, hl. 1,84-1,86m</t>
  </si>
  <si>
    <t>23.4</t>
  </si>
  <si>
    <t>Betonové kanalizační šachty DN 1000, hl. 1,95</t>
  </si>
  <si>
    <t>24.2</t>
  </si>
  <si>
    <t>Betonové kanalizační šachty DN 1000, hl. 2,09</t>
  </si>
  <si>
    <t>25.2</t>
  </si>
  <si>
    <t>Betonové kanalizační šachty DN 1000, hl. 2,27</t>
  </si>
  <si>
    <t>26.1</t>
  </si>
  <si>
    <t>příplatek za zaústění 2. / 3. odbočky do šachty (standardně 1 odtok, 1. přítok)</t>
  </si>
  <si>
    <t>27.1</t>
  </si>
  <si>
    <t>Betonové uliční vpusti s litinovou vtokovou mříží a záchytným košem včetně kalového prostoru - součást PD komunikací</t>
  </si>
  <si>
    <t>28.1</t>
  </si>
  <si>
    <t>Odvodňovací liniový žlab (DN200, 3,8m) s litinovou mřížkou - součást PD komunikací</t>
  </si>
  <si>
    <t>29.1</t>
  </si>
  <si>
    <t>Odvodňovací liniový žlab (DN200, 13m) s mřížkou - součást PD stavební část - zámečnické výrobky</t>
  </si>
  <si>
    <t>30.1</t>
  </si>
  <si>
    <t>Odvodňovací liniový žlab (DN200, 2,5m) s mřížkou - součást PD stavební část - zámečnické výrobky</t>
  </si>
  <si>
    <t>31.1</t>
  </si>
  <si>
    <t>Napojení na odvodňovací prvky komunikací / stavební část</t>
  </si>
  <si>
    <t>32.1</t>
  </si>
  <si>
    <t>33.1</t>
  </si>
  <si>
    <t>6+14+41,4+70,5+8+4,2+13</t>
  </si>
  <si>
    <t>D13</t>
  </si>
  <si>
    <t>Drenážní systém</t>
  </si>
  <si>
    <t>"prohloubení výkopů o"   75,4*0,6*0,5</t>
  </si>
  <si>
    <t>75,4*1*0,6</t>
  </si>
  <si>
    <t>9.4</t>
  </si>
  <si>
    <t>Obsyp a zásyp potrubí ze štěrku, frakce 8/16-16/32, průřez lože 0,6x1,0</t>
  </si>
  <si>
    <t>13.7</t>
  </si>
  <si>
    <t>Plastové drenážní perforované potrubí z PVC/PE/PP, hladká vnitřní stěna DN 100, potrubí uloženo v hloubce až 5,5m - vyšší statická únosnost (předp. se použití tuhého potrubí)</t>
  </si>
  <si>
    <t>74,6  "měřeno z PD</t>
  </si>
  <si>
    <t>14.6</t>
  </si>
  <si>
    <t>Plastová revizní šachta DN 400,  hl. 2,20-2,30m</t>
  </si>
  <si>
    <t>Plastová revizní šachta DN 400, včetně dna (4x napojení s redukcí na DN125), litinového poklopu DN 400 s těsněním , včetně podkladního betonu hl. 2,20-2,30m</t>
  </si>
  <si>
    <t>15.6</t>
  </si>
  <si>
    <t>Plastová revizní šachta DN 400,  hl. 4,68-4,90m</t>
  </si>
  <si>
    <t>Plastová revizní šachta DN 400, včetně dna (4x napojení s redukcí na DN125), litinového poklopu DN 400 s těsněním , včetně podkladního betonu hl. 4,68-4,90m</t>
  </si>
  <si>
    <t>16.5</t>
  </si>
  <si>
    <t>Plastová revizní šachta DN 400,  hl. 5,28-5,40m</t>
  </si>
  <si>
    <t>Plastová revizní šachta DN 400, včetně dna (4x napojení s redukcí na DN125), litinového poklopu DN 400 s těsněním , včetně podkladního betonu hl. 5,28-5,40m</t>
  </si>
  <si>
    <t>17.6</t>
  </si>
  <si>
    <t>Geotextilie - obalení štěrkového tělesa</t>
  </si>
  <si>
    <t>75,4 * (1+1+0,6+0,6+0,3)</t>
  </si>
  <si>
    <t>11 - SO.01 - Zdravotechnika</t>
  </si>
  <si>
    <t>D1 - Zařizovací předměty</t>
  </si>
  <si>
    <t>D2 - Vnitřní kanalizace</t>
  </si>
  <si>
    <t xml:space="preserve">    D3 - Potrubí a tvarovky</t>
  </si>
  <si>
    <t xml:space="preserve">      D4 - Potrubí svařované PE - dešťové svody vedené v zateplovacím systém, bez prořezu</t>
  </si>
  <si>
    <t xml:space="preserve">      D5 - Potrubí plechové, včetně kotvení do fasády, povrchová úprava dle stavební části (nátěr)</t>
  </si>
  <si>
    <t xml:space="preserve">      D6 - Potrubí plast se zvýšenou hodnout hlukového útlumu, včetně tvarovek, tesnění, vazelíny, montáže, kot</t>
  </si>
  <si>
    <t xml:space="preserve">      D7 - Přípojné potrubí HT, horizontální část odpadního potrubí, včetně tvarovek, tesnění, vazelíny, montáž</t>
  </si>
  <si>
    <t xml:space="preserve">      D8 - Odpadní potrubí HT, včetně tvarovek, tesnění, vazelíny, montáže, kotvicích prvků… bez prořezu</t>
  </si>
  <si>
    <t xml:space="preserve">      D9 - Svodné potrubí KG, včetně tvarovek, tesnění, vazelíny, montáže, kotvicích prvků… (UVAŽOVÁN PROŘEZ 10</t>
  </si>
  <si>
    <t xml:space="preserve">    D10 - Ostatní</t>
  </si>
  <si>
    <t>D11 - Vnitřní vodovod</t>
  </si>
  <si>
    <t xml:space="preserve">      D12 - Přípojné potrubí PPr  pro studenou a teplou vodu, cirkulace vč. tvarovek, montáže a kotvení</t>
  </si>
  <si>
    <t xml:space="preserve">      D13 - Stoupací a páteřní potrubí PPr  pro studenou a teplou vodu vč. tvarovek, montáže a kotvení</t>
  </si>
  <si>
    <t xml:space="preserve">      D14 - Potrubí ocelové pozinkované závitové pro požární vodu včetně tvarovek a montáže, kotvících prvků… (b</t>
  </si>
  <si>
    <t xml:space="preserve">    D15 - Armatury a zařízení - dodávka včetně montáže, kompletace, uvedení do provozu….</t>
  </si>
  <si>
    <t>Zařizovací předměty</t>
  </si>
  <si>
    <t>U - Umyvadlo pravoúhlé, 50cm, s otvorem pro baterii, s přepadem, včetně sifonu (mosaz + chrom) a baterie (stojánová senzorická), včetně soupravy na upevnění a montáže (flexihadičky….), včetně 2x rohový ventil</t>
  </si>
  <si>
    <t>U1 - Umyvadlo pravoúhlé, 50cm, s otvorem pro baterii, s přepadem, včetně sifonu (mosaz + chrom) a baterie (stojánová senzorická), včetně soupravy na upevnění a montáže (flexihadičky….), SNÍŽENÁ VÝŠKA INSTALACE (65cm), včetně 2x rohový ventil</t>
  </si>
  <si>
    <t>U2 - Umyvadlo pravoúhlé, 50cm, bez otvoru pro baterii, s přepadem, včetně sifonu (mosaz + chrom) a baterie (dřezová, páková), včetně soupravy na upevnění a montáže (flexihadičky….), SNÍŽENÁ VÝŠKA INSTALACE (65cm)</t>
  </si>
  <si>
    <t>Ui- Umyvadlo bezbariérové - vč.kotvících prvků, flexohadiček - včetně baterie pro bezbariérová umyvadla, včetně 2x rohový ventil</t>
  </si>
  <si>
    <t>Umyvadlový sifon pro bezbarierové umyvadlo s úsporou místa</t>
  </si>
  <si>
    <t>WC - klozet závěsný, 53cm, s hlubokým splachováním, pravoúhlý, včetně napojení na vodu (uzávěr) a kanalizaci</t>
  </si>
  <si>
    <t>Sedátko WC - duraplastové, barva bílá, pravoúhlé s pozvolným sklápěním</t>
  </si>
  <si>
    <t>Montážní prvek pro závěsné WC: modul s nádržkou a ovládacím tlačítkem</t>
  </si>
  <si>
    <t>WCi - WC závěsné bezbariérové  - včetně montážního prvku a sedátka, včetně napojení na vodu (uzávěr) a kanalizaci</t>
  </si>
  <si>
    <t>Montážní prvek pro závěsné bezbariérové WC: modul s nádržkou a ovládacím tlačítkem</t>
  </si>
  <si>
    <t>Ovládací tlačítko pneumatické pro bezbariérový WC - Tlačítko pro boční ovládání , Pneumatické ovládání , - tlačítkové ovládání s rozetou prům. 100 mm , - pneumatická hadička 1,50 m</t>
  </si>
  <si>
    <t>Madla k bezbariérovému WC, komplet</t>
  </si>
  <si>
    <t>Pi - Pisoár - vč.pisoárového ventilu, senzor na zeď, sifon - s automatickým radarovým splachovačem, včetně sifonu a upevňovací sady)</t>
  </si>
  <si>
    <t>Pi1 - Pisoár - vč.pisoárového ventilu, senzor na zeď, sifon - s automatickým radarovým splachovačem, včetně sifonu a upevňovací sady)- SNÍŽENÁ VÝŠKA INSTALACE</t>
  </si>
  <si>
    <t>Montážní prvek pro pisoár</t>
  </si>
  <si>
    <t>Dělící stěna mezi pisoáry, keramická, včetně montáže</t>
  </si>
  <si>
    <t>Podlahový žlab pro sprchové kouty: nerezový s nerez mřížkou, s mechanickou zápachovou uzávěrkou (pachotěsnost i při vyschnutí), šířka 100-150mm, délka 2,5m. odtok DN70</t>
  </si>
  <si>
    <t>S - Sprchová nástěnná baterie: barevnost chrom, včetně sprchového setu (hlavice, hadice, držák)</t>
  </si>
  <si>
    <t>Si - Bezbariérová sprchová nástěnná baterie: barevnost chrom, včetně sprchového setu (hlavice, hadice, držák, včetně madel a sklopného sedátka</t>
  </si>
  <si>
    <t>S2 - Sprchová vanička 90x90cm, akrylát, včetně nožiček a zatmelení, samočistící sifon včetně krytky, včetně sprchového setu (hlavice, hadice, držák, baterie) a rohové zástěny do L (polykarbonát)</t>
  </si>
  <si>
    <t>Kuchyňský dřez, nerezový</t>
  </si>
  <si>
    <t>Sifon dřezový , plastový, barva bílá</t>
  </si>
  <si>
    <t>Džezová stojánková páková baterie:  barevnost chrom lesk, včetně 2x rohový ventil</t>
  </si>
  <si>
    <t>Výlevka keramická závěsná DN100, včetně roštu a montážního prvku, dřezová nástěnná baterie s dlouhým ramínkem</t>
  </si>
  <si>
    <t>Bidet závěsný komplet, včetně stojánkové bidetové baterie, včetně montážního prvku, včetně 2x rohový ventil</t>
  </si>
  <si>
    <t>Pítko nástěnné, typ upřesněn v rámci stavby, včetně výtoku (baterie, ventil) a sifonu</t>
  </si>
  <si>
    <t>Záchodová štětka včetně držáku nástěnná (chrom)</t>
  </si>
  <si>
    <t>Mýdelník na tekuté mýdlo nástěnný (nerez / chrom)</t>
  </si>
  <si>
    <t>Sušák na ruce samonavíjecí / rolovací látkový</t>
  </si>
  <si>
    <t>Vnitřní kanalizace</t>
  </si>
  <si>
    <t>Potrubí a tvarovky</t>
  </si>
  <si>
    <t>Potrubí svařované PE - dešťové svody vedené v zateplovacím systém, bez prořezu</t>
  </si>
  <si>
    <t>Potrubí se svařovanými spoji PE DN125; vč. kolen, odboček a uchycení</t>
  </si>
  <si>
    <t>Potrubí se svařovanými spoji PE DN100; vč. kolen, odboček a uchycení</t>
  </si>
  <si>
    <t>Přechod PE / PVC hrdlo</t>
  </si>
  <si>
    <t>Potrubí plechové, včetně kotvení do fasády, povrchová úprava dle stavební části (nátěr)</t>
  </si>
  <si>
    <t>Potrubí plechové DN70, včetně kolen odb. a uchycení, TiZn (případně nátěr)</t>
  </si>
  <si>
    <t>Lapač střešních splavenin (geiger) případně čistící kus plech</t>
  </si>
  <si>
    <t>Přechod z PVC od vpusti na plech, včetně zákrytu (falešný kotlík na fasádě)- TiZn</t>
  </si>
  <si>
    <t>Potrubí plast se zvýšenou hodnout hlukového útlumu, včetně tvarovek, tesnění, vazelíny, montáže, kot</t>
  </si>
  <si>
    <t>Potrubí plast DN75 (20-22dB)</t>
  </si>
  <si>
    <t>Potrubí plast DN100 (20-22dB)</t>
  </si>
  <si>
    <t>Potrubí plast DN125 (20-22dB)</t>
  </si>
  <si>
    <t>Přípojné potrubí HT, horizontální část odpadního potrubí, včetně tvarovek, tesnění, vazelíny, montáž</t>
  </si>
  <si>
    <t>HT potrubí DN 50</t>
  </si>
  <si>
    <t>HT potrubí DN 110</t>
  </si>
  <si>
    <t>HT potrubí DN 125</t>
  </si>
  <si>
    <t>Zátka DN 75-100</t>
  </si>
  <si>
    <t>Lepené tlakové hrdlové PVC d40, včetně montáže a vedení</t>
  </si>
  <si>
    <t>Lepené tlakové hrdlové PVC d50-63, včetně montáže a vedení</t>
  </si>
  <si>
    <t>Odpadní potrubí HT, včetně tvarovek, tesnění, vazelíny, montáže, kotvicích prvků… bez prořezu</t>
  </si>
  <si>
    <t>HT potrubí DN 75</t>
  </si>
  <si>
    <t>HT potrubí DN 160</t>
  </si>
  <si>
    <t>Čistící tvarovka DN 75</t>
  </si>
  <si>
    <t>Čistící tvarovka DN110</t>
  </si>
  <si>
    <t>Čistící tvarovka DN110 v systému protihlukového potrubí</t>
  </si>
  <si>
    <t>Čistící tvarovka DN125</t>
  </si>
  <si>
    <t>Čistící tvarovka DN160</t>
  </si>
  <si>
    <t>Revizní dvířka ve stěně / předstěně 200x200 poloha upřesněna na stavbě - společné s vodovodnímy rozvody</t>
  </si>
  <si>
    <t>25.1</t>
  </si>
  <si>
    <t>Revizní dvířka ve stěně / předstěně 200x300 poloha upřesněna na stavbě - společné s vodovodnímy rozvody</t>
  </si>
  <si>
    <t>Revizní dvířka ve stěně / předstěně 500x300 poloha upřesněna na stavbě - společné s vodovodnímy rozvody</t>
  </si>
  <si>
    <t>Revizní dvířka ve stěně / předstěně 500x500 poloha upřesněna na stavbě - společné s vodovodnímy rozvody</t>
  </si>
  <si>
    <t>Revizní dvířka v podhledu 200x200 poloha upřesněna na stavbě - společné s vodovodnímy rozvody</t>
  </si>
  <si>
    <t>Revizní dvířka v podhledu 400x400 poloha upřesněna na stavbě - společné s vodovodnímy rozvody</t>
  </si>
  <si>
    <t>Revizní dvířka v podhledu 600x600 poloha upřesněna na stavbě - společné s vodovodnímy rozvody</t>
  </si>
  <si>
    <t>Přivzdušňovací ventil DN 75</t>
  </si>
  <si>
    <t>Přivzdušňovací ventil DN 110</t>
  </si>
  <si>
    <t>Větrací demontovatelná mřížka k ventilu (nerez)</t>
  </si>
  <si>
    <t>Ventilační hlavice DN100</t>
  </si>
  <si>
    <t>Ventilační hlavice DN75</t>
  </si>
  <si>
    <t>Izolace pro potrubí dilatační / proti rosení tl.5-9 mm; DN 50-160</t>
  </si>
  <si>
    <t>Svodné potrubí KG, včetně tvarovek, tesnění, vazelíny, montáže, kotvicích prvků… (UVAŽOVÁN PROŘEZ 10</t>
  </si>
  <si>
    <t>KG potrubí DN 110</t>
  </si>
  <si>
    <t>KG potrubí DN 125</t>
  </si>
  <si>
    <t>KG potrubí DN 160</t>
  </si>
  <si>
    <t>Revizní dvířka ve fasádě, typ upřesněn v rámci stavby, rozměry cca 200x300mm</t>
  </si>
  <si>
    <t>Napojení odvodu kondenzátu z jendotky VZT - přes sifon s kuličkou DN40/50</t>
  </si>
  <si>
    <t>Velkokapacitní podlahová vpusť DN100 s nerez mžížkou, pachotěsnost i při vyschnutí, svislý odtok, dopojení na izolaci podlahy</t>
  </si>
  <si>
    <t>Střešní vtok DN 75 - boční odtok, vyhřívaný</t>
  </si>
  <si>
    <t>Střešní vtok DN 100 - boční odtok, vyhřívaný</t>
  </si>
  <si>
    <t>Střešní vtok DN 100 - svislý odtok, vyhřívaný (8 l/s)</t>
  </si>
  <si>
    <t>Bezpečnostní přepad v atice 300x100mm s límcem na PVC folii</t>
  </si>
  <si>
    <t>Bezpečnostní přepad v atice 150x100mm s límcem na PVC folii</t>
  </si>
  <si>
    <t>Bezpečnostní přepad v atice 150x50mm s límcem na PVC folii</t>
  </si>
  <si>
    <t>Vrtaný prostup žb stěnou, průměr do 60mm, délka 250mm</t>
  </si>
  <si>
    <t>Zesílená izolace proti rosení / protihluková izolace na potruíb DN100-160 (na dešťové kanalizaci) (tl. 20mm)</t>
  </si>
  <si>
    <t>Sanitární čerpadlo v předstěně (včetně přístupu přes demontovatelný panel) pro výlevku, včetně uzávěru, zpětné klpaky a čistícího kusu na výtlačném potrubí</t>
  </si>
  <si>
    <t>Kalové čerpadlo na horkou vodu (&gt;90°C), plovákový spínač, včetně hladinového snímače s hlášením poruchy (část elektro). Včetně uzávěru, zpětné klpaky a čistícího kusu na výtlačném potrubí</t>
  </si>
  <si>
    <t xml:space="preserve"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</t>
  </si>
  <si>
    <t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walraven pacifyre)</t>
  </si>
  <si>
    <t>Těsněný prostup podlahou / stěnou suterénu (bílá vana tl. 300mm) - pažnice + prstence, potrubí dn75, pažnice DN125</t>
  </si>
  <si>
    <t>Těsněný prostup podlahou / stěnou suterénu (bílá vana tl. 300mm) - pažnice + prstence, potrubí dn110, pažnice DN200</t>
  </si>
  <si>
    <t>Těsněný prostup podlahou / stěnou suterénu (bílá vana tl. 300mm) - pažnice + prstence, potrubí dn125, pažnice DN200</t>
  </si>
  <si>
    <t>Těsněný prostup podlahou / stěnou suterénu (bílá vana tl. 300mm) - pažnice + prstence, potrubí dn160, pažnice DN200</t>
  </si>
  <si>
    <t xml:space="preserve">Liniový žlab venkovní DN200, mřížka, odtok DN150, ve žlabu topný kabel, délka žlabu 13m </t>
  </si>
  <si>
    <t>Liniový žlab venkovní DN200, mřížka, odtok DN150, ve žlabu topný kabel, délka žlabu 13m - viz stavební část</t>
  </si>
  <si>
    <t>Liniový žlab venkovní DN200, mřížka, odtok DN125, ve žlabu topný kabel, délka žlabu 2,5m</t>
  </si>
  <si>
    <t>Liniový žlab venkovní DN200, mřížka, odtok DN125, ve žlabu topný kabel, délka žlabu 2,5m - viz stavební část</t>
  </si>
  <si>
    <t>Výkopové práce v základech pro vedení kanalizačního potrubí š. 600-1000 mm, do hloubky 1 m do základové jámy, včetně výkopu, přesunu hmot, podsypu potrubí obsypu, zásypu (písek), včetně hutnění…</t>
  </si>
  <si>
    <t>Zkouška těsnosti</t>
  </si>
  <si>
    <t>Vnitřní vodovod</t>
  </si>
  <si>
    <t>Přípojné potrubí PPr  pro studenou a teplou vodu, cirkulace vč. tvarovek, montáže a kotvení</t>
  </si>
  <si>
    <t>potrubí včetně tvarovek a závěsů, PN20; 20x3,4mm, DN15</t>
  </si>
  <si>
    <t>potrubí včetně tvarovek a závěsů, PN20; 25x4,2mm, DN20</t>
  </si>
  <si>
    <t>potrubí včetně tvarovek a závěsů, PN20; 32x5,4mm, DN25</t>
  </si>
  <si>
    <t>potrubí včetně tvarovek a závěsů, PN20; 40x6,7mm, DN32</t>
  </si>
  <si>
    <t>Izolace pro potrubí tl.20 mm; DN15, např. mirelon stabil</t>
  </si>
  <si>
    <t>Izolace pro potrubí tl.20-30 mm; DN20, např. mirelon stabil</t>
  </si>
  <si>
    <t>Izolace pro potrubí tl.30 mm; DN25, např. mirelon stabil</t>
  </si>
  <si>
    <t>Izolace pro potrubí tl.30 mm; DN32, např. mirelon stabil</t>
  </si>
  <si>
    <t>Stoupací a páteřní potrubí PPr  pro studenou a teplou vodu vč. tvarovek, montáže a kotvení</t>
  </si>
  <si>
    <t>potrubí včetně tvarovek a závěsů, PN20; 50x8,4mm, DN40</t>
  </si>
  <si>
    <t>potrubí včetně tvarovek a závěsů, PN20; 63x10,5mm, DN50</t>
  </si>
  <si>
    <t>15.2</t>
  </si>
  <si>
    <t>Izolace pro potrubí tl.30 mm; DN15, pouzdra z minerální vaty s AL kašírovanou folií</t>
  </si>
  <si>
    <t>16.2</t>
  </si>
  <si>
    <t>Izolace pro potrubí tl.30 mm; DN20, pouzdra z minerální vaty s AL kašírovanou folií</t>
  </si>
  <si>
    <t>Izolace pro potrubí tl.30 mm; DN25, pouzdra z minerální vaty s AL kašírovanou folií</t>
  </si>
  <si>
    <t>Izolace pro potrubí tl.40-50 mm; DN32, pouzdra z minerální vaty s AL kašírovanou folií</t>
  </si>
  <si>
    <t>Izolace pro potrubí tl.50 mm; DN40, pouzdra z minerální vaty s AL kašírovanou folií</t>
  </si>
  <si>
    <t>Izolace pro potrubí tl.50 mm; DN50, pouzdra z minerální vaty s AL kašírovanou folií</t>
  </si>
  <si>
    <t>D14</t>
  </si>
  <si>
    <t>Potrubí ocelové pozinkované závitové pro požární vodu včetně tvarovek a montáže, kotvících prvků… (b</t>
  </si>
  <si>
    <t>potrubí pozinkované včetně tvarovek a závěsů, 33,7x3,25mm   DN25</t>
  </si>
  <si>
    <t>potrubí pozinkované včetně tvarovek a závěsů, 42,4x3,25mm   DN32</t>
  </si>
  <si>
    <t>Izolace pro potrubí tl.9 mm; d34</t>
  </si>
  <si>
    <t>Izolace pro potrubí tl.9 mm; d42</t>
  </si>
  <si>
    <t>D15</t>
  </si>
  <si>
    <t>Armatury a zařízení - dodávka včetně montáže, kompletace, uvedení do provozu….</t>
  </si>
  <si>
    <t>Odpočtový domovní vodoměr DN32 Q=6m3/h pro studenou vodu včetně kompletní vodoměrné sestavy dle výkresové části (včetně uzávěrů, armatur, konzol a montáže)</t>
  </si>
  <si>
    <t>26.2</t>
  </si>
  <si>
    <t>Napojení na přípravu TUV - předávací stanice, přes uzavírací a pojišťovací armatury dle požadavků dodavatele stanice (přepdokládá se uzávěr 2x DN40, napojení 2x DN40, 1xDN25</t>
  </si>
  <si>
    <t>27.2</t>
  </si>
  <si>
    <t>Expansní nádoba na studenou pitnou vodu do 50l, včetně připojovací a uzavírací armatury a pojišťovacího ventilu-v rámci stavby upřesněno její případně vypuštění dle dodavné předávací stanice</t>
  </si>
  <si>
    <t>28.2</t>
  </si>
  <si>
    <t>Doplňování topného systému, včetně vodoměrné sestavy 1/2" a uzávěru</t>
  </si>
  <si>
    <t>29.2</t>
  </si>
  <si>
    <t>Dopouštění chladící vody, včetně vodoměrné sestavy 3/4" a uzávěru</t>
  </si>
  <si>
    <t>Zpětná klapka na potrubí ocel pozink DN32</t>
  </si>
  <si>
    <t>Uzávěr na potrubí ocel pozink DN32 (KK)</t>
  </si>
  <si>
    <t>Šoupě DN50 na potrubí PE d63 s přechodem na potrubí PPR d63</t>
  </si>
  <si>
    <t>Kulový kohout na potrubí PPR d75 (napojení výměníku)</t>
  </si>
  <si>
    <t>34.1</t>
  </si>
  <si>
    <t>Kulový kohout (s vypouštěním) na potrubí PPR d40</t>
  </si>
  <si>
    <t>35.1</t>
  </si>
  <si>
    <t>Kulový kohout (s vypouštěním) na potrubí PPR d32</t>
  </si>
  <si>
    <t>36.1</t>
  </si>
  <si>
    <t>Kulový kohout (s vypouštěním) na potrubí PPR d25</t>
  </si>
  <si>
    <t>37.1</t>
  </si>
  <si>
    <t>Kulový kohout (s vypouštěním) na potrubí PPR do d20</t>
  </si>
  <si>
    <t>38.1</t>
  </si>
  <si>
    <t>Multifunkční termostatický cirkulační vyvažovací ventil DN15, včetně uzávěru a vypouštění / vyvažovací ventil 1/2" (d20)</t>
  </si>
  <si>
    <t>39.1</t>
  </si>
  <si>
    <t>Multifunkční termostatický cirkulační vyvažovací ventil DN20, včetně uzávěru a vypouštění / vyvažovací ventil 3/4" (d25)</t>
  </si>
  <si>
    <t>39.2</t>
  </si>
  <si>
    <t>Výtokový ventil DN15 vnitřní</t>
  </si>
  <si>
    <t>40.1</t>
  </si>
  <si>
    <t>Nástěnka pro montáž baterií</t>
  </si>
  <si>
    <t>41.1</t>
  </si>
  <si>
    <t>Nástěnka pro montáž rohových / výtokových ventilů</t>
  </si>
  <si>
    <t>42.1</t>
  </si>
  <si>
    <t>Zpětná klapka na potrubí d20</t>
  </si>
  <si>
    <t>43.1</t>
  </si>
  <si>
    <t>Zpětná klapka na potrubí d25</t>
  </si>
  <si>
    <t>44.1</t>
  </si>
  <si>
    <t>Zpětná klapka na potrubí d32</t>
  </si>
  <si>
    <t>45.1</t>
  </si>
  <si>
    <t>Zpětná klapka na potrubí d40</t>
  </si>
  <si>
    <t>44.2</t>
  </si>
  <si>
    <t>Termostatický směšovací ventil na potrubí PPR d20 (1/2"), výstup 43°C</t>
  </si>
  <si>
    <t>45.2</t>
  </si>
  <si>
    <t>Termostatický směšovací ventil na potrubí PPR d25 (3/4"), výstup 43°C</t>
  </si>
  <si>
    <t>46.1</t>
  </si>
  <si>
    <t>Termostatický směšovací ventil na potrubí PPR d32 (1"), výstup 43°C</t>
  </si>
  <si>
    <t>47.1</t>
  </si>
  <si>
    <t>Revizní dvířka k uzávěrům, velikost dle situace na stavbě - viz kanalizace</t>
  </si>
  <si>
    <t>Revizní dvířka k uzávěrům, velikost dle situace na stavbě</t>
  </si>
  <si>
    <t>48.1</t>
  </si>
  <si>
    <t>Cirkulační čerpadlo TV (výška 3,6m, průtok 0,7m3) + spínací hodiny s ovládací automatikou + senzor na nejvzdálenější stoupačce s napojením na čerpadlo, včetně 2x uzávěr a 1x zpětná klapka na potrubí PPR d32</t>
  </si>
  <si>
    <t>49.1</t>
  </si>
  <si>
    <t>Napájecí zdroj pro pisoáry / umyvadla - viz část elektro (cca 30ks)</t>
  </si>
  <si>
    <t>50.1</t>
  </si>
  <si>
    <t>Hydrantový sestém D25 kompletní, hadice 30m, vč.uzávěru DN25, typ dle standardu architekta a výběru investor, rozměry 710x710x245mm, barva bílá + sklo</t>
  </si>
  <si>
    <t>51.1</t>
  </si>
  <si>
    <t>KK 3/4" nezámrzný s napojením na hadici(venkovní výtokvý ventil)</t>
  </si>
  <si>
    <t>52.1</t>
  </si>
  <si>
    <t>Těsněný prostup stěnou suterénu (bílá vana tl. 300mm) - pažnice + prstence, potrubí dn63, pažnice DN125</t>
  </si>
  <si>
    <t>53.1</t>
  </si>
  <si>
    <t>Protipožární opatření dle požární zprávy pro jednotlivá potrubí - viz kanalizace</t>
  </si>
  <si>
    <t>Protipožární opatření dle požární zprávy pro jednotlivá potrubí</t>
  </si>
  <si>
    <t>54.1</t>
  </si>
  <si>
    <t>Vrtaný prostup žb stěnou, průměr do 50mm, délka 250mm</t>
  </si>
  <si>
    <t>55.1</t>
  </si>
  <si>
    <t>Tlaková zkouška potrubí, proplach, desinfekce</t>
  </si>
  <si>
    <t>12 - SO.01 - Ústřední vytápění</t>
  </si>
  <si>
    <t>311 - Strojovny</t>
  </si>
  <si>
    <t>312 - Izolace tepelné</t>
  </si>
  <si>
    <t>313 - Rozvod potrubí</t>
  </si>
  <si>
    <t>314 - Armatury</t>
  </si>
  <si>
    <t>315 - Otopná tělesa</t>
  </si>
  <si>
    <t>316 - Kovové stavební doplňkové konstrukce</t>
  </si>
  <si>
    <t>317 - Nátěry</t>
  </si>
  <si>
    <t>318 - Montážní plošiny</t>
  </si>
  <si>
    <t>319 - Topná zkouška</t>
  </si>
  <si>
    <t>Strojovny</t>
  </si>
  <si>
    <t>31101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</si>
  <si>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</si>
  <si>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 Stanice je navržena nanásledující parametry:    - primár :max. provozní teplota 130st.V, max. provozní tlak primár 25 bar, teplotní spád zima 130/70st.C, léto 80/60st.C,                                    - sekundár: max.provotzní teplota 90 st.C, max. provozní tlak 6 bar,   teplotní spád 80/60st.C                                                                                - celkový  výkon stanice= 190kW                                                                 - výkon pro vytápění     = 133W                                                                   - výkon pro ohřev TV    = 190kW                                                   Součástí dodávky a  ceny kompaktní stanice jsou i 2 rozdělovače a 4 čerpadlové skupiny - komponenty uvedené pod čísly položek  : č.7až 11</t>
  </si>
  <si>
    <t>31102</t>
  </si>
  <si>
    <t>GP1 - Čerpadlová skupina s oběhovým čerpadlem s regulací otáček 25-80 180, PN 10,110st.C, M = 1,7 m3/hod, H = 7m v. sl., 230V/50Hz, 120W             Součást dodávky a ceny KPS - položka č  6</t>
  </si>
  <si>
    <t>31103</t>
  </si>
  <si>
    <t>GP2 - Čerpadlová skupina s oběhovým čerpadlem s regulací otáček 25-80 180, PN 10,110st.C, M = 1,1 m3/hod, H = 4,5m v. sl., 230V/50Hz, 100W              Součást dodávky a ceny KPS - viz výše.</t>
  </si>
  <si>
    <t>31104</t>
  </si>
  <si>
    <t>GP3 - Čerpadlová skupina s oběhovým čerpadlem s regulací otáček 32-80 180, PN 10,110st.C, M =2,3 m3/hod, H = 7m v. sl., 230V/50Hz, 150W             Součást dodávky a ceny KPS - viz výše.</t>
  </si>
  <si>
    <t>31105</t>
  </si>
  <si>
    <t>GP3 - Čerpadlová skupina s oběhovým čerpadlem s regulací otáček 25-60 180, PN 10,110st.C, M = 1,7 m3/hod, H = 7m v. sl., 230V/50Hz, 100W             Součást ceny KPS - viz výše.</t>
  </si>
  <si>
    <t>31106</t>
  </si>
  <si>
    <t>Rozdělovač RS kombi do 100 kW, DN 50                                       Součást dodávky a ceny KPS - viz výše.</t>
  </si>
  <si>
    <t>31107</t>
  </si>
  <si>
    <t>Zásobník teplé vody - materál nerez, včetně tepelné izolace,  V=300 litrů, PN 10</t>
  </si>
  <si>
    <t>31108</t>
  </si>
  <si>
    <t>Oběhové čerpadlo do poptrubí  s elektronickou regulací otáček  PN 10, 110st.C, M = 0,3 až 1,1 m3/hod, H = 2m v. sl., 230V/50Hz, 100W</t>
  </si>
  <si>
    <t>31109</t>
  </si>
  <si>
    <t>Expanzní nádoba s membránou , V=600litrů PN 6, včetně kontrolní uzavírací armatury G 1"</t>
  </si>
  <si>
    <t>31110</t>
  </si>
  <si>
    <t>Dodávka+montáž orientačních štítků</t>
  </si>
  <si>
    <t>31111</t>
  </si>
  <si>
    <t>Montáž kompaktní předávací stanice KPS Q=170kW,včetně komponentů</t>
  </si>
  <si>
    <t>31112</t>
  </si>
  <si>
    <t>Strojovny  - přesun hmot výšky do 12 m</t>
  </si>
  <si>
    <t>31113</t>
  </si>
  <si>
    <t>Strojovny  - zvětšený přesun  do 1000 m</t>
  </si>
  <si>
    <t>31201</t>
  </si>
  <si>
    <t>Izol tepelna - vícevrstvé potrubí  O16x2 hadicemi tl.10 mm</t>
  </si>
  <si>
    <t>31202</t>
  </si>
  <si>
    <t>Izol tepelna - vícevrstvé potrubí O18x2 hadicemi tl.10 mm</t>
  </si>
  <si>
    <t>31203</t>
  </si>
  <si>
    <t>Izol tepelna - vícevrstvé potrubí O20x2 hadicemi tl.15 mm</t>
  </si>
  <si>
    <t>31204</t>
  </si>
  <si>
    <t>Izol tepelna - vícevrstvé potrubí O26x3 hadicemi tl.20 mm</t>
  </si>
  <si>
    <t>31205</t>
  </si>
  <si>
    <t>Izol tepelna - vícevrstvé potrubí O32x3 hadicemi tl.25 mm</t>
  </si>
  <si>
    <t>31206</t>
  </si>
  <si>
    <t>Izol tepelna - potrubí ocelové DN15 , hadicemi tl.15 mm</t>
  </si>
  <si>
    <t>31207</t>
  </si>
  <si>
    <t>Izol tepelna - potrubí ocelové DN20 , hadicemi tl.20 mm</t>
  </si>
  <si>
    <t>31208</t>
  </si>
  <si>
    <t>Izol tepelna - potrubí ocelové DN25 , hadicemi tl.25 mm</t>
  </si>
  <si>
    <t>31209</t>
  </si>
  <si>
    <t>Izol tepelna - potrubí ocelové DN32 , hadicemi tl.30 mm</t>
  </si>
  <si>
    <t>31210</t>
  </si>
  <si>
    <t>Izol tepelna - potrubí ocelové DN40 , hadicemi tl.35 mm</t>
  </si>
  <si>
    <t>31211</t>
  </si>
  <si>
    <t>Izol tepelna - potrubí ocelové DN50 , hadicemi tl.40 mm</t>
  </si>
  <si>
    <t>31212</t>
  </si>
  <si>
    <t>Izol tepelna - R+S pro podlahové vytápění (21ks) - pásy tl. 25mm</t>
  </si>
  <si>
    <t>31213</t>
  </si>
  <si>
    <t>Izo.tepelná  - přesun hmot výšky do 30 m</t>
  </si>
  <si>
    <t>31214</t>
  </si>
  <si>
    <t>Izol tepelná  - zvětšený přesun do 1000 m</t>
  </si>
  <si>
    <t>Rozvod potrubí</t>
  </si>
  <si>
    <t>31301</t>
  </si>
  <si>
    <t>Potrubí z trubek ocelových  závitových jak.mat.11 353.0 , vč.uchycení DN 15</t>
  </si>
  <si>
    <t>31302</t>
  </si>
  <si>
    <t>Potrubí z trubek ocelových  závitových jak.mat.11 353.0 , vč.uchycení DN 20</t>
  </si>
  <si>
    <t>31303</t>
  </si>
  <si>
    <t>Potrubí z trubek ocelových  závitových jak.mat.11 353.0 , vč.uchycení DN 25</t>
  </si>
  <si>
    <t>31304</t>
  </si>
  <si>
    <t>Potrubí z trubek ocelových  závitových jak.mat.11 353.0 , vč.uchycení DN 32</t>
  </si>
  <si>
    <t>31305</t>
  </si>
  <si>
    <t>Potrubí z trubek ocelových  závitových jak.mat.11 353.0 , vč.uchycení DN 40</t>
  </si>
  <si>
    <t>31306</t>
  </si>
  <si>
    <t>Potrubí z trubek ocelových  závitových jak.mat.11 353.0 , vč.uchycení DN 50</t>
  </si>
  <si>
    <t>31307</t>
  </si>
  <si>
    <t>Potrubí z trubek vícevrstvých s hliník. vrstvou , vč.tvarovek potrubí  O16x2  vč. tvarovek</t>
  </si>
  <si>
    <t>31308</t>
  </si>
  <si>
    <t>Potrubí z trubek vícevrstvých s hliník. vrstvou , vč.tvarovek potrubí  O18x2  vč. tvarovek</t>
  </si>
  <si>
    <t>31309</t>
  </si>
  <si>
    <t>Potrubí z trubek vícevrstvých s hliník. vrstvou , vč.tvarovek potrubí  O20x2  vč. tvarovek</t>
  </si>
  <si>
    <t>31310</t>
  </si>
  <si>
    <t>Potrubí z trubek vícevrstvých s hliník. vrstvou , vč.tvarovek potrubí  O26x3  vč. tvarovek</t>
  </si>
  <si>
    <t>31311</t>
  </si>
  <si>
    <t>Potrubí z trubek vícevrstvých s hliník. vrstvou , vč.tvarovek potrubí  O32x3  vč. tvarovek</t>
  </si>
  <si>
    <t>31312</t>
  </si>
  <si>
    <t>Trubka PEX-AL pro  podlahové vytápění, kyslíková bariéra potrubí  O18x2</t>
  </si>
  <si>
    <t>31313</t>
  </si>
  <si>
    <t>Trubka PEX-AL pro  podlahové vytápění, kyslíková bariéra Systémová deska,ochr.folie,spony,lišty</t>
  </si>
  <si>
    <t>31314</t>
  </si>
  <si>
    <t>Trubka PEX-AL pro  podlahové vytápění, kyslíková bariéra Montáž komplet podlahových okruhů, desek</t>
  </si>
  <si>
    <t>31315</t>
  </si>
  <si>
    <t>Trubka PEX-AL pro  podlahové vytápění, kyslíková bariéra Příplatek za zhotovení přípojky těles O16x2</t>
  </si>
  <si>
    <t>31316</t>
  </si>
  <si>
    <t>Trubka PEX-AL pro  podlahové vytápění, kyslíková bariéra Tlakove zkoušky ocel. potrubi do DN 50</t>
  </si>
  <si>
    <t>31317</t>
  </si>
  <si>
    <t>Trubka PEX-AL pro  podlahové vytápění, kyslíková bariéra Tlakove zkoušky vícevrstvé potrubi  do O32x3</t>
  </si>
  <si>
    <t>31318</t>
  </si>
  <si>
    <t>Trubka PEX-AL pro  podlahové vytápění, kyslíková bariéra Tlakove zkoušky podlahového potrubi  O18x2</t>
  </si>
  <si>
    <t>31319</t>
  </si>
  <si>
    <t>Trubka PEX-AL pro  podlahové vytápění, kyslíková bariéra Pružná tlaková hadice DN25(1"), dl.0,5m dle stavby - panely</t>
  </si>
  <si>
    <t>31320</t>
  </si>
  <si>
    <t>Trubka PEX-AL pro  podlahové vytápění, kyslíková bariéra Odvzdušňovací nádoba DN50/25</t>
  </si>
  <si>
    <t>31321</t>
  </si>
  <si>
    <t>Trubka PEX-AL pro  podlahové vytápění, kyslíková bariéra Automatická odvzdušňovací nádoba DN10/6</t>
  </si>
  <si>
    <t>31322</t>
  </si>
  <si>
    <t>Trubka PEX-AL pro  podlahové vytápění, kyslíková bariéra Požární ucpávky při průchodu  potrubí stavebními konstrukcemi mezi požárními úseky</t>
  </si>
  <si>
    <t>31323</t>
  </si>
  <si>
    <t>Trubka PEX-AL pro  podlahové vytápění, kyslíková bariéra Rozvod potrubí  - presun hmot vyšky do 30 m</t>
  </si>
  <si>
    <t>31324</t>
  </si>
  <si>
    <t>Trubka PEX-AL pro  podlahové vytápění, kyslíková bariéra Rozvod potrubí - zvětšený presun do 1000 m</t>
  </si>
  <si>
    <t>Armatury</t>
  </si>
  <si>
    <t>31401</t>
  </si>
  <si>
    <t>Ventil uzavírací DN 15, PN 25</t>
  </si>
  <si>
    <t>31402</t>
  </si>
  <si>
    <t>Ventil uzavírací DN 25, PN 25</t>
  </si>
  <si>
    <t>31403</t>
  </si>
  <si>
    <t>Ventil uzavírací DN 32 PN 25</t>
  </si>
  <si>
    <t>31404</t>
  </si>
  <si>
    <t>Filtr s jemným sítem DN 32, PN 25</t>
  </si>
  <si>
    <t>31405</t>
  </si>
  <si>
    <t>Ventil zpětný DN 25, PN 25</t>
  </si>
  <si>
    <t>31406</t>
  </si>
  <si>
    <t>Odvzdušňovací nádoba DN 50</t>
  </si>
  <si>
    <t>31407</t>
  </si>
  <si>
    <t>Filtr závitový  DN 20/6</t>
  </si>
  <si>
    <t>31408</t>
  </si>
  <si>
    <t>Filtr závitový  DN 25/6</t>
  </si>
  <si>
    <t>31409</t>
  </si>
  <si>
    <t>Zpětná klapka  DN 20/6</t>
  </si>
  <si>
    <t>31410</t>
  </si>
  <si>
    <t>Zpětná klapka  DN 25/6</t>
  </si>
  <si>
    <t>31411</t>
  </si>
  <si>
    <t>Kulový kohout  DN 20/6</t>
  </si>
  <si>
    <t>31412</t>
  </si>
  <si>
    <t>Kulový kohout  DN 25/6</t>
  </si>
  <si>
    <t>31413</t>
  </si>
  <si>
    <t>Kulový kohout DN 50/6</t>
  </si>
  <si>
    <t>31414</t>
  </si>
  <si>
    <t>Ruční ventil regulační  DN 10, PN16</t>
  </si>
  <si>
    <t>31415</t>
  </si>
  <si>
    <t>Ruční ventil regulační  DN 15, PN16</t>
  </si>
  <si>
    <t>31416</t>
  </si>
  <si>
    <t>Ruční ventil regulační  DN 20, PN16</t>
  </si>
  <si>
    <t>31417</t>
  </si>
  <si>
    <t>Ruční ventil regulační  DN 25, PN16</t>
  </si>
  <si>
    <t>31418</t>
  </si>
  <si>
    <t>Ruční ventil regulační  DN 32, PN16</t>
  </si>
  <si>
    <t>31419</t>
  </si>
  <si>
    <t>Ruční ventil regulační  DN 40, PN16</t>
  </si>
  <si>
    <t>31420</t>
  </si>
  <si>
    <t>Směšovací sada s čerpadlem pro podlahové vytápění obsahuje : R+S, term.ventil,</t>
  </si>
  <si>
    <t>31422</t>
  </si>
  <si>
    <t>regul.šroubení, term.hl. s kapilárou,adaptéry, oběh.čerpadlo,skříň R/S - sestava pro kombinaci vytápění - 3/4" x EK - 3 okruhy - mosaz</t>
  </si>
  <si>
    <t>31423</t>
  </si>
  <si>
    <t>regul.šroubení, term.hl. s kapilárou,adaptéry, oběh.čerpadlo,skříň R/S - sestava pro kombinaci vytápění - 3/4" x EK - 4 okruhy - mosaz</t>
  </si>
  <si>
    <t>31424</t>
  </si>
  <si>
    <t>regul.šroubení, term.hl. s kapilárou,adaptéry, oběh.čerpadlo,skříň R/S - sestava pro kombinaci vytápění - 3/4" x EK - 5 okruhy - mosaz</t>
  </si>
  <si>
    <t>31425</t>
  </si>
  <si>
    <t>regul.šroubení, term.hl. s kapilárou,adaptéry, oběh.čerpadlo,skříň R/S - sestava pro kombinaci vytápění - 3/4" x EK - 6 okruhy - mosaz</t>
  </si>
  <si>
    <t>31426</t>
  </si>
  <si>
    <t>regul.šroubení, term.hl. s kapilárou,adaptéry, oběh.čerpadlo,skříň Radiátorová spojka dvojitá rohová uzavírací s vyp. DN15</t>
  </si>
  <si>
    <t>31427</t>
  </si>
  <si>
    <t>regul.šroubení, term.hl. s kapilárou,adaptéry, oběh.čerpadlo,skříň Sada armatur VSRK, vč. nastaveného průtoku DN25 (sálavé panely)</t>
  </si>
  <si>
    <t>31428</t>
  </si>
  <si>
    <t>regul.šroubení, term.hl. s kapilárou,adaptéry, oběh.čerpadlo,skříň Regulační hlavice systému bezdrátové regulace</t>
  </si>
  <si>
    <t>31429</t>
  </si>
  <si>
    <t>regul.šroubení, term.hl. s kapilárou,adaptéry, oběh.čerpadlo,skříň Regulátor teploty systému bezdrátové regulace</t>
  </si>
  <si>
    <t>31430</t>
  </si>
  <si>
    <t>regul.šroubení, term.hl. s kapilárou,adaptéry, oběh.čerpadlo,skříň Router- opakovač signálu</t>
  </si>
  <si>
    <t>31431</t>
  </si>
  <si>
    <t>regul.šroubení, term.hl. s kapilárou,adaptéry, oběh.čerpadlo,skříň Centrální řídící jednotka</t>
  </si>
  <si>
    <t>31432</t>
  </si>
  <si>
    <t>regul.šroubení, term.hl. s kapilárou,adaptéry, oběh.čerpadlo,skříň Regulátor teploty systému bezdrátové regulace - spínač čerpadla</t>
  </si>
  <si>
    <t>31433</t>
  </si>
  <si>
    <t>regul.šroubení, term.hl. s kapilárou,adaptéry, oběh.čerpadlo,skříň Termostatická hlavice (VK)</t>
  </si>
  <si>
    <t>31434</t>
  </si>
  <si>
    <t>regul.šroubení, term.hl. s kapilárou,adaptéry, oběh.čerpadlo,skříň Šroubení na R+S pro připojení potrubí 3/4"eurok.x O18/2</t>
  </si>
  <si>
    <t>31435</t>
  </si>
  <si>
    <t>regul.šroubení, term.hl. s kapilárou,adaptéry, oběh.čerpadlo,skříň Teploměr  0 až 100st.C, včetně teploměrové jímky</t>
  </si>
  <si>
    <t>31436</t>
  </si>
  <si>
    <t>regul.šroubení, term.hl. s kapilárou,adaptéry, oběh.čerpadlo,skříň Manometr  o až 600 kPa, včetně manometrické smyčky s kohoutem</t>
  </si>
  <si>
    <t>31437</t>
  </si>
  <si>
    <t>regul.šroubení, term.hl. s kapilárou,adaptéry, oběh.čerpadlo,skříň Návarek pro manometr a teploměr G1/2"</t>
  </si>
  <si>
    <t>31438</t>
  </si>
  <si>
    <t>regul.šroubení, term.hl. s kapilárou,adaptéry, oběh.čerpadlo,skříň Vypouštěcí kohout DN 15</t>
  </si>
  <si>
    <t>31439</t>
  </si>
  <si>
    <t>regul.šroubení, term.hl. s kapilárou,adaptéry, oběh.čerpadlo,skříň Armatury  - přesun hmot výšky do 30 m</t>
  </si>
  <si>
    <t>31440</t>
  </si>
  <si>
    <t>regul.šroubení, term.hl. s kapilárou,adaptéry, oběh.čerpadlo,skříň Armatury - zvětšený přesun do 1000 m</t>
  </si>
  <si>
    <t>Otopná tělesa</t>
  </si>
  <si>
    <t>Pol251</t>
  </si>
  <si>
    <t>Ocelová desková tělesa s hladkou otopnou plochou typu PLAN a středovým připojem, vč.ventilu VK a uchycení do zdi</t>
  </si>
  <si>
    <t>31501</t>
  </si>
  <si>
    <t>- výšky 300mm 11VK - 3040</t>
  </si>
  <si>
    <t>31502</t>
  </si>
  <si>
    <t>- výšky 400mm 11VK - 4040</t>
  </si>
  <si>
    <t>31503</t>
  </si>
  <si>
    <t>- výšky 400mm 11VK - 4050</t>
  </si>
  <si>
    <t>31504</t>
  </si>
  <si>
    <t>- výšky 400mm 11VK - 4080</t>
  </si>
  <si>
    <t>31505</t>
  </si>
  <si>
    <t>- výšky 500mm 11VK - 5040</t>
  </si>
  <si>
    <t>31506</t>
  </si>
  <si>
    <t>- výšky 600mm 11VK - 6040</t>
  </si>
  <si>
    <t>31507</t>
  </si>
  <si>
    <t>- výšky 600mm 11VK - 6050</t>
  </si>
  <si>
    <t>31508</t>
  </si>
  <si>
    <t>- výšky 600mm 11VK - 6090</t>
  </si>
  <si>
    <t>31509</t>
  </si>
  <si>
    <t>- výšky 600mm 11VK - 6140</t>
  </si>
  <si>
    <t>31510</t>
  </si>
  <si>
    <t>- výšky 600mm 11VK - 6160</t>
  </si>
  <si>
    <t>31511</t>
  </si>
  <si>
    <t>- výšky 600mm 21VK - 6040</t>
  </si>
  <si>
    <t>31512</t>
  </si>
  <si>
    <t>- výšky 600mm 21VK - 6050</t>
  </si>
  <si>
    <t>31513</t>
  </si>
  <si>
    <t>- výšky 600mm 21VK - 6070</t>
  </si>
  <si>
    <t>31514</t>
  </si>
  <si>
    <t>- výšky 600mm 21VK - 6090</t>
  </si>
  <si>
    <t>31515</t>
  </si>
  <si>
    <t>- výšky 600mm 22VK - 6060</t>
  </si>
  <si>
    <t>31516</t>
  </si>
  <si>
    <t>- výšky 600mm 22VK - 6070</t>
  </si>
  <si>
    <t>31517</t>
  </si>
  <si>
    <t>- výšky 600mm 22VK - 6080</t>
  </si>
  <si>
    <t>31518</t>
  </si>
  <si>
    <t>- výšky 600mm 22VK - 6090</t>
  </si>
  <si>
    <t>31519</t>
  </si>
  <si>
    <t>- výšky 900mm 11VK - 9040</t>
  </si>
  <si>
    <t>Pol252</t>
  </si>
  <si>
    <t>Teplovodní sálavé panely  typu ZIP,vč.vložené tep.izolace a rozdělovačů,</t>
  </si>
  <si>
    <t>Pol253</t>
  </si>
  <si>
    <t>lisovacích tvarovek, závěsné sady-délka závěsu 1m, pro sport.haly - s horní</t>
  </si>
  <si>
    <t>Pol254</t>
  </si>
  <si>
    <t>ochrannou mřížkou,  sálavý plech a povrch trubek je pozinkovaný</t>
  </si>
  <si>
    <t>31520</t>
  </si>
  <si>
    <t>prášková, žárově vypalovaná barva RAL9016 Sálavý teplovodní panel ZIP 1, dl. 11m</t>
  </si>
  <si>
    <t>31521</t>
  </si>
  <si>
    <t>prášková, žárově vypalovaná barva RAL9016 Ochranná mřížka</t>
  </si>
  <si>
    <t>31522</t>
  </si>
  <si>
    <t>prášková, žárově vypalovaná barva RAL9016 Montáž sálavých teplovodních panelů</t>
  </si>
  <si>
    <t>31523</t>
  </si>
  <si>
    <t>prášková, žárově vypalovaná barva RAL9016 Montáž ocel.deskových těles</t>
  </si>
  <si>
    <t>31524</t>
  </si>
  <si>
    <t>prášková, žárově vypalovaná barva RAL9016 Otopná tělesa  - přesun hmot vyšky do 30 m</t>
  </si>
  <si>
    <t>31525</t>
  </si>
  <si>
    <t>prášková, žárově vypalovaná barva RAL9016 Otopná tělesa - zvětšený presun do 1000 m</t>
  </si>
  <si>
    <t>Kovové stavební doplňkové konstrukce</t>
  </si>
  <si>
    <t>31601</t>
  </si>
  <si>
    <t>Doplňkové konstrukce z profilového materiálu</t>
  </si>
  <si>
    <t>31602</t>
  </si>
  <si>
    <t>Doplňkové konstrukce  - přesun hmot vyšky do 30 m</t>
  </si>
  <si>
    <t>31603</t>
  </si>
  <si>
    <t>Doplňkové konstrukce  - zvětšený presun do 1000 m</t>
  </si>
  <si>
    <t>Nátěry</t>
  </si>
  <si>
    <t>31701</t>
  </si>
  <si>
    <t>Nátěr syntetický potrubí do DN 50 - Z</t>
  </si>
  <si>
    <t>31702</t>
  </si>
  <si>
    <t>Nátěr syntetický doplň.konstrukcí - Z</t>
  </si>
  <si>
    <t>soub.</t>
  </si>
  <si>
    <t>Montážní plošiny</t>
  </si>
  <si>
    <t>31801</t>
  </si>
  <si>
    <t>Montážní plošina do výšky cca 5m - pro montáž panelů a potrubí</t>
  </si>
  <si>
    <t>Topná zkouška</t>
  </si>
  <si>
    <t>31901</t>
  </si>
  <si>
    <t>Topná zkouška dle ČSN 06 0310, vyregulování systému, nastavení reg.ventilů</t>
  </si>
  <si>
    <t>hod</t>
  </si>
  <si>
    <t>31901.1</t>
  </si>
  <si>
    <t>Uvedení do provozu a zaškolení obsluhy</t>
  </si>
  <si>
    <t>13 - SO.01 - Vzduchotechnika</t>
  </si>
  <si>
    <t>D1 - ZAŘÍZENÍ č.1 -  Šatny tělocvičny</t>
  </si>
  <si>
    <t>D2 - ZAŘÍZENÍ č.2 - Tělocvična</t>
  </si>
  <si>
    <t>D3 - ZAŘÍZENÍ č.3 - Šatny společné</t>
  </si>
  <si>
    <t>D4 - ZAŘÍZENÍ č.4 - Úklid</t>
  </si>
  <si>
    <t>D5 - ZAŘÍZENÍ č.5 - WC</t>
  </si>
  <si>
    <t>D6 - ZAŘÍZENÍ č.6 - Server, NZ</t>
  </si>
  <si>
    <t>D7 - ZAŘÍZENÍ č.7 - Technická místnost</t>
  </si>
  <si>
    <t>D8 - ZAŘÍZENÍ č.8 - VS</t>
  </si>
  <si>
    <t>D9 - ZAŘÍZENÍ č.9 - WC</t>
  </si>
  <si>
    <t>D10 - ZAŘÍZENÍ č.10 - Zádveří</t>
  </si>
  <si>
    <t>D11 - ZAŘÍZENÍ č.11 - Nářaďovna</t>
  </si>
  <si>
    <t>D12 - ZAŘÍZENÍ č.12 - Učebny</t>
  </si>
  <si>
    <t>D13 - ZAŘÍZENÍ č.51 - CHÚC</t>
  </si>
  <si>
    <t>D14 - ZAŘÍZENÍ č.52 - CHÚC</t>
  </si>
  <si>
    <t>D15 - ZAŘÍZENÍ č.53 - CHÚC</t>
  </si>
  <si>
    <t>751 - Vzduchotechnika</t>
  </si>
  <si>
    <t>ZAŘÍZENÍ č.1 -  Šatny tělocvičny</t>
  </si>
  <si>
    <t xml:space="preserve">Klimatizační jednotka pro přívod a odvod vzduchu, kompaktní vnitřní podstropní provedení v sestavě: 2x filtr F7/M5, rotační výměník ZZT, vodní ohřívač, 2x ventilátor, EC motory 230V.                                                                         </t>
  </si>
  <si>
    <t>Klimatizační jednotka pro přívod a odvod vzduchu, kompaktní vnitřní podstropní provedení v sestavě: 2x filtr F7/M5, rotační výměník ZZT, vodní ohřívač, 2x ventilátor, EC motory 230V.                                                                                  Vp/Vo=1410/1410m3/h; Lw (přívod/odvod/sání/výfuk/okolí) ? 81/66/67/81/59 dB(A)                                                                                                              Příslušenství: kompletní systém MaR vč.kabeláže, 4x tlumící vložka, 2xklapka vč.servomotoru</t>
  </si>
  <si>
    <t>Poznámka k položce:
referenční výrobek SystemAir; rozměr  1000x540x1600      max.200kg</t>
  </si>
  <si>
    <t>2a</t>
  </si>
  <si>
    <t>Požární klapka s odolností 90min., servopohon 230V s pružinou vč.termoelektrického spouštění</t>
  </si>
  <si>
    <t>Poznámka k položce:
referenční výrobek Mandík; rozměr  400x200x375</t>
  </si>
  <si>
    <t>2b</t>
  </si>
  <si>
    <t>2c</t>
  </si>
  <si>
    <t>Poznámka k položce:
referenční výrobek Mandík; rozměr  280x200x375</t>
  </si>
  <si>
    <t>2d</t>
  </si>
  <si>
    <t>neobsazeno</t>
  </si>
  <si>
    <t>4a</t>
  </si>
  <si>
    <t>Tlumič hluku buňkový 500x200-3000 složený z 2ks buněk 200x500x1500</t>
  </si>
  <si>
    <t>Poznámka k položce:
referenční výrobek Greif; rozměr  500x200x3000</t>
  </si>
  <si>
    <t>4b</t>
  </si>
  <si>
    <t>Tlumič hluku buňkový 500x200-1500 složený z 1ks buněk 200x500x1500</t>
  </si>
  <si>
    <t>Poznámka k položce:
referenční výrobek Greif; rozměr  500x200x1500</t>
  </si>
  <si>
    <t>Anemostat difuzorový pro přívod vzduchu s připojovací komorou a klapkou, RAL dle architekta</t>
  </si>
  <si>
    <t>Poznámka k položce:
referenční výrobek Mandík; rozměr  400x400x300</t>
  </si>
  <si>
    <t>6a</t>
  </si>
  <si>
    <t>Talířový ventil přívodní kovový, RAL dle architekta</t>
  </si>
  <si>
    <t>Poznámka k položce:
referenční výrobek Elektrodesign; rozměr  DN100</t>
  </si>
  <si>
    <t>6b</t>
  </si>
  <si>
    <t>Poznámka k položce:
referenční výrobek Elektrodesign; rozměr  DN125</t>
  </si>
  <si>
    <t>7a</t>
  </si>
  <si>
    <t>Talířový ventil odvodní kovový, RAL dle architekta</t>
  </si>
  <si>
    <t>7b</t>
  </si>
  <si>
    <t>7c</t>
  </si>
  <si>
    <t>Poznámka k položce:
referenční výrobek Elektrodesign; rozměr  DN160</t>
  </si>
  <si>
    <t>8a</t>
  </si>
  <si>
    <t>Ohebné potrubí s útlumem hluku provedení SONO</t>
  </si>
  <si>
    <t>8b</t>
  </si>
  <si>
    <t>8c</t>
  </si>
  <si>
    <t>Poznámka k položce:
referenční výrobek Elektrodesign; rozměr  DN200</t>
  </si>
  <si>
    <t>9a</t>
  </si>
  <si>
    <t>Kruhové potrubí Spiro z ocel.pozink.plechu vč.spojovacího, těsnícího a závěsového materiálu</t>
  </si>
  <si>
    <t>Poznámka k položce:
rozměr  DN100</t>
  </si>
  <si>
    <t>9b</t>
  </si>
  <si>
    <t>Poznámka k položce:
rozměr  DN125</t>
  </si>
  <si>
    <t>9c</t>
  </si>
  <si>
    <t>Poznámka k položce:
rozměr  DN160</t>
  </si>
  <si>
    <t>9d</t>
  </si>
  <si>
    <t>Poznámka k položce:
rozměr  DN200</t>
  </si>
  <si>
    <t>Čtyřhranné potrubí skup.I  z ocel.pozink.plechu, vč.spojovacího, těsnícího a závěsového materiálu, klapek do všech odboček (pro zaregulování potrubní sítě)</t>
  </si>
  <si>
    <t>Tepelná izolace vnitřní - 4cm v Alfolu                                                                                                                                 Rozsah: celé přívodní potrubí s výjimkou úseků s jinou izolací</t>
  </si>
  <si>
    <t>Poznámka k položce:
referenční výrobek Isover</t>
  </si>
  <si>
    <t>Tepelná izolace s parozábranou tl.19mm                                                                                                                      Rozsah: potrubí pro sání venkovního a výfuk odpadního vzduchu s výjimkou úseků s jinou izolací</t>
  </si>
  <si>
    <t>Poznámka k položce:
referenční výrobek Armstrong</t>
  </si>
  <si>
    <t>Požární izolace pro  pož.odolnost 30 min.                                                                                                                                                                        Rozsah:  dle výkresu (půdorys)</t>
  </si>
  <si>
    <t>14a</t>
  </si>
  <si>
    <t>Požární ucpávky Intumex prostupů potrubí do obvodu 500mm</t>
  </si>
  <si>
    <t>14b</t>
  </si>
  <si>
    <t>Požární ucpávky Intumex prostupů potrubí do obvodu 1000mm</t>
  </si>
  <si>
    <t>14c</t>
  </si>
  <si>
    <t>Požární ucpávky Intumex prostupů potrubí do obvodu 1500mm</t>
  </si>
  <si>
    <t>ZAŘÍZENÍ č.2 - Tělocvična</t>
  </si>
  <si>
    <t>Axiální potrubní ventilátor  V=5000m3/h; 230V/50Hz                                                                     Příslušenství: regulátor otáček, 2ks pružná spojka</t>
  </si>
  <si>
    <t>Poznámka k položce:
referenční výrobek Elektrodesign; rozměr  DN450</t>
  </si>
  <si>
    <t>Poznámka k položce:
referenční výrobek Mandík; rozměr  500x500x375</t>
  </si>
  <si>
    <t>3a</t>
  </si>
  <si>
    <t>Regulační klapka těsná, příprava pro servomotor</t>
  </si>
  <si>
    <t>Poznámka k položce:
referenční výrobek Mandík; rozměr  800x710x150</t>
  </si>
  <si>
    <t>3b</t>
  </si>
  <si>
    <t>Poznámka k položce:
referenční výrobek Mandík; rozměr  500x500x150</t>
  </si>
  <si>
    <t>Tlumič hluku buňkový 500x500-1000 složený z 2ks buněk 250x500x1000</t>
  </si>
  <si>
    <t>Poznámka k položce:
referenční výrobek Greif; rozměr  500x500x1000</t>
  </si>
  <si>
    <t>5a</t>
  </si>
  <si>
    <t>Protidešťová žaluzie s okapničkou a sítem proti ptákům, RAL dle architekta</t>
  </si>
  <si>
    <t>Poznámka k položce:
referenční výrobek Mandík; rozměr  1250x550</t>
  </si>
  <si>
    <t>5b</t>
  </si>
  <si>
    <t>Poznámka k položce:
referenční výrobek Mandík; rozměr  800x710</t>
  </si>
  <si>
    <t>Atyp.krycí mřížka, pevné listy, odolnost proti nárazům míče (volná plocha min.70%)</t>
  </si>
  <si>
    <t>Poznámka k položce:
rozměr  800x800</t>
  </si>
  <si>
    <t>Požární ucpávky Intumex prostupů potrubí do obvodu 2600mm</t>
  </si>
  <si>
    <t>ZAŘÍZENÍ č.3 - Šatny společné</t>
  </si>
  <si>
    <t>Klimatizační jednotka pro přívod a odvod vzduchu, kompaktní vnitřní stojaté provedení v sestavě:                                               2x klapka, 2x filtr F7/M6, deskový protiproudý výměník ZZT s obtokem, vodní ohřívač, 2x ventilátor, EC motory 40</t>
  </si>
  <si>
    <t>Klimatizační jednotka pro přívod a odvod vzduchu, kompaktní vnitřní stojaté provedení v sestavě:                                               2x klapka, 2x filtr F7/M6, deskový protiproudý výměník ZZT s obtokem, vodní ohřívač, 2x ventilátor, EC motory 400V.                                                                                                                                                       Vp/Vo=1410/1410m3/h; Lw (přívod/odvod/sání/výfuk/okolí) ? 81/66/67/81/59 dB(A)                                                                                                              Příslušenství: 4x tlumící vložka, nastavitelné nohy</t>
  </si>
  <si>
    <t>Poznámka k položce:
referenční výrobek Bösch; rozměr  2550x1000x1930          max.670kg</t>
  </si>
  <si>
    <t>Poznámka k položce:
referenční výrobek Mandík; rozměr  500x400x375</t>
  </si>
  <si>
    <t>2e</t>
  </si>
  <si>
    <t>Poznámka k položce:
referenční výrobek Mandík; rozměr  1000x250x375</t>
  </si>
  <si>
    <t>2f</t>
  </si>
  <si>
    <t>3a.1</t>
  </si>
  <si>
    <t>Tlumič hluku buňkový 500x400-1000 složený z 2ks buněk 200x500x1000</t>
  </si>
  <si>
    <t>Poznámka k položce:
referenční výrobek Greif; rozměr  500x400x1000</t>
  </si>
  <si>
    <t>3b.1</t>
  </si>
  <si>
    <t>Tlumič hluku buňkový 750x500-1500 složený z 3ks buněk 250x500x1500</t>
  </si>
  <si>
    <t>Poznámka k položce:
referenční výrobek Greif; rozměr  750x500x1500</t>
  </si>
  <si>
    <t>4a.1</t>
  </si>
  <si>
    <t>4b.1</t>
  </si>
  <si>
    <t>Anemostat difuzorový pro odvod vzduchu s připojovací komorou a klapkou, RAL dle architekta</t>
  </si>
  <si>
    <t>Tepelná izolace venkovní - 10cm Orsil + pozink.plech, odolné proti povětrnostním podmínkám                                                                                                                                 Rozsah: potrubí nad střechou (centrá</t>
  </si>
  <si>
    <t>Tepelná izolace venkovní - 10cm Orsil + pozink.plech, odolné proti povětrnostním podmínkám                                                                                                                                 Rozsah: potrubí nad střechou (centrální sání a výfuk s tlumiči hluku)</t>
  </si>
  <si>
    <t>Požární ucpávky Intumex prostupů potrubí do obvodu 2500mm</t>
  </si>
  <si>
    <t>ZAŘÍZENÍ č.4 - Úklid</t>
  </si>
  <si>
    <t>Malý axiální ventilátor vsuvný do potrubí  V=50m3/h; 230V/50Hz                                                                                                vč.doběhový spínač, zpětná klapka</t>
  </si>
  <si>
    <t>2a.1</t>
  </si>
  <si>
    <t>Požární stěnový uzávěr s odolností 90min., servopohon 230V s pružinou vč.termoelektrického spouštění vč.krycích mřížek</t>
  </si>
  <si>
    <t>Poznámka k položce:
referenční výrobek Mandík; rozměr  200x315</t>
  </si>
  <si>
    <t>2b.1</t>
  </si>
  <si>
    <t>Krycí mřížka na konec potrubí</t>
  </si>
  <si>
    <t>ZAŘÍZENÍ č.5 - WC</t>
  </si>
  <si>
    <t xml:space="preserve">Zvukově izolovaný radiální ventilátor do kruhového potrubí                                                                                V=2290m3/h; 230V/50Hz ; Lw(sání/výtlak/okolí) ? 69/75/58 dB(A)                                                       </t>
  </si>
  <si>
    <t>Zvukově izolovaný radiální ventilátor do kruhového potrubí                                                                                V=2290m3/h; 230V/50Hz ; Lw(sání/výtlak/okolí) ? 69/75/58 dB(A)                                                                                                  vč.regulátor otáček, 2ks pružná mmanžeta, stříška pro venkovní montáž</t>
  </si>
  <si>
    <t>Poznámka k položce:
referenční výrobek Elektrodesign; rozměr  605x558x581         DN400</t>
  </si>
  <si>
    <t>Zpětná klapka do Spiro potrubí</t>
  </si>
  <si>
    <t>Poznámka k položce:
referenční výrobek Elektrodesign; rozměr  DN400</t>
  </si>
  <si>
    <t>Tlumič hluku kruhový s jádrem do Spiro potrubí</t>
  </si>
  <si>
    <t>Poznámka k položce:
referenční výrobek Greif; rozměr  DN400x1000</t>
  </si>
  <si>
    <t>Anemostat difuzorový - čelní deska, RAL dle architekta</t>
  </si>
  <si>
    <t>Poznámka k položce:
referenční výrobek Mandík; rozměr  500x500</t>
  </si>
  <si>
    <t>5a.1</t>
  </si>
  <si>
    <t>5b.1</t>
  </si>
  <si>
    <t>7a.1</t>
  </si>
  <si>
    <t>7b.1</t>
  </si>
  <si>
    <t>8a.1</t>
  </si>
  <si>
    <t>Poznámka k položce:
rozměr  DN140</t>
  </si>
  <si>
    <t>Poznámka k položce:
rozměr  DN180</t>
  </si>
  <si>
    <t>Poznámka k položce:
rozměr  DN400</t>
  </si>
  <si>
    <t>11a</t>
  </si>
  <si>
    <t>11b</t>
  </si>
  <si>
    <t>ZAŘÍZENÍ č.6 - Server, NZ</t>
  </si>
  <si>
    <t>Vnější chladící inverterová jednotka pro celoroční chlazení Split-systém Qch=3,5kW, R410A, 230V/50Hz</t>
  </si>
  <si>
    <t>Poznámka k položce:
referenční výrobek Mitsubishi</t>
  </si>
  <si>
    <t>Vnitřní nástěnná chladící jednotka Split-systém vč.kabelobého ovladače</t>
  </si>
  <si>
    <t>Trasa Cu potrubí vč.chladiva, tepelné izolace a kabelu</t>
  </si>
  <si>
    <t>ZAŘÍZENÍ č.7 - Technická místnost</t>
  </si>
  <si>
    <t>2c.1</t>
  </si>
  <si>
    <t>4a.2</t>
  </si>
  <si>
    <t>4b.2</t>
  </si>
  <si>
    <t>4c</t>
  </si>
  <si>
    <t>ZAŘÍZENÍ č.8 - VS</t>
  </si>
  <si>
    <t>Malý radiální ventilátor do kruhového potrubí Spiro; V=400m3/h; Lp?47dB(A)/3m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</si>
  <si>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V=400m3/h; Lp?47dB(A)/3m                                                                                                                                                Příslušenství/1ks: 1x pružná manžeta, regulátor otáček, zpětná klapka, sací dýza se síťkou</t>
  </si>
  <si>
    <t>Regulační klapka listová do Spiro potrubí, příprava pro servo</t>
  </si>
  <si>
    <t>Poznámka k položce:
referenční výrobek Mandík; rozměr  DN200</t>
  </si>
  <si>
    <t>Protidešťová žaluzie s okapničkou a sítem proti ptákům, na potrubí Spiro, RAL dle architekta</t>
  </si>
  <si>
    <t>Poznámka k položce:
referenční výrobek Elektrodesign; rozměr  DN250</t>
  </si>
  <si>
    <t>Tlumič hluku kruhový do Spiro potrubí</t>
  </si>
  <si>
    <t>Poznámka k položce:
referenční výrobek Elektrodesign; rozměr  DN200x900</t>
  </si>
  <si>
    <t>ZAŘÍZENÍ č.9 - WC</t>
  </si>
  <si>
    <t>Nástřešní ventilátor pro odvod vzduchu V=290m3/h; 230V/50Hz; Lp?50dB(A)/3m                                                                                                 vč.podstavec, zpětná klapka, regulátor otáček</t>
  </si>
  <si>
    <t>Poznámka k položce:
referenční výrobek Elektrodesign; rozměr  DN400x350       DN160</t>
  </si>
  <si>
    <t>3.5</t>
  </si>
  <si>
    <t>ZAŘÍZENÍ č.10 - Zádveří</t>
  </si>
  <si>
    <t>1.8</t>
  </si>
  <si>
    <t xml:space="preserve">Dveřní clona elektrická horizontální, s pláštěm pro náročný interier                                                                                                                       Vmax=5000m3/h; el.ohřev max.24kW/400V; Lp?62dB(A)/3m                </t>
  </si>
  <si>
    <t>Dveřní clona elektrická horizontální, s pláštěm pro náročný interier                                                                                                                       Vmax=5000m3/h; el.ohřev max.24kW/400V; Lp?62dB(A)/3m                                                                                             vč.kompletní regulace a dveřního kontaktu, závěsy</t>
  </si>
  <si>
    <t>Poznámka k položce:
referenční výrobek TTL; rozměr  1500x620x280        120kg</t>
  </si>
  <si>
    <t>ZAŘÍZENÍ č.11 - Nářaďovna</t>
  </si>
  <si>
    <t>1.9</t>
  </si>
  <si>
    <t>Malý radiální ventilátor do kruhového potrubí Spiro; V=100m3/h; Lp?38dB(A)/3m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</si>
  <si>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V=100m3/h; Lp?38dB(A)/3m                                                                                                                                                Příslušenství/1ks: 1x pružná manžeta, regulátor otáček, zpětná klapka, sací dýza se síťkou</t>
  </si>
  <si>
    <t>3.6</t>
  </si>
  <si>
    <t>4.4</t>
  </si>
  <si>
    <t>ZAŘÍZENÍ č.12 - Učebny</t>
  </si>
  <si>
    <t>1.10</t>
  </si>
  <si>
    <t xml:space="preserve">Radiální ventilátor s EC motorem (pro instalaci do venkovního prostředí) do kruhového potrubí Spiro; V=600m3/h;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</si>
  <si>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V=600m3/h; Lp?38dB(A)/3m                                                                                                                                                Příslušenství/1ks: 2x pružná manžeta, protidešťová stříška</t>
  </si>
  <si>
    <t xml:space="preserve">Radiální ventilátor s EC motorem (pro instalaci do venkovního prostředí) do kruhového potrubí Spiro; V=330m3/h;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</si>
  <si>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V=330m3/h; Lp?38dB(A)/3m                                                                                                                                                Příslušenství/1ks: 2x pružná manžeta, protidešťová stříška</t>
  </si>
  <si>
    <t>Poznámka k položce:
referenční výrobek Elektrodesign; rozměr  DN150</t>
  </si>
  <si>
    <t>3a.2</t>
  </si>
  <si>
    <t>Regulační klapka těsná do spiro potrubí,  servomotor 230V</t>
  </si>
  <si>
    <t>3b.2</t>
  </si>
  <si>
    <t>Poznámka k položce:
referenční výrobek Mandík; rozměr  DN150</t>
  </si>
  <si>
    <t>4a.3</t>
  </si>
  <si>
    <t>4b.3</t>
  </si>
  <si>
    <t>Poznámka k položce:
referenční výrobek Elektrodesign; rozměr  DN150x900</t>
  </si>
  <si>
    <t>5a.2</t>
  </si>
  <si>
    <t>Obdélníková vyústka pro odvod vzduchu, RAL dle architekta</t>
  </si>
  <si>
    <t>Poznámka k položce:
referenční výrobek Mandík; rozměr  225x525</t>
  </si>
  <si>
    <t>5b.2</t>
  </si>
  <si>
    <t>Poznámka k položce:
referenční výrobek Mandík; rozměr  225x325</t>
  </si>
  <si>
    <t>6a.1</t>
  </si>
  <si>
    <t>Poznámka k položce:
referenční výrobek ; rozměr  DN200</t>
  </si>
  <si>
    <t>6b.1</t>
  </si>
  <si>
    <t>Poznámka k položce:
referenční výrobek ; rozměr  DN150</t>
  </si>
  <si>
    <t>Požární izolace pro  pož.odolnost 30 min.                                                                                                                                                                        Rozsah:  veškeré vnitřní potrubí</t>
  </si>
  <si>
    <t>ZAŘÍZENÍ č.51 - CHÚC</t>
  </si>
  <si>
    <t>1.11</t>
  </si>
  <si>
    <t xml:space="preserve">Radiální ventilátor pro přívod vzduchu do čtyřhranného potrubí pro venkovní montáž                                                                                                            V=9800m3/h; 400V/50Hz; Lp ? 80dB(A)/1m                           </t>
  </si>
  <si>
    <t>Radiální ventilátor pro přívod vzduchu do čtyřhranného potrubí pro venkovní montáž                                                                                                            V=9800m3/h; 400V/50Hz; Lp ? 80dB(A)/1m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</si>
  <si>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1020x950x775                    110kg</t>
  </si>
  <si>
    <t>2a.2</t>
  </si>
  <si>
    <t>Poznámka k položce:
referenční výrobek Mandík; rozměr  800x400x150</t>
  </si>
  <si>
    <t>2b.2</t>
  </si>
  <si>
    <t>Poznámka k položce:
referenční výrobek Mandík; rozměr  800x630x150</t>
  </si>
  <si>
    <t>3a.3</t>
  </si>
  <si>
    <t>Obdélníková vyústka pro řívod vzduchu s regulací, RAL dle architekta</t>
  </si>
  <si>
    <t>Poznámka k položce:
referenční výrobek Mandík; rozměr  725x325</t>
  </si>
  <si>
    <t>3b.3</t>
  </si>
  <si>
    <t>Poznámka k položce:
referenční výrobek Mandík; rozměr  725x525</t>
  </si>
  <si>
    <t>3c</t>
  </si>
  <si>
    <t>Poznámka k položce:
referenční výrobek Mandík; rozměr  425x225</t>
  </si>
  <si>
    <t>4.5</t>
  </si>
  <si>
    <t>Poznámka k položce:
referenční výrobek Mandík; rozměr  1000x800</t>
  </si>
  <si>
    <t>5.5</t>
  </si>
  <si>
    <t>Poznámka k položce:
referenční výrobek ; rozměr</t>
  </si>
  <si>
    <t>Tepelná izolace venkovní - 10cm Orsil + pozink.plech, odolné proti povětrnostním podmínkám                                                                                                                                 Rozsah: trasa potrubí nad střechou</t>
  </si>
  <si>
    <t>ZAŘÍZENÍ č.52 - CHÚC</t>
  </si>
  <si>
    <t>1.12</t>
  </si>
  <si>
    <t xml:space="preserve">Radiální ventilátor pro přívod vzduchu do čtyřhranného potrubí pro venkovní montáž                                                                                                            V=4200m3/h; 400V/50Hz; Lp ? 80dB(A)/1m                           </t>
  </si>
  <si>
    <t>Radiální ventilátor pro přívod vzduchu do čtyřhranného potrubí pro venkovní montáž                                                                                                            V=4200m3/h; 400V/50Hz; Lp ? 80dB(A)/1m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</si>
  <si>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850x710x605                    70kg</t>
  </si>
  <si>
    <t>Poznámka k položce:
referenční výrobek Mandík; rozměr  400x500x150</t>
  </si>
  <si>
    <t>3.7</t>
  </si>
  <si>
    <t>Poznámka k položce:
referenční výrobek Mandík; rozměr  325x325</t>
  </si>
  <si>
    <t>Poznámka k položce:
referenční výrobek Mandík; rozměr  800x400</t>
  </si>
  <si>
    <t>ZAŘÍZENÍ č.53 - CHÚC</t>
  </si>
  <si>
    <t>1.13</t>
  </si>
  <si>
    <t xml:space="preserve">Radiální ventilátor pro přívod vzduchu do čtyřhranného potrubí pro venkovní montáž                                                                                                            V=2600m3/h; 400V/50Hz; Lp ? 75dB(A)/1m                           </t>
  </si>
  <si>
    <t>Radiální ventilátor pro přívod vzduchu do čtyřhranného potrubí pro venkovní montáž                                                                                                            V=2600m3/h; 400V/50Hz; Lp ? 75dB(A)/1m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</si>
  <si>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800x605x555                    60kg</t>
  </si>
  <si>
    <t>Poznámka k položce:
referenční výrobek Mandík; rozměr  315x315x150</t>
  </si>
  <si>
    <t>Poznámka k položce:
referenční výrobek Mandík; rozměr  400x400x150</t>
  </si>
  <si>
    <t>Poznámka k položce:
referenční výrobek Mandík; rozměr  325x280</t>
  </si>
  <si>
    <t>Poznámka k položce:
referenční výrobek Mandík; rozměr  400x400</t>
  </si>
  <si>
    <t>751</t>
  </si>
  <si>
    <t>Vzduchotechnika</t>
  </si>
  <si>
    <t>998751201</t>
  </si>
  <si>
    <t>Přesun hmot procentní pro vzduchotechniku v objektech v do 12 m</t>
  </si>
  <si>
    <t>-2050584724</t>
  </si>
  <si>
    <t>Přesun hmot pro vzduchotechniku stanovený procentní sazbou z ceny vodorovná dopravní vzdálenost do 50 m v objektech výšky do 12 m</t>
  </si>
  <si>
    <t>14 - SO.01 - Měření a regulace</t>
  </si>
  <si>
    <t>D1 - Periferní přístroje</t>
  </si>
  <si>
    <t>D2 - Rozvaděč MR1</t>
  </si>
  <si>
    <t>D3 - Řídící systém</t>
  </si>
  <si>
    <t>D4 - Kabely a nosná část</t>
  </si>
  <si>
    <t>05 - Ostatní</t>
  </si>
  <si>
    <t>Periferní přístroje</t>
  </si>
  <si>
    <t>01.01</t>
  </si>
  <si>
    <t>Venkovní čidlo teploty, Ni1000</t>
  </si>
  <si>
    <t>01.02</t>
  </si>
  <si>
    <t>Čidlo teploty do místnosti, Ni1000</t>
  </si>
  <si>
    <t>01.03</t>
  </si>
  <si>
    <t>Čidlo teploty do VZT kanálu, Ni1000</t>
  </si>
  <si>
    <t>01.04</t>
  </si>
  <si>
    <t>Čidlo teploty příložné, Ni1000</t>
  </si>
  <si>
    <t>01.05</t>
  </si>
  <si>
    <t>Čidlo teploty do jímky, Ni1000</t>
  </si>
  <si>
    <t>01.06</t>
  </si>
  <si>
    <t>Snímač dif.tlaku 0…500Pa, výstup 0..10V</t>
  </si>
  <si>
    <t>01.07</t>
  </si>
  <si>
    <t>Diferenční manostat nastavitelný 50..500 Pa</t>
  </si>
  <si>
    <t>01.08</t>
  </si>
  <si>
    <t>Termostat protimrazové ochrany, délka kapiláry 6m</t>
  </si>
  <si>
    <t>01.09</t>
  </si>
  <si>
    <t>Revizní vypínač pro 1-fázový motor do 1kW, 230V</t>
  </si>
  <si>
    <t>01.10</t>
  </si>
  <si>
    <t>Revizní vypínač pro 3-fázový motor do 1,5kW, 400V</t>
  </si>
  <si>
    <t>01.11</t>
  </si>
  <si>
    <t>Servopohon 5 Nm, (90°=120s), 230V~</t>
  </si>
  <si>
    <t>01.12</t>
  </si>
  <si>
    <t>Servopohon 5 Nm, (90°=120s), řízení 0..10V, 24V~</t>
  </si>
  <si>
    <t>01.13</t>
  </si>
  <si>
    <t>Regulační ventil PN10/16, DN15, kv=2,5 vč. servopohonu 0..10V</t>
  </si>
  <si>
    <t>01.14</t>
  </si>
  <si>
    <t>Regulační ventil PN10/16, DN15, kv=1,0 vč. servopohonu 0..10V</t>
  </si>
  <si>
    <t>01.15</t>
  </si>
  <si>
    <t>Zapojení kontaktu požární klapky</t>
  </si>
  <si>
    <t>01.16</t>
  </si>
  <si>
    <t>Zapojení čerpadla</t>
  </si>
  <si>
    <t>01.17</t>
  </si>
  <si>
    <t>Snímač zaplavení + SONDA</t>
  </si>
  <si>
    <t>01.18</t>
  </si>
  <si>
    <t>Snímač CO2 prostorový, výstup 0-10V</t>
  </si>
  <si>
    <t>774296021</t>
  </si>
  <si>
    <t>01.19</t>
  </si>
  <si>
    <t>Ovladač pro ruční řízení EC motoru (potenciometr + vypínač v krabici)</t>
  </si>
  <si>
    <t>825970344</t>
  </si>
  <si>
    <t>Rozvaděč MR1</t>
  </si>
  <si>
    <t>02.01</t>
  </si>
  <si>
    <t>Rozvaděčová skříň např.Schrack 800x2000x300 mm Příkon: 10kW vč. vnitřního vybavení Krytí IP 45/20</t>
  </si>
  <si>
    <t xml:space="preserve">Poznámka k položce:
1	jištěný vývod 10A - 230V (VZT1)
3	jištěný spínaný vývod pro motor 0,41kW, 1,85A - 230V  (VZT2)
2	jištěný vývod pro motor 1,23kW, 1,9A - 400V (VZT3)
1	jištěný vývod 6A - 230V (čerpadlo VZT3)
1	jištěný spínaný vývod pro motor 0,75kW - 400V (VZT5)
2	jištěný spínaný vývod 4A - 230V (VZT7)
1	jištěný spínaný vývod 4A - 230V (VZT8)
1	jištěný spínaný vývod 4A - 230V (VZT9)
1	jištěný spínaný vývod 4A - 230V (ZTI1)
10	jištěný vývod pro EC-motor 160W, 1,5A, 230V (VZT12)
1	jištěný vývod 10A - 230V (centrální jednotka + routery bezdrát.systému)
1	Hlavní vypínač s vyrážecí spouští 230V
1	Tlačítko - Hlavní vypínač
4	Jistič 10B/1
1	Přepěťová ochrana DA275DJ
28	Pomocné relé 24V =, 2P
1	Zdroj 230V/24V=, 5A
1	Trafo 230V/24V, 300VA
1	Zásuvka DIN 230V-10A (servisní)
</t>
  </si>
  <si>
    <t>Řídící systém</t>
  </si>
  <si>
    <t>03.01</t>
  </si>
  <si>
    <t>DDC regulátor, displej, ethernet, RS485, integrovaný WEB server ( 13xAI, 74xDI, 4xAO, 28xDO )</t>
  </si>
  <si>
    <t>03.02</t>
  </si>
  <si>
    <t>Dotykový displej - ovládací jednotka (recepce)</t>
  </si>
  <si>
    <t>Kabely a nosná část</t>
  </si>
  <si>
    <t>04.01</t>
  </si>
  <si>
    <t>JYTY 2 x 1</t>
  </si>
  <si>
    <t>04.02</t>
  </si>
  <si>
    <t>JYTY 4 x 1</t>
  </si>
  <si>
    <t>04.03</t>
  </si>
  <si>
    <t>JYTY 7 x 1</t>
  </si>
  <si>
    <t>04.04</t>
  </si>
  <si>
    <t>CYKY-J 3 x 1,5</t>
  </si>
  <si>
    <t>04.05</t>
  </si>
  <si>
    <t>CYKY-J 5 x 1,5</t>
  </si>
  <si>
    <t>04.06</t>
  </si>
  <si>
    <t>Kabelové žlaby vč. příslušenství a uchycení</t>
  </si>
  <si>
    <t>04.07</t>
  </si>
  <si>
    <t>Drobný instalační materiál ( trubky, lišty, příchytky )</t>
  </si>
  <si>
    <t>05.01</t>
  </si>
  <si>
    <t>Montáž systému měření a regulace</t>
  </si>
  <si>
    <t>1467392285</t>
  </si>
  <si>
    <t>05.04</t>
  </si>
  <si>
    <t>Manuály</t>
  </si>
  <si>
    <t>429503541</t>
  </si>
  <si>
    <t>05.05</t>
  </si>
  <si>
    <t>Testy a revize</t>
  </si>
  <si>
    <t>288973856</t>
  </si>
  <si>
    <t>05.06</t>
  </si>
  <si>
    <t>Zaškolení obsluhy</t>
  </si>
  <si>
    <t>-1005909185</t>
  </si>
  <si>
    <t>05.07</t>
  </si>
  <si>
    <t>Náklady na zkoušky</t>
  </si>
  <si>
    <t>91763210</t>
  </si>
  <si>
    <t>05.08</t>
  </si>
  <si>
    <t>Zkušební provoz</t>
  </si>
  <si>
    <t>267383855</t>
  </si>
  <si>
    <t>05.09</t>
  </si>
  <si>
    <t>Naprogramování řídícího systému</t>
  </si>
  <si>
    <t>350906653</t>
  </si>
  <si>
    <t>20 - SO.01, SO.07 - Silnoproudé instalace</t>
  </si>
  <si>
    <t>100 - Kabely a vodiče</t>
  </si>
  <si>
    <t>200 - Svítidla, včetně zdroje, montážního boxu a instalačního materiálu (dle výběru investora)</t>
  </si>
  <si>
    <t>300 - Spínací přístroje, zásuvky - vč. rámečku a krytu (design dle výběru investora)</t>
  </si>
  <si>
    <t>400 - Systém KNX</t>
  </si>
  <si>
    <t>500 - Příslušenství</t>
  </si>
  <si>
    <t>600 - Rozvaděče</t>
  </si>
  <si>
    <t>700 - Náhradní zdroj</t>
  </si>
  <si>
    <t>800 - Hromosvod a uzemnění</t>
  </si>
  <si>
    <t>900 - Ostatní</t>
  </si>
  <si>
    <t>1000 - Přípojka NN</t>
  </si>
  <si>
    <t>Kabely a vodiče</t>
  </si>
  <si>
    <t>CYKY-O 2x1,5</t>
  </si>
  <si>
    <t>CYKY-O 3x1,5</t>
  </si>
  <si>
    <t>CYKY-J 3x1,5</t>
  </si>
  <si>
    <t>CYKY-J 3x2,5</t>
  </si>
  <si>
    <t>CYKY-J 4x10</t>
  </si>
  <si>
    <t>CYKY-J 4x16</t>
  </si>
  <si>
    <t>CYKY-J 5x1,5</t>
  </si>
  <si>
    <t>CYKY-J 5x4</t>
  </si>
  <si>
    <t>CYKY-J 5x2,5</t>
  </si>
  <si>
    <t>CYKY-J 5x10</t>
  </si>
  <si>
    <t>Kabel 1-CSKH-V180 B2caS1d0 2x1,5mm2</t>
  </si>
  <si>
    <t>Kabel 1-CSKH-V180 B2caS1d0 3x1,5mm2</t>
  </si>
  <si>
    <t>Kabel 1-CSKH-V180 B2caS1d0 5x1,5mm2</t>
  </si>
  <si>
    <t>Kabel 1-CSKH-V180 B2caS1d0 5x2,5mm2</t>
  </si>
  <si>
    <t>Kabel 1-CSKH-V180 B2caS1d0 7x1,5mm2</t>
  </si>
  <si>
    <t>JE-Y(ST)Y 2x2x0,8 (sběrnice - KNX/DALI)</t>
  </si>
  <si>
    <t>CYA10zž</t>
  </si>
  <si>
    <t>CYA16zž</t>
  </si>
  <si>
    <t>Svítidla, včetně zdroje, montážního boxu a instalačního materiálu (dle výběru investora)</t>
  </si>
  <si>
    <t>S1 - LED Panel 50W (595x595x31mm) - předřadníky DALI</t>
  </si>
  <si>
    <t>Poznámka k položce:
hlavní osvětlení</t>
  </si>
  <si>
    <t>85+3</t>
  </si>
  <si>
    <t>S1 - LED Panel 50W (595x595x31mm)</t>
  </si>
  <si>
    <t>S2 - Přisazené LED svítidlo 100W - předřadníky DALI</t>
  </si>
  <si>
    <t>14+3</t>
  </si>
  <si>
    <t>N3 - Stropní nouzové LED svítidlo 2W optika široká</t>
  </si>
  <si>
    <t>Poznámka k položce:
nouzové osvětlení</t>
  </si>
  <si>
    <t>64+3</t>
  </si>
  <si>
    <t>N4 - Stropní nouzové LED svítidlo 2W optika úzká</t>
  </si>
  <si>
    <t>16+3</t>
  </si>
  <si>
    <t>S5 - Stropní LED svítidlo 200mm 25W</t>
  </si>
  <si>
    <t>54+3</t>
  </si>
  <si>
    <t>S6 - Lineární svítidlo IP65, 44 W</t>
  </si>
  <si>
    <t>21+3</t>
  </si>
  <si>
    <t>S7 - Lineární svítidlo IP65, 35,5W</t>
  </si>
  <si>
    <t>6+3</t>
  </si>
  <si>
    <t>S8 - LED PANEL 32W (1197x297mm) - předřadníky DALI</t>
  </si>
  <si>
    <t>120+3</t>
  </si>
  <si>
    <t>S8 - LED PANEL 32W (1197x297mm)</t>
  </si>
  <si>
    <t>2+3</t>
  </si>
  <si>
    <t>S9 - LED Panel 59W (B5L)- předřadníky DALI</t>
  </si>
  <si>
    <t>20+3</t>
  </si>
  <si>
    <t>S10 - Zapuštěné venkovní svítidlo, Wall light 260x70x65mm</t>
  </si>
  <si>
    <t>Poznámka k položce:
osvětlení exteriéru</t>
  </si>
  <si>
    <t>12+3</t>
  </si>
  <si>
    <t>P1 - LED nouzové svítidlo s piktogramem, záložní zdroj  1hod - přisazené</t>
  </si>
  <si>
    <t>67+3</t>
  </si>
  <si>
    <t>P2 - LED nouzové svítidlo s piktogramem, záložní zdroj  1hod - vestavné</t>
  </si>
  <si>
    <t>17+3</t>
  </si>
  <si>
    <t>Venkovní přisazené svítidlo před vstupními dveřmi (dle výběru investora)</t>
  </si>
  <si>
    <t>5+3</t>
  </si>
  <si>
    <t>Spínací přístroje, zásuvky - vč. rámečku a krytu (design dle výběru investora)</t>
  </si>
  <si>
    <t>Vypínač osvětlení řaz. 1, vč. příslušenství a krytu</t>
  </si>
  <si>
    <t>Ovládací tlačítko, vč. doběhového relé, příslušenství a krytu</t>
  </si>
  <si>
    <t>Žaluziový ovladač, ovladač na el. okna světlíků (nahoru/dolů), vč. příslušenství a krytu</t>
  </si>
  <si>
    <t>Stropní pohybové čidlo osvětlení, 360°, vč. intenzity denního osvětlení a příslušenství</t>
  </si>
  <si>
    <t>Zásuvka 16A/230V, jednonásobná,  vč. příslušenství a krytu</t>
  </si>
  <si>
    <t>Zásuvka 16A/230V, jednonásobná, s přepěťovou ochranou, barevě odlišná,  vč. příslušenství a krytu</t>
  </si>
  <si>
    <t>Zásuvka třífázová 16A/400V, instalace na povrch, vč. příslušenství</t>
  </si>
  <si>
    <t>Prostorový termostat vhodný pro ovládání ventilátoru v TM (ČASOVÝ REŽIM (2x1hod/10min) + TERMOSTAT Tzap/Tvyp)</t>
  </si>
  <si>
    <t>Požární tlačítko (pro požární ventilátor), umístěno v prosklené skříňce, vč. inst. krabice, popisky a příslušenství</t>
  </si>
  <si>
    <t>Tlačítko TOTAL STOP, a CENTRAL STOP - umístěno v prosklené skříňce, vč. inst. krabice, popisky a příslušenství</t>
  </si>
  <si>
    <t>Systém KNX</t>
  </si>
  <si>
    <t>Ovladač KNX, 4 tlačítkový,  vč. příslušenství a krytu</t>
  </si>
  <si>
    <t>Tablo KNX - 9,1 palců</t>
  </si>
  <si>
    <t>Stropní pohybové čidlo osvětlení, KNX, vč. intenzity denního osvětlení a příslušenství</t>
  </si>
  <si>
    <t>Programování regulace osvětlení</t>
  </si>
  <si>
    <t>set</t>
  </si>
  <si>
    <t>Parametrizace oblasti systému KNX</t>
  </si>
  <si>
    <t>Montáž systému řízení</t>
  </si>
  <si>
    <t>Výrobní dokumentace</t>
  </si>
  <si>
    <t>408</t>
  </si>
  <si>
    <t>Aktory, liniové oddělovače, napájecí zdroje, KNX/DALI gatewaye, modul přesného času, USB modul a ostatní moduly systému KNX jsou součástí vybavení jednotlivých rozvaděčů dle schémat zapojení rozvaděčů</t>
  </si>
  <si>
    <t>500</t>
  </si>
  <si>
    <t>Příslušenství</t>
  </si>
  <si>
    <t>501</t>
  </si>
  <si>
    <t>Samoregulační topný kabel pro střešní vpusti a vpusti na terasách : Kabel 20W/m  - délka 1m</t>
  </si>
  <si>
    <t>502</t>
  </si>
  <si>
    <t>Samoregulační topný kabel pro střešní vpusti a vpusti na terasách : Kabel 20W/m  - délka 3m</t>
  </si>
  <si>
    <t>503</t>
  </si>
  <si>
    <t>Dvoužilový topný kabel se studeným koncem (30W/m, 230V) pro ochranu venkovní plochy (cca 22x2,5m) před ledem a sněhem.  Odolnější proti UV záření, pružnější - napojeno na termostat, vč. připojovací sady a příslušenství</t>
  </si>
  <si>
    <t>504</t>
  </si>
  <si>
    <t>Drátěný kabelový žlab pro vedení kabeláže nad podhledem 150x100</t>
  </si>
  <si>
    <t>505</t>
  </si>
  <si>
    <t>Elektroinstalační trubka PVC pr. 25mm nebo 32mm, vč. protahovacího drátu</t>
  </si>
  <si>
    <t>506</t>
  </si>
  <si>
    <t>Krabice přístrojová, příp. kabelová vývodka pro montáž do monolitických konstrukcí (svítidla, spínače, zásuvky), vč. nezbytného příslušenství</t>
  </si>
  <si>
    <t>507</t>
  </si>
  <si>
    <t>Krabice přístrojová, příp. odbočná, příp.s víčkem a svorkovnicí do stěny</t>
  </si>
  <si>
    <t>508</t>
  </si>
  <si>
    <t>Elektroinstalační krabice (přístrojová) hluboká, např. KPR68</t>
  </si>
  <si>
    <t>509</t>
  </si>
  <si>
    <t>Rámeček 1-násobný</t>
  </si>
  <si>
    <t>510</t>
  </si>
  <si>
    <t>Rámeček 2-násobný</t>
  </si>
  <si>
    <t>511</t>
  </si>
  <si>
    <t>Rámeček 3-násobný</t>
  </si>
  <si>
    <t>512</t>
  </si>
  <si>
    <t>Rámeček 4-násobný</t>
  </si>
  <si>
    <t>513</t>
  </si>
  <si>
    <t>Systémová průchodka do objektu, vodotěsná</t>
  </si>
  <si>
    <t>514</t>
  </si>
  <si>
    <t>Wago svorky 2-5 vodičů</t>
  </si>
  <si>
    <t>515</t>
  </si>
  <si>
    <t>Protipožární ucpávky kabelových prostupů (tmel, minerál, nátěr, štítky)</t>
  </si>
  <si>
    <t>516</t>
  </si>
  <si>
    <t>Stahovací pásky</t>
  </si>
  <si>
    <t>600</t>
  </si>
  <si>
    <t>Rozvaděče</t>
  </si>
  <si>
    <t>602</t>
  </si>
  <si>
    <t>Objektový rozvaděč "RH.1NP", vestavný (1026x2021x300mm), vč. vnitřní výbavy, montážního materiálu a nezbytného příslušenství, dle schématu zapojení</t>
  </si>
  <si>
    <t>603</t>
  </si>
  <si>
    <t>Objektový rozvaděč "RP.1PP", vestavný (1026x2021x300mm), vč. vnitřní výbavy, montážního materiálu a nezbytného příslušenství, dle schématu zapojení</t>
  </si>
  <si>
    <t>604</t>
  </si>
  <si>
    <t>Objektový rozvaděč "RP.2NP", vestavný (1026x2021x300mm), vč. vnitřní výbavy, montážního materiálu a nezbytného příslušenství, dle schématu zapojení</t>
  </si>
  <si>
    <t>605</t>
  </si>
  <si>
    <t>Objektový rozvaděč "RP.3NP", vestavný (1026x2021x300mm), vč. vnitřní výbavy, montážního materiálu a nezbytného příslušenství, dle schématu zapojení</t>
  </si>
  <si>
    <t>606</t>
  </si>
  <si>
    <t>Rozvaděč R.VS (rozvaděč výměníkové stanice) - nástěnné provedení, ocelo-plechová skříň (590x640x180), vč. vnitřní výbavy, montážního materiálu a nezbytného příslušenství, dle schématu zapojení</t>
  </si>
  <si>
    <t>607</t>
  </si>
  <si>
    <t>Hlavní ochranná přípojnice, vč. montážního materiálu a příslušenství</t>
  </si>
  <si>
    <t>700</t>
  </si>
  <si>
    <t>Náhradní zdroj</t>
  </si>
  <si>
    <t>701</t>
  </si>
  <si>
    <t>Záložní zařízení UPFD 403-030-015, o výkonu 3 kW/400V, separátní výstup 230V, RPZ, doba zálohování 15 minut  Rozměry jednotky šxhxv  600 x 700 x 1500mm, hmotnost 270kg, vč. montážního materiálu a ostaního příslušenství</t>
  </si>
  <si>
    <t>702</t>
  </si>
  <si>
    <t>Dodávka zařízení na staveniště, násun,uvedení do provozu, zaškolení obsluhy</t>
  </si>
  <si>
    <t>703</t>
  </si>
  <si>
    <t>Elektrická montáž, připojení na připravené kabely, funkční zkoušky , doprava</t>
  </si>
  <si>
    <t>800</t>
  </si>
  <si>
    <t>Hromosvod a uzemnění</t>
  </si>
  <si>
    <t>801</t>
  </si>
  <si>
    <t>Označovací štítek pro svod ke ZS</t>
  </si>
  <si>
    <t>802</t>
  </si>
  <si>
    <t>Skříňka pro SZ, netříštivá krabice vhodná na střechu objektu</t>
  </si>
  <si>
    <t>803</t>
  </si>
  <si>
    <t>Zkušební svorka nerez</t>
  </si>
  <si>
    <t>804</t>
  </si>
  <si>
    <t>SP - svorka připojovací</t>
  </si>
  <si>
    <t>805</t>
  </si>
  <si>
    <t>SS - svorka spojovací</t>
  </si>
  <si>
    <t>806</t>
  </si>
  <si>
    <t>SK - svorka křížová</t>
  </si>
  <si>
    <t>807</t>
  </si>
  <si>
    <t>Jímač tyčový 2m, vč. držáku, zakotvení a příslušenství</t>
  </si>
  <si>
    <t>808</t>
  </si>
  <si>
    <t>Vodič AlMgSi 8mm</t>
  </si>
  <si>
    <t>809</t>
  </si>
  <si>
    <t>Zemnící pásek FeZn 30x4</t>
  </si>
  <si>
    <t>810</t>
  </si>
  <si>
    <t>Podpěry na plochou střechu</t>
  </si>
  <si>
    <t>811</t>
  </si>
  <si>
    <t>Armování ŽB konstrukcí objektu, provaření výztuží a ostatní</t>
  </si>
  <si>
    <t>Poznámka k položce:
Jedná se o využití ŽB konstrukce budovy, jako svodů pro hromosvod. Bude provedeno provaření výstuže ŽB sloupů budovy.</t>
  </si>
  <si>
    <t>812</t>
  </si>
  <si>
    <t>Příslušenství a drobný instalační materiál, podpěry, nosný materiál, svorky, příchytky do zdiva, ostatní hromosvodní a zemnící materiál (přechodové pásky, apod.) vč. připojení</t>
  </si>
  <si>
    <t>813</t>
  </si>
  <si>
    <t>Montáž a revize hromosvodu</t>
  </si>
  <si>
    <t>900</t>
  </si>
  <si>
    <t>903</t>
  </si>
  <si>
    <t>904</t>
  </si>
  <si>
    <t>Testy, revize</t>
  </si>
  <si>
    <t>905</t>
  </si>
  <si>
    <t>Zaškolení</t>
  </si>
  <si>
    <t>906</t>
  </si>
  <si>
    <t>907</t>
  </si>
  <si>
    <t>908</t>
  </si>
  <si>
    <t>Energie a jiná media</t>
  </si>
  <si>
    <t>909</t>
  </si>
  <si>
    <t>Průvrty do prům. 150mm</t>
  </si>
  <si>
    <t>910</t>
  </si>
  <si>
    <t>Lešení a pomocné konstrukce</t>
  </si>
  <si>
    <t>1000</t>
  </si>
  <si>
    <t>Přípojka NN</t>
  </si>
  <si>
    <t>1001</t>
  </si>
  <si>
    <t>CYKY-J 3x50+35mm2</t>
  </si>
  <si>
    <t>2067713432</t>
  </si>
  <si>
    <t>1002</t>
  </si>
  <si>
    <t>Elektroměrový rozvaděč, vč. jištění 3x125A před elektroměrem pro objekt (nepřímé měření) dle rozvodného závodu, vč. vnitřní výbavy, montážního materiálu a příslušenství</t>
  </si>
  <si>
    <t>1238389801</t>
  </si>
  <si>
    <t>1003</t>
  </si>
  <si>
    <t>Dokumentace přípojky včetně skříně dle standardu PRE, připojení objektu, realizace, drobný instalační materiál a ostatní náklady</t>
  </si>
  <si>
    <t>-232671911</t>
  </si>
  <si>
    <t>913</t>
  </si>
  <si>
    <t>Měření intenzity osvětlení, vč. světelně technických výpočtů a měřících protokolů</t>
  </si>
  <si>
    <t>21 - SO.01 - Slaboproudé instalace</t>
  </si>
  <si>
    <t>100 - Telefonní a datové rozvody - SK</t>
  </si>
  <si>
    <t>200 - Kamerový systém (IP kamery) - CCTV</t>
  </si>
  <si>
    <t>300 - ELEKTRICKÁ ZABEZPEČOVACÍ SIGNALIZACE - EZS</t>
  </si>
  <si>
    <t>400 - Systém jednotného času a zvonění - JČ</t>
  </si>
  <si>
    <t>D1 - Příslušenství</t>
  </si>
  <si>
    <t>500 - Ostatní</t>
  </si>
  <si>
    <t>600 - Přípojka O2</t>
  </si>
  <si>
    <t>Telefonní a datové rozvody - SK</t>
  </si>
  <si>
    <t>Kabel UTP cat 6</t>
  </si>
  <si>
    <t>Datová zásuvka 1xRJ45, vč. inst. krabice, rámečku a příslušenství</t>
  </si>
  <si>
    <t>Datová zásuvka 2xRJ45, vč. inst. krabice, rámečku a příslušenství</t>
  </si>
  <si>
    <t>Rack - 19" datový rozvaděč, výška 42U, šíře 800, hloubka 800,  proskl.jednokřídlé dveře, mont.materiál, napájecí modul, přep.ochrana, ventilátorová jednotka s termostatem, vč. napájecích a vyvazovacích panelů a montážní sady</t>
  </si>
  <si>
    <t>Modulární pobočková telefonní ústředna pro 4 přív.linky / 16 poboček, vestavné provedení pro montáž do datového Racku, vč.přenášeče veřejných linek a příslušenství</t>
  </si>
  <si>
    <t>Koncové zařízení WIFI sítě, (ref. D-LINK DWC 1000 ), vč. příslušenství</t>
  </si>
  <si>
    <t>Zařízení pro bezdrátové připojení objektu UBNT (PowerBeam M300, Rocket M5), příp. dle investora</t>
  </si>
  <si>
    <t>Instalace systému, montážní a přípravné práce, měření zásuvek, uvedení do provozu</t>
  </si>
  <si>
    <t>Kamerový systém (IP kamery) - CCTV</t>
  </si>
  <si>
    <t>Venkovní IP dome kamera, TD/N, HD 720p, 1.3MP, IR přísvit, IP66, kamera vč. venkovního vyhřívaného krytu (vytápění krytu po PoE)</t>
  </si>
  <si>
    <t>Vnitřní IP dome kamera, TD/N, HD 720p, 1.3MP, IR přísvit</t>
  </si>
  <si>
    <t>Záznamové zařízení, ekonomický NVR pro 16 IP kamer, až 5MP, HDMI, bez HDD</t>
  </si>
  <si>
    <t>Přídavný HDD s kapacitou 1TB k NVR</t>
  </si>
  <si>
    <t>16 portový switch s funkcí Web Smart (správce portů přes IP adresy) a podporou PoE</t>
  </si>
  <si>
    <t>Pol259</t>
  </si>
  <si>
    <t>Grafický management software pro sledování a správu záznamů, vč. licence, programování a nastavení systému.</t>
  </si>
  <si>
    <t>Instalace systému, montážní a přípravné práce, uvedení do provozu</t>
  </si>
  <si>
    <t>ELEKTRICKÁ ZABEZPEČOVACÍ SIGNALIZACE - EZS</t>
  </si>
  <si>
    <t>Ústředna EZS vč. krytu, bezúdržbového akumulátoru a příslušenství, 8 základních zón, 4 nezávislé podsystémy, s možností rozšíření zón i odsystémy a dalších modulů, vč. příslušenství a mont. materiálu</t>
  </si>
  <si>
    <t>LCD klávesnice -programovací a ovládací klávesnice v klasickém provedení s LCD dvouřádkovým displejem a podsvícením, se zobrazováním všech zón</t>
  </si>
  <si>
    <t>PIR detektor -standardní duální infradetektor pro montáž do rohu i na zeď. Vysoká odolnost proti RF rušení, inteligentní vyhodnocování a zpracování signálu, teplotní kompenzace, automatický čítač pulsů, detektor je navíc odolný proti malým zvířatům</t>
  </si>
  <si>
    <t>Propojovací krabice,16+2 šroubovací svorky do krabice KU68</t>
  </si>
  <si>
    <t>Magnetický kontakt se svorkovnicí, vhodný do vstupních dveří, vč.tamperové krabice</t>
  </si>
  <si>
    <t>Rozšiřující modul-expader (koncentrátor) pro 8 zón, včetně krytu a příchytek</t>
  </si>
  <si>
    <t>Zálohovaná plastová siréna venkovní 110dB/1m s majákem a akumulátorem</t>
  </si>
  <si>
    <t xml:space="preserve"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</t>
  </si>
  <si>
    <t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zdrojem</t>
  </si>
  <si>
    <t>Kabel SYKFY 3x2x0,8</t>
  </si>
  <si>
    <t>Kabel CYKY-O 3x1,5</t>
  </si>
  <si>
    <t>Programování a nastavení systému</t>
  </si>
  <si>
    <t>Systém jednotného času a zvonění - JČ</t>
  </si>
  <si>
    <t>Řídící - matiční hodiny jednotného času, vč. příslušenství a montážního materiálu</t>
  </si>
  <si>
    <t>Analogové ručičkové hodiny, oboustranné, průměr 280mm, montáž na betonový strop, vč. příslušenství a montážního materiálu</t>
  </si>
  <si>
    <t>Akustický hlásič - zvonek, montáž na strop, vč. příslušenství a montážního materíálu</t>
  </si>
  <si>
    <t>Kabel SYKFY 3x2x0,5</t>
  </si>
  <si>
    <t>Kabel CYKY-J 3x1,5</t>
  </si>
  <si>
    <t>401.1</t>
  </si>
  <si>
    <t>Docházkový systém (např. Z-WARE) - čtecí zařízení bez jakýchkoliv ovládacích prvků, pro přehled přítomných osob, vč. příslušenství a montážního materíálu</t>
  </si>
  <si>
    <t>402.1</t>
  </si>
  <si>
    <t>Zvonkové tlačítko (u vstupních dveří), vč. instalační krabice a příslušenství</t>
  </si>
  <si>
    <t>403.1</t>
  </si>
  <si>
    <t>Domácí zvonek (plochý), vč. instalační krabice a příslušenství</t>
  </si>
  <si>
    <t>404.1</t>
  </si>
  <si>
    <t>Datový propojení interaktivní tabule/AV - kabel VGA</t>
  </si>
  <si>
    <t>405.1</t>
  </si>
  <si>
    <t>Datový propoj interaktivní tabule/AV - kabel HDMI</t>
  </si>
  <si>
    <t>406.1</t>
  </si>
  <si>
    <t>Datový propoj interaktivní tabule/AV - USB</t>
  </si>
  <si>
    <t>Datový propoj pro reprobedny/AV - kabel ZVUK JACK M 3,5mm, stereo</t>
  </si>
  <si>
    <t>Elektroinstalační trubka PVC pr. 25mm, příp. 32mm vč. protahovacího drátu</t>
  </si>
  <si>
    <t>409</t>
  </si>
  <si>
    <t>Elektroinstalační trubka PVC pr. 50mm, vč. protahovacího drátu (příprava pro AV techniku)</t>
  </si>
  <si>
    <t>407.1</t>
  </si>
  <si>
    <t>Drátěný kabelový žlab pro vedení kabeláže mezi patry 250x100</t>
  </si>
  <si>
    <t>408.1</t>
  </si>
  <si>
    <t>409.1</t>
  </si>
  <si>
    <t>410</t>
  </si>
  <si>
    <t>401.2</t>
  </si>
  <si>
    <t>Kabelové příchytky, vč. montážního materiálu</t>
  </si>
  <si>
    <t>402.2</t>
  </si>
  <si>
    <t>403.2</t>
  </si>
  <si>
    <t>Drobný instalační materiál</t>
  </si>
  <si>
    <t>Přípojka O2</t>
  </si>
  <si>
    <t>601</t>
  </si>
  <si>
    <t>Skříň MRK 20 - koncový rozvaděč sítě O2, instalace na omítku, vč. inst. materiálu a příslušenství</t>
  </si>
  <si>
    <t>Metalický kabel TCEPKPFLE 15XN0,6, vč. chráničky a příslušenství</t>
  </si>
  <si>
    <t>Dokumentace přípojky vč. připojení objektu, realizace, drobného instalačního materiál a ostatní náklady (cena dle poskytovatele připojení)</t>
  </si>
  <si>
    <t>22 - SO.01 - Elektrická požární signalizace</t>
  </si>
  <si>
    <t>D1 - EPS</t>
  </si>
  <si>
    <t>D2 - ER</t>
  </si>
  <si>
    <t>D3 - SPOLEČNÁ ČÁST EPS+ER</t>
  </si>
  <si>
    <t>EPS</t>
  </si>
  <si>
    <t>Ústředna EPS (např. Esser IQ8Control M) - kompletně vybavená vč. instalace</t>
  </si>
  <si>
    <t>Ústředna EPS (např. Esser IQ8Control M) - kompletně vybavená vč. instalace, - čelní ovládací panel CZ, - tiskárna, - napojení na 3 kruhové hlásící linky, - napojení na ZDP, - napojení na 1xOPPO, 1x KTPO, (skříň, zákl. deska, zdroj, aku, perif.modul, SW, ...)</t>
  </si>
  <si>
    <t>Zařízení dálkového přenosu ZDP pro napojení na PC HZS</t>
  </si>
  <si>
    <t>Zařízení dálkového přenosu ZDP pro napojení na PC HZS dle konzultace se správce PCO M-Connections (hardware, zprovoznění, montáž, dodávka, …)</t>
  </si>
  <si>
    <t>Dodatek k projektu EPS pro ZDP, vč.jeho podání na územní odbor příslušného HZS za účelem schválení).</t>
  </si>
  <si>
    <t>Dodatek k projektu EPS pro ZDP, vč.jeho podání na územní odbor příslušného HZS za účelem schválení). Zpracování operativní karty dokumentace zdolávání požáru. Spolupráce s investorem, uživatelem a HZS při zřizování služby, …</t>
  </si>
  <si>
    <t>KTPO - Klíčový trezor požární ochrany vč.instalace</t>
  </si>
  <si>
    <t>OPPO - Obslužné pole požární ochrany vč.instalace</t>
  </si>
  <si>
    <t>Napájecí zdroj pro vyhřívání dvou KTPO</t>
  </si>
  <si>
    <t>Automatický hlásič optickokouřový např. IQ8Quad Esser 802371 + sokl Esser 805590</t>
  </si>
  <si>
    <t>Automatický hlásič optickokouřový - teplotně diferenciální např. IQ8Quad Esser 802373 + sokl Esser 805590</t>
  </si>
  <si>
    <t>Automatický hlásič teplotně diferenciální např. IQ8Quad Esser 802271 + sokl Esser 805590</t>
  </si>
  <si>
    <t>Tlačítkový hlásič např. IQ8Quad Esser 804971 (kompletní)</t>
  </si>
  <si>
    <t>Kryt na automatický hlásič v tělocvičně (neomezující funkci a požadavky ČSN)</t>
  </si>
  <si>
    <t>Kryt na tlačítkový hlásič v tělocvičně (neomezující funkci a požadavky ČSN)</t>
  </si>
  <si>
    <t>Vstup-výstupní jednotka 4xIN/2xOUT vč.plast.skříně a desky oddělovače např. Esser 808623</t>
  </si>
  <si>
    <t>Výstupní jednotka 12xOUT vč. plast.skříně a desky oddělovače např. Esser 808610.10</t>
  </si>
  <si>
    <t>Zábleskový maják např. Esser 766446RR vč. patice IP65 Esser 766472R</t>
  </si>
  <si>
    <t>Paralelní optická signalizace hlásiče např. Esser 801824</t>
  </si>
  <si>
    <t>Magnetická kotva pro přidržení dveří v otevřeném stavu (ovládací napětí 24Vdc, při ztrátě napětí dojde k deaktivaci magnetů s následným uzavřením dveří samozavíračem)</t>
  </si>
  <si>
    <t>Externí zdroj EPS (EN-54-4 )24Vdc/5A/40Ah vč.aku (kompletní instalace) např. Esser 960005.10.GB</t>
  </si>
  <si>
    <t>Malá reléová skříň pro čtyři ovládací okruhy pro PPK / PSUM 24 modulů DIN vč. příslušenství vč. jistícího prvku, relé, … (kompletní instalace)</t>
  </si>
  <si>
    <t>Elektroinstalační krabice požárně odolná se svorkovnicí (pro větvení a spojování kabelů se zachováním funkce při požáru, dle ČSN IEC 60331)</t>
  </si>
  <si>
    <t>Kabel pro hlásící linky pro hlásiče J-Y(S)Y 1x2x0,8mm (červený) pro EPS</t>
  </si>
  <si>
    <t>Kabel pro hlásící linky pro hlásiče vedený v CHÚC J-H(St)H 2x2x0,8mm  (B2ca s1d0) (dle Vyhl.č.268/2011Sb., ZP-27/2008, dle ČSN IEC 60332)</t>
  </si>
  <si>
    <t>Kabel pro hlásící linky pro vstupně výstupní moduly JE-H(St)H 3x2x0,8 (min.P15-R,B2ca s1d0) (dle Vyhl.č.268/2011Sb., ZP-27/2008, dle ČSN IEC 60331, 60332)</t>
  </si>
  <si>
    <t>Kabel pro paralelní optickou signalizaci hlásiče J-Y(S)Y 2x2x0,8mm (červený)</t>
  </si>
  <si>
    <t>Kabel pro signalizační linku NAPOJENÍ MAJÁKU JE-H(St)H 2x2x0,8 (P15-R,B2ca s1d0) (dle Vyhl.č.268/2011Sb., ZP-27/2008, dle ČSN IEC 60331, 60332)</t>
  </si>
  <si>
    <t>Kabel pro napojení OPPO JE-H(St)H 12x2x0,8 (P15-R,B2ca s1d0) (dle Vyhl.č.268/2011Sb., ZP-27/2008, dle ČSN IEC 60331, 60332)</t>
  </si>
  <si>
    <t>Kabel pro napojení KTPO JE-H(St)H 4x2x0,8 (P15-R,B2ca s1d0) (dle Vyhl.č.268/2011Sb., ZP-27/2008, dle ČSN IEC 60331, 60332)</t>
  </si>
  <si>
    <t>Kabel pro napojení ZDP na UR FTP/4pr.CAT.5E</t>
  </si>
  <si>
    <t>Kabel pro napojení ZDP na kopplery JE-H(St)H 25x2x0,8 (P15-R,B2ca s1d0) (dle Vyhl.č.268/2011Sb., ZP-27/2008, dle ČSN IEC 60331, 60332)</t>
  </si>
  <si>
    <t>Kabel pro ovládání UZAVŘENÍ PPK A PSU 1-CHKE-V 3x2,5 RE (P15-R,B2ca s1d0) (dle Vyhl.č.268/2011Sb., ZP-27/2008, dle ČSN IEC 60331, 60332)</t>
  </si>
  <si>
    <t>Kabel pro ovládání  VYPNUTÍ PROVOZNÍ VZT JE-H(St)H 2x2x0,8 (P15-R,B2ca s1d0) (dle Vyhl.č.268/2011Sb., ZP-27/2008, dle ČSN IEC 60331, 60332)</t>
  </si>
  <si>
    <t>Kabel pro ovládání / monitoring ZAŘÍZENÍ UPFD (SPOUŠTĚNÍ A SIGNALIZACE POŽÁR. ODVĚTRÁVÁNÍ CHÚC) JE-H(St)H 2x2x0,8 (P15-R,B2ca s1d0) (dle Vyhl.č.268/2011Sb., ZP-27/2008, dle ČSN IEC 60331, 60332)</t>
  </si>
  <si>
    <t>Kabel pro ovládání SJETÍ VÝTAHU DO 1.NP + OTEVŘENÍ DVEŘÍ JE-H(St)H 2x2x0,8 (P15-R,B2ca s1d0) (dle Vyhl.č.268/2011Sb., ZP-27/2008, dle ČSN IEC 60331, 60332)</t>
  </si>
  <si>
    <t>Kabel pro ovládání OTEVŘENÍ OKEN A DVEŘÍ PRO PŘIROZENÝ ODVOD ZPLODIN HOŘENÍ) JE-H(St)H 2x2x0,8 (P15-R,B2ca s1d0) (dle Vyhl.č.268/2011Sb., ZP-27/2008, dle ČSN IEC 60331, 60332)</t>
  </si>
  <si>
    <t>Kabel pro ovládání OTEVŘENÍ POSUVNÝCH DVEŘÍ JE-H(St)H 2x2x0,8 (P15-R,B2ca s1d0) (dle Vyhl.č.268/2011Sb., ZP-27/2008, dle ČSN IEC 60331, 60332)</t>
  </si>
  <si>
    <t>Kabel pro monitoring CENTRAL STOP, TOTAL STOP JE-H(St)H 2x2x0,8 (P15-R,B2ca s1d0) (dle Vyhl.č.268/2011Sb., ZP-27/2008, dle ČSN IEC 60331, 60332)</t>
  </si>
  <si>
    <t>Kabel pro ovládání SJETÍ PLOŠINY DO ÚROVNĚ 1.NP JE-H(St)H 2x2x0,8 (P15-R,B2ca s1d0) (dle Vyhl.č.268/2011Sb., ZP-27/2008, dle ČSN IEC 60331, 60332)</t>
  </si>
  <si>
    <t>Kabel pro ovládání MAGNETICKÉ KOTVY PRO PŘIDRŽENÍ DVEŘÍ JE-H(St)H 2x2x0,8 (P15-R,B2ca s1d0) (dle Vyhl.č.268/2011Sb., ZP-27/2008, dle ČSN IEC 60331, 60332)</t>
  </si>
  <si>
    <t>Kabelová příchytka standardní kovová resp.bezhalogenová</t>
  </si>
  <si>
    <t>Kabelová příchytka požárně odolná vč. požárně odolné kotvy dle DIN 4102 část12, dle ZP 27/2008 PAVUS (pro kabely dle ČSN IEC 60331)</t>
  </si>
  <si>
    <t>Trubka PVC tuhá d=25mm vč. příchytek, hmoždinek, kolen, spojek (kompletní instalace)</t>
  </si>
  <si>
    <t>Výchozí revize EPS</t>
  </si>
  <si>
    <t>Provozní kniha EPS</t>
  </si>
  <si>
    <t>Programování, oživení EPS</t>
  </si>
  <si>
    <t>ER</t>
  </si>
  <si>
    <t>Centrální zařízení ER např. Esser Variodyn D1 Comprio 4-8 + 1x zesilovač 4XD250B</t>
  </si>
  <si>
    <t>Tuner / CD / MP3</t>
  </si>
  <si>
    <t>Akumulátor 12Vdc/105Ah</t>
  </si>
  <si>
    <t>19" skříň 600x600x12U vč.příslušenství</t>
  </si>
  <si>
    <t>Modul ventilace do 19" skříně</t>
  </si>
  <si>
    <t>Propojovací kabeláž v 19" skříni</t>
  </si>
  <si>
    <t>Digitální stanice hlasatele 12 tlačítek např. Esser Variodyn D1 DCS15 - 583301.21</t>
  </si>
  <si>
    <t>Reproduktor pro instalaci do podhledu dle EN54-24 (6W/3W/1,5W) např. Esser 582408</t>
  </si>
  <si>
    <t>Reproduktor pro instalaci do podhledu - kovový (v tělocvičně) dle EN54-24 (24W/12W/6W/3W) např. Esser 582480</t>
  </si>
  <si>
    <t>Nástěnný skříňkový reproduktor dle EN54-24 (6W/3W/1,5W) např. Esser 582470</t>
  </si>
  <si>
    <t>Tlakový reproduktor dle EN54-24 (10W/5W/2,5W/1,25W) např. Esser 582430</t>
  </si>
  <si>
    <t>Kabel pro 100V linky 1-CHKE-V 2x2,5 RE (P15-R,B2ca s1d0) (dle Vyhl.č.268/2011Sb., ZP-27/2008, dle ČSN IEC 60331, 60332)</t>
  </si>
  <si>
    <t>Kabel pro napojení digitální stanice hlasatele JE-H(St)H 2x2x0,8 (P15-R,B2ca s1d0) (dle Vyhl.č.268/2011Sb., ZP-27/2008, dle ČSN IEC 60331, 60332)</t>
  </si>
  <si>
    <t>Zakončovací impedanční člen na 100V lince</t>
  </si>
  <si>
    <t>Výchozí revize ER</t>
  </si>
  <si>
    <t>Programování, oživení ER</t>
  </si>
  <si>
    <t>SPOLEČNÁ ČÁST EPS+ER</t>
  </si>
  <si>
    <t>Protipožární utěsnění kabelových prostupů malta HILTI CP 636 tmel HILTI CP 611A (vrtaná díra d=cca20mm)</t>
  </si>
  <si>
    <t>Zhotovení kabelových prostupů</t>
  </si>
  <si>
    <t>Instalace lešení</t>
  </si>
  <si>
    <t>Práce ve výškách</t>
  </si>
  <si>
    <t>Stavební přípomoce</t>
  </si>
  <si>
    <t>Odpadové hospodářství</t>
  </si>
  <si>
    <t>Úklid</t>
  </si>
  <si>
    <t>Uvedení do provozu, zaškolení obsluhy</t>
  </si>
  <si>
    <t>Ostatní drobný instalační materiál</t>
  </si>
  <si>
    <t>06 - SO.01 - Úpravy stávajícího objektu</t>
  </si>
  <si>
    <t>310239211</t>
  </si>
  <si>
    <t>Zazdívka otvorů pl do 4 m2 ve zdivu nadzákladovém cihlami pálenými na MVC</t>
  </si>
  <si>
    <t>-842949957</t>
  </si>
  <si>
    <t>Zazdívka otvorů ve zdivu nadzákladovém cihlami pálenými plochy přes 1 m2 do 4 m2 na maltu vápenocementovou</t>
  </si>
  <si>
    <t>okna + parapety</t>
  </si>
  <si>
    <t>0,8*1,5*0,3*3 + 0,8*0,9*0,15*3</t>
  </si>
  <si>
    <t>317944321</t>
  </si>
  <si>
    <t>Válcované nosníky do č.12 dodatečně osazované do připravených otvorů</t>
  </si>
  <si>
    <t>-1879711113</t>
  </si>
  <si>
    <t>Válcované nosníky dodatečně osazované do připravených otvorů bez zazdění hlav do č. 12</t>
  </si>
  <si>
    <t xml:space="preserve">překlady </t>
  </si>
  <si>
    <t>2*2*(1+0,3)*11,1/1000</t>
  </si>
  <si>
    <t>346244381</t>
  </si>
  <si>
    <t>Plentování jednostranné v do 200 mm válcovaných nosníků cihlami</t>
  </si>
  <si>
    <t>-623481423</t>
  </si>
  <si>
    <t>Plentování ocelových válcovaných nosníků jednostranné cihlami na maltu, výška stojiny do 200 mm</t>
  </si>
  <si>
    <t>2*2*1,3*0,2</t>
  </si>
  <si>
    <t>612325122</t>
  </si>
  <si>
    <t>Vápenocementová štuková omítka rýh ve stěnách šířky do 300 mm</t>
  </si>
  <si>
    <t>-2090864715</t>
  </si>
  <si>
    <t>Vápenocementová nebo vápenná omítka rýh štuková ve stěnách, šířky rýhy přes 150 do 300 mm</t>
  </si>
  <si>
    <t>612325225</t>
  </si>
  <si>
    <t>Vápenocementová štuková omítka malých ploch do 4,0 m2 na stěnách</t>
  </si>
  <si>
    <t>1859146827</t>
  </si>
  <si>
    <t>Vápenocementová nebo vápenná omítka jednotlivých malých ploch štuková na stěnách, plochy jednotlivě přes 1,0 do 4 m2</t>
  </si>
  <si>
    <t>612325302</t>
  </si>
  <si>
    <t>Vápenocementová štuková omítka ostění nebo nadpraží</t>
  </si>
  <si>
    <t>-2142788355</t>
  </si>
  <si>
    <t>Vápenocementová nebo vápenná omítka ostění nebo nadpraží štuková</t>
  </si>
  <si>
    <t>(1+1,97*2)*0,3*2 + (1,2+1,97*2)*0,5</t>
  </si>
  <si>
    <t>96-07</t>
  </si>
  <si>
    <t>Úprava odvětrání v místnosti sprchy včetně souvisejících prací, dodávky nezbytných materiálů v interiéru stávajícího objektu</t>
  </si>
  <si>
    <t>218077424</t>
  </si>
  <si>
    <t>96-08</t>
  </si>
  <si>
    <t>Úprava stávajícího povrchu fasády - nově tvoří interiér krčku</t>
  </si>
  <si>
    <t>-1407540089</t>
  </si>
  <si>
    <t>Oprava tenkovrstvé omítky vnějších ploch silikátové, akrylátové, silikonové nebo silikonsilikátové stěn, v rozsahu opravované plochy přes 10 do 30%</t>
  </si>
  <si>
    <t>plocha přiléhající ke spojovacímu krčku</t>
  </si>
  <si>
    <t>6,3*11,63</t>
  </si>
  <si>
    <t>962033121</t>
  </si>
  <si>
    <t>Bourání zdiva z tvárnic ztraceného bednění včetně výplně z betonu přes 1 m3</t>
  </si>
  <si>
    <t>-946491726</t>
  </si>
  <si>
    <t>Bourání zdiva nadzákladového z tvárnic ztraceného bednění včetně výplně z betonu a výztuže objemu přes 1 m3</t>
  </si>
  <si>
    <t xml:space="preserve"> zídky schodiště</t>
  </si>
  <si>
    <t>2*0,25*3,1*1,8</t>
  </si>
  <si>
    <t>963042819</t>
  </si>
  <si>
    <t>Bourání schodišťových stupňů betonových zhotovených na místě</t>
  </si>
  <si>
    <t>878700164</t>
  </si>
  <si>
    <t>6*2,5</t>
  </si>
  <si>
    <t>966055121</t>
  </si>
  <si>
    <t>Vybourání částí ŽB říms vyložených přes 500 mm</t>
  </si>
  <si>
    <t>-257871417</t>
  </si>
  <si>
    <t>Vybourání částí říms ze železobetonu vyložených přes 500 mm</t>
  </si>
  <si>
    <t>"stříška nad schodištěm"   2,5</t>
  </si>
  <si>
    <t>968062245</t>
  </si>
  <si>
    <t>Vybourání dřevěných rámů oken jednoduchých včetně křídel pl do 2 m2</t>
  </si>
  <si>
    <t>-1216464947</t>
  </si>
  <si>
    <t>Vybourání dřevěných rámů oken s křídly, dveřních zárubní, vrat, stěn, ostění nebo obkladů rámů oken s křídly jednoduchých, plochy do 2 m2</t>
  </si>
  <si>
    <t>popř. plastových</t>
  </si>
  <si>
    <t>"1np"  0,8*1,5</t>
  </si>
  <si>
    <t>"2np"  1,2*1,5 + 0,8*1,5</t>
  </si>
  <si>
    <t>"3np"  1,2*1,5 + 0,8*1,5</t>
  </si>
  <si>
    <t>968082022</t>
  </si>
  <si>
    <t>Vybourání plastových zárubní dveří plochy do 4 m2</t>
  </si>
  <si>
    <t>761413405</t>
  </si>
  <si>
    <t>Vybourání plastových rámů oken s křídly, dveřních zárubní, vrat dveřních zárubní, plochy přes 2 do 4 m2</t>
  </si>
  <si>
    <t>1,25*1,97</t>
  </si>
  <si>
    <t>971033541</t>
  </si>
  <si>
    <t>Vybourání otvorů ve zdivu cihelném pl do 1 m2 na MVC nebo MV tl do 300 mm</t>
  </si>
  <si>
    <t>-949220929</t>
  </si>
  <si>
    <t>Vybourání otvorů ve zdivu základovém nebo nadzákladovém z cihel, tvárnic, příčkovek z cihel pálených na maltu vápennou nebo vápenocementovou plochy do 1 m2, tl. do 300 mm</t>
  </si>
  <si>
    <t>parapety</t>
  </si>
  <si>
    <t>1,2*0,3*0,9*2</t>
  </si>
  <si>
    <t>974031165</t>
  </si>
  <si>
    <t>Vysekání rýh ve zdivu cihelném hl do 150 mm š do 200 mm</t>
  </si>
  <si>
    <t>-650946455</t>
  </si>
  <si>
    <t>Vysekání rýh ve zdivu cihelném na maltu vápennou nebo vápenocementovou do hl. 150 mm a šířky do 200 mm</t>
  </si>
  <si>
    <t>2*2*(1+0,3)</t>
  </si>
  <si>
    <t>997013501</t>
  </si>
  <si>
    <t>Odvoz suti a vybouraných hmot na skládku nebo meziskládku do 1 km se složením</t>
  </si>
  <si>
    <t>CS ÚRS 2016 02</t>
  </si>
  <si>
    <t>333893092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</si>
  <si>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</si>
  <si>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</si>
  <si>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</si>
  <si>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-1710811017</t>
  </si>
  <si>
    <t>Odvoz suti a vybouraných hmot na skládku nebo meziskládku se složením, na vzdálenost Příplatek k ceně za každý další i započatý 1 km přes 1 km</t>
  </si>
  <si>
    <t>Poznámka k položce:
vzdálenost zohlednit do ceny</t>
  </si>
  <si>
    <t>997013831</t>
  </si>
  <si>
    <t>Poplatek za uložení stavebního směsného odpadu na skládce (skládkovné)</t>
  </si>
  <si>
    <t>871430881</t>
  </si>
  <si>
    <t>Poplatek za uložení stavebního odpadu na skládce (skládkovné) směsného</t>
  </si>
  <si>
    <t>998017002</t>
  </si>
  <si>
    <t>Přesun hmot s omezením mechanizace pro budovy v do 12 m</t>
  </si>
  <si>
    <t>116084432</t>
  </si>
  <si>
    <t>Přesun hmot pro budovy občanské výstavby, bydlení, výrobu a služby s omezením mechanizace vodorovná dopravní vzdálenost do 100 m pro budovy s jakoukoliv nosnou konstrukcí výšky přes 6 do 12 m</t>
  </si>
  <si>
    <t>764001841</t>
  </si>
  <si>
    <t>Demontáž krytiny ze šablon do suti</t>
  </si>
  <si>
    <t>1546589743</t>
  </si>
  <si>
    <t>Demontáž klempířských konstrukcí krytiny ze šablon do suti</t>
  </si>
  <si>
    <t>"nad schodištěm"  2,5*1</t>
  </si>
  <si>
    <t>764002851</t>
  </si>
  <si>
    <t>Demontáž oplechování parapetů do suti</t>
  </si>
  <si>
    <t>-2131491826</t>
  </si>
  <si>
    <t>Demontáž klempířských konstrukcí oplechování parapetů do suti</t>
  </si>
  <si>
    <t>(1,2+0,8)*2 + 0,8</t>
  </si>
  <si>
    <t>764004861</t>
  </si>
  <si>
    <t>Demontáž svodu do suti</t>
  </si>
  <si>
    <t>-1268000283</t>
  </si>
  <si>
    <t>Demontáž klempířských konstrukcí svodu do suti</t>
  </si>
  <si>
    <t>-214236100</t>
  </si>
  <si>
    <t>"odhad ploch po zásazích ve stávající budově"    50</t>
  </si>
  <si>
    <t>429783167</t>
  </si>
  <si>
    <t>-1873023502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</si>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</sst>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>
      <pane ySplit="1" topLeftCell="A103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9"/>
      <c r="BS7" s="23" t="s">
        <v>8</v>
      </c>
    </row>
    <row r="8" spans="1:74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9"/>
      <c r="BS8" s="23" t="s">
        <v>8</v>
      </c>
    </row>
    <row r="9" spans="1:74" ht="29.25" customHeight="1">
      <c r="B9" s="27"/>
      <c r="C9" s="28"/>
      <c r="D9" s="33" t="s">
        <v>28</v>
      </c>
      <c r="E9" s="28"/>
      <c r="F9" s="28"/>
      <c r="G9" s="28"/>
      <c r="H9" s="28"/>
      <c r="I9" s="28"/>
      <c r="J9" s="28"/>
      <c r="K9" s="38" t="s">
        <v>29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8</v>
      </c>
    </row>
    <row r="10" spans="1:74" ht="14.45" customHeight="1">
      <c r="B10" s="27"/>
      <c r="C10" s="28"/>
      <c r="D10" s="36" t="s">
        <v>30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31</v>
      </c>
      <c r="AL10" s="28"/>
      <c r="AM10" s="28"/>
      <c r="AN10" s="34" t="s">
        <v>32</v>
      </c>
      <c r="AO10" s="28"/>
      <c r="AP10" s="28"/>
      <c r="AQ10" s="30"/>
      <c r="BE10" s="339"/>
      <c r="BS10" s="23" t="s">
        <v>8</v>
      </c>
    </row>
    <row r="11" spans="1:74" ht="18.399999999999999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35</v>
      </c>
      <c r="AO11" s="28"/>
      <c r="AP11" s="28"/>
      <c r="AQ11" s="30"/>
      <c r="BE11" s="339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8</v>
      </c>
    </row>
    <row r="13" spans="1:74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31</v>
      </c>
      <c r="AL13" s="28"/>
      <c r="AM13" s="28"/>
      <c r="AN13" s="39" t="s">
        <v>37</v>
      </c>
      <c r="AO13" s="28"/>
      <c r="AP13" s="28"/>
      <c r="AQ13" s="30"/>
      <c r="BE13" s="339"/>
      <c r="BS13" s="23" t="s">
        <v>8</v>
      </c>
    </row>
    <row r="14" spans="1:74">
      <c r="B14" s="27"/>
      <c r="C14" s="28"/>
      <c r="D14" s="28"/>
      <c r="E14" s="343" t="s">
        <v>37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34</v>
      </c>
      <c r="AL14" s="28"/>
      <c r="AM14" s="28"/>
      <c r="AN14" s="39" t="s">
        <v>37</v>
      </c>
      <c r="AO14" s="28"/>
      <c r="AP14" s="28"/>
      <c r="AQ14" s="30"/>
      <c r="BE14" s="339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1:74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31</v>
      </c>
      <c r="AL16" s="28"/>
      <c r="AM16" s="28"/>
      <c r="AN16" s="34" t="s">
        <v>39</v>
      </c>
      <c r="AO16" s="28"/>
      <c r="AP16" s="28"/>
      <c r="AQ16" s="30"/>
      <c r="BE16" s="339"/>
      <c r="BS16" s="23" t="s">
        <v>6</v>
      </c>
    </row>
    <row r="17" spans="2:71" ht="18.399999999999999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41</v>
      </c>
      <c r="AO17" s="28"/>
      <c r="AP17" s="28"/>
      <c r="AQ17" s="30"/>
      <c r="BE17" s="339"/>
      <c r="BS17" s="23" t="s">
        <v>42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45" customHeight="1">
      <c r="B19" s="27"/>
      <c r="C19" s="28"/>
      <c r="D19" s="36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171" customHeight="1">
      <c r="B20" s="27"/>
      <c r="C20" s="28"/>
      <c r="D20" s="28"/>
      <c r="E20" s="345" t="s">
        <v>44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71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39"/>
    </row>
    <row r="23" spans="2:71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6">
        <f>ROUND(AG51,2)</f>
        <v>0</v>
      </c>
      <c r="AL23" s="347"/>
      <c r="AM23" s="347"/>
      <c r="AN23" s="347"/>
      <c r="AO23" s="347"/>
      <c r="AP23" s="42"/>
      <c r="AQ23" s="45"/>
      <c r="BE23" s="339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9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8" t="s">
        <v>46</v>
      </c>
      <c r="M25" s="348"/>
      <c r="N25" s="348"/>
      <c r="O25" s="348"/>
      <c r="P25" s="42"/>
      <c r="Q25" s="42"/>
      <c r="R25" s="42"/>
      <c r="S25" s="42"/>
      <c r="T25" s="42"/>
      <c r="U25" s="42"/>
      <c r="V25" s="42"/>
      <c r="W25" s="348" t="s">
        <v>47</v>
      </c>
      <c r="X25" s="348"/>
      <c r="Y25" s="348"/>
      <c r="Z25" s="348"/>
      <c r="AA25" s="348"/>
      <c r="AB25" s="348"/>
      <c r="AC25" s="348"/>
      <c r="AD25" s="348"/>
      <c r="AE25" s="348"/>
      <c r="AF25" s="42"/>
      <c r="AG25" s="42"/>
      <c r="AH25" s="42"/>
      <c r="AI25" s="42"/>
      <c r="AJ25" s="42"/>
      <c r="AK25" s="348" t="s">
        <v>48</v>
      </c>
      <c r="AL25" s="348"/>
      <c r="AM25" s="348"/>
      <c r="AN25" s="348"/>
      <c r="AO25" s="348"/>
      <c r="AP25" s="42"/>
      <c r="AQ25" s="45"/>
      <c r="BE25" s="339"/>
    </row>
    <row r="26" spans="2:71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49">
        <v>0.21</v>
      </c>
      <c r="M26" s="350"/>
      <c r="N26" s="350"/>
      <c r="O26" s="350"/>
      <c r="P26" s="48"/>
      <c r="Q26" s="48"/>
      <c r="R26" s="48"/>
      <c r="S26" s="48"/>
      <c r="T26" s="48"/>
      <c r="U26" s="48"/>
      <c r="V26" s="48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8"/>
      <c r="AG26" s="48"/>
      <c r="AH26" s="48"/>
      <c r="AI26" s="48"/>
      <c r="AJ26" s="48"/>
      <c r="AK26" s="351">
        <f>ROUND(AV51,2)</f>
        <v>0</v>
      </c>
      <c r="AL26" s="350"/>
      <c r="AM26" s="350"/>
      <c r="AN26" s="350"/>
      <c r="AO26" s="350"/>
      <c r="AP26" s="48"/>
      <c r="AQ26" s="50"/>
      <c r="BE26" s="339"/>
    </row>
    <row r="27" spans="2:71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49">
        <v>0.15</v>
      </c>
      <c r="M27" s="350"/>
      <c r="N27" s="350"/>
      <c r="O27" s="350"/>
      <c r="P27" s="48"/>
      <c r="Q27" s="48"/>
      <c r="R27" s="48"/>
      <c r="S27" s="48"/>
      <c r="T27" s="48"/>
      <c r="U27" s="48"/>
      <c r="V27" s="48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8"/>
      <c r="AG27" s="48"/>
      <c r="AH27" s="48"/>
      <c r="AI27" s="48"/>
      <c r="AJ27" s="48"/>
      <c r="AK27" s="351">
        <f>ROUND(AW51,2)</f>
        <v>0</v>
      </c>
      <c r="AL27" s="350"/>
      <c r="AM27" s="350"/>
      <c r="AN27" s="350"/>
      <c r="AO27" s="350"/>
      <c r="AP27" s="48"/>
      <c r="AQ27" s="50"/>
      <c r="BE27" s="339"/>
    </row>
    <row r="28" spans="2:71" s="2" customFormat="1" ht="14.45" hidden="1" customHeight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49">
        <v>0.21</v>
      </c>
      <c r="M28" s="350"/>
      <c r="N28" s="350"/>
      <c r="O28" s="350"/>
      <c r="P28" s="48"/>
      <c r="Q28" s="48"/>
      <c r="R28" s="48"/>
      <c r="S28" s="48"/>
      <c r="T28" s="48"/>
      <c r="U28" s="48"/>
      <c r="V28" s="48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8"/>
      <c r="AG28" s="48"/>
      <c r="AH28" s="48"/>
      <c r="AI28" s="48"/>
      <c r="AJ28" s="48"/>
      <c r="AK28" s="351">
        <v>0</v>
      </c>
      <c r="AL28" s="350"/>
      <c r="AM28" s="350"/>
      <c r="AN28" s="350"/>
      <c r="AO28" s="350"/>
      <c r="AP28" s="48"/>
      <c r="AQ28" s="50"/>
      <c r="BE28" s="339"/>
    </row>
    <row r="29" spans="2:71" s="2" customFormat="1" ht="14.45" hidden="1" customHeight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49">
        <v>0.15</v>
      </c>
      <c r="M29" s="350"/>
      <c r="N29" s="350"/>
      <c r="O29" s="350"/>
      <c r="P29" s="48"/>
      <c r="Q29" s="48"/>
      <c r="R29" s="48"/>
      <c r="S29" s="48"/>
      <c r="T29" s="48"/>
      <c r="U29" s="48"/>
      <c r="V29" s="48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8"/>
      <c r="AG29" s="48"/>
      <c r="AH29" s="48"/>
      <c r="AI29" s="48"/>
      <c r="AJ29" s="48"/>
      <c r="AK29" s="351">
        <v>0</v>
      </c>
      <c r="AL29" s="350"/>
      <c r="AM29" s="350"/>
      <c r="AN29" s="350"/>
      <c r="AO29" s="350"/>
      <c r="AP29" s="48"/>
      <c r="AQ29" s="50"/>
      <c r="BE29" s="339"/>
    </row>
    <row r="30" spans="2:71" s="2" customFormat="1" ht="14.45" hidden="1" customHeight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49">
        <v>0</v>
      </c>
      <c r="M30" s="350"/>
      <c r="N30" s="350"/>
      <c r="O30" s="350"/>
      <c r="P30" s="48"/>
      <c r="Q30" s="48"/>
      <c r="R30" s="48"/>
      <c r="S30" s="48"/>
      <c r="T30" s="48"/>
      <c r="U30" s="48"/>
      <c r="V30" s="48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8"/>
      <c r="AG30" s="48"/>
      <c r="AH30" s="48"/>
      <c r="AI30" s="48"/>
      <c r="AJ30" s="48"/>
      <c r="AK30" s="351">
        <v>0</v>
      </c>
      <c r="AL30" s="350"/>
      <c r="AM30" s="350"/>
      <c r="AN30" s="350"/>
      <c r="AO30" s="350"/>
      <c r="AP30" s="48"/>
      <c r="AQ30" s="50"/>
      <c r="BE30" s="339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9"/>
    </row>
    <row r="32" spans="2:71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52" t="s">
        <v>57</v>
      </c>
      <c r="Y32" s="353"/>
      <c r="Z32" s="353"/>
      <c r="AA32" s="353"/>
      <c r="AB32" s="353"/>
      <c r="AC32" s="53"/>
      <c r="AD32" s="53"/>
      <c r="AE32" s="53"/>
      <c r="AF32" s="53"/>
      <c r="AG32" s="53"/>
      <c r="AH32" s="53"/>
      <c r="AI32" s="53"/>
      <c r="AJ32" s="53"/>
      <c r="AK32" s="354">
        <f>SUM(AK23:AK30)</f>
        <v>0</v>
      </c>
      <c r="AL32" s="353"/>
      <c r="AM32" s="353"/>
      <c r="AN32" s="353"/>
      <c r="AO32" s="355"/>
      <c r="AP32" s="51"/>
      <c r="AQ32" s="55"/>
      <c r="BE32" s="339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218j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6" t="str">
        <f>K6</f>
        <v>Výstavba objektu ZŠ - dostavba areálu při ul. Jizerská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- Čakovice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8" t="str">
        <f>IF(AN8= "","",AN8)</f>
        <v>6. 3. 2017</v>
      </c>
      <c r="AN44" s="358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Městská část Praha Čakovice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59" t="str">
        <f>IF(E17="","",E17)</f>
        <v>GREBNER, spol s r.o.</v>
      </c>
      <c r="AN46" s="359"/>
      <c r="AO46" s="359"/>
      <c r="AP46" s="359"/>
      <c r="AQ46" s="63"/>
      <c r="AR46" s="61"/>
      <c r="AS46" s="360" t="s">
        <v>59</v>
      </c>
      <c r="AT46" s="36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2"/>
      <c r="AT47" s="36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4"/>
      <c r="AT48" s="36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66" t="s">
        <v>60</v>
      </c>
      <c r="D49" s="367"/>
      <c r="E49" s="367"/>
      <c r="F49" s="367"/>
      <c r="G49" s="367"/>
      <c r="H49" s="79"/>
      <c r="I49" s="368" t="s">
        <v>61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62</v>
      </c>
      <c r="AH49" s="367"/>
      <c r="AI49" s="367"/>
      <c r="AJ49" s="367"/>
      <c r="AK49" s="367"/>
      <c r="AL49" s="367"/>
      <c r="AM49" s="367"/>
      <c r="AN49" s="368" t="s">
        <v>63</v>
      </c>
      <c r="AO49" s="367"/>
      <c r="AP49" s="367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3">
        <f>ROUND(SUM(AG52:AG67),2)</f>
        <v>0</v>
      </c>
      <c r="AH51" s="373"/>
      <c r="AI51" s="373"/>
      <c r="AJ51" s="373"/>
      <c r="AK51" s="373"/>
      <c r="AL51" s="373"/>
      <c r="AM51" s="373"/>
      <c r="AN51" s="374">
        <f t="shared" ref="AN51:AN67" si="0">SUM(AG51,AT51)</f>
        <v>0</v>
      </c>
      <c r="AO51" s="374"/>
      <c r="AP51" s="374"/>
      <c r="AQ51" s="89" t="s">
        <v>78</v>
      </c>
      <c r="AR51" s="71"/>
      <c r="AS51" s="90">
        <f>ROUND(SUM(AS52:AS67),2)</f>
        <v>0</v>
      </c>
      <c r="AT51" s="91">
        <f t="shared" ref="AT51:AT67" si="1">ROUND(SUM(AV51:AW51),2)</f>
        <v>0</v>
      </c>
      <c r="AU51" s="92">
        <f>ROUND(SUM(AU52:AU67),5)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ROUND(SUM(AZ52:AZ67),2)</f>
        <v>0</v>
      </c>
      <c r="BA51" s="91">
        <f>ROUND(SUM(BA52:BA67),2)</f>
        <v>0</v>
      </c>
      <c r="BB51" s="91">
        <f>ROUND(SUM(BB52:BB67),2)</f>
        <v>0</v>
      </c>
      <c r="BC51" s="91">
        <f>ROUND(SUM(BC52:BC67),2)</f>
        <v>0</v>
      </c>
      <c r="BD51" s="93">
        <f>ROUND(SUM(BD52:BD67),2)</f>
        <v>0</v>
      </c>
      <c r="BS51" s="94" t="s">
        <v>79</v>
      </c>
      <c r="BT51" s="94" t="s">
        <v>80</v>
      </c>
      <c r="BU51" s="95" t="s">
        <v>81</v>
      </c>
      <c r="BV51" s="94" t="s">
        <v>82</v>
      </c>
      <c r="BW51" s="94" t="s">
        <v>7</v>
      </c>
      <c r="BX51" s="94" t="s">
        <v>83</v>
      </c>
      <c r="CL51" s="94" t="s">
        <v>21</v>
      </c>
    </row>
    <row r="52" spans="1:91" s="5" customFormat="1" ht="16.5" customHeight="1">
      <c r="A52" s="96" t="s">
        <v>84</v>
      </c>
      <c r="B52" s="97"/>
      <c r="C52" s="98"/>
      <c r="D52" s="372" t="s">
        <v>80</v>
      </c>
      <c r="E52" s="372"/>
      <c r="F52" s="372"/>
      <c r="G52" s="372"/>
      <c r="H52" s="372"/>
      <c r="I52" s="99"/>
      <c r="J52" s="372" t="s">
        <v>85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0">
        <f>'0 - Vedlejší rozpočtové n...'!J27</f>
        <v>0</v>
      </c>
      <c r="AH52" s="371"/>
      <c r="AI52" s="371"/>
      <c r="AJ52" s="371"/>
      <c r="AK52" s="371"/>
      <c r="AL52" s="371"/>
      <c r="AM52" s="371"/>
      <c r="AN52" s="370">
        <f t="shared" si="0"/>
        <v>0</v>
      </c>
      <c r="AO52" s="371"/>
      <c r="AP52" s="371"/>
      <c r="AQ52" s="100" t="s">
        <v>86</v>
      </c>
      <c r="AR52" s="101"/>
      <c r="AS52" s="102">
        <v>0</v>
      </c>
      <c r="AT52" s="103">
        <f t="shared" si="1"/>
        <v>0</v>
      </c>
      <c r="AU52" s="104">
        <f>'0 - Vedlejší rozpočtové n...'!P84</f>
        <v>0</v>
      </c>
      <c r="AV52" s="103">
        <f>'0 - Vedlejší rozpočtové n...'!J30</f>
        <v>0</v>
      </c>
      <c r="AW52" s="103">
        <f>'0 - Vedlejší rozpočtové n...'!J31</f>
        <v>0</v>
      </c>
      <c r="AX52" s="103">
        <f>'0 - Vedlejší rozpočtové n...'!J32</f>
        <v>0</v>
      </c>
      <c r="AY52" s="103">
        <f>'0 - Vedlejší rozpočtové n...'!J33</f>
        <v>0</v>
      </c>
      <c r="AZ52" s="103">
        <f>'0 - Vedlejší rozpočtové n...'!F30</f>
        <v>0</v>
      </c>
      <c r="BA52" s="103">
        <f>'0 - Vedlejší rozpočtové n...'!F31</f>
        <v>0</v>
      </c>
      <c r="BB52" s="103">
        <f>'0 - Vedlejší rozpočtové n...'!F32</f>
        <v>0</v>
      </c>
      <c r="BC52" s="103">
        <f>'0 - Vedlejší rozpočtové n...'!F33</f>
        <v>0</v>
      </c>
      <c r="BD52" s="105">
        <f>'0 - Vedlejší rozpočtové n...'!F34</f>
        <v>0</v>
      </c>
      <c r="BT52" s="106" t="s">
        <v>87</v>
      </c>
      <c r="BV52" s="106" t="s">
        <v>82</v>
      </c>
      <c r="BW52" s="106" t="s">
        <v>88</v>
      </c>
      <c r="BX52" s="106" t="s">
        <v>7</v>
      </c>
      <c r="CL52" s="106" t="s">
        <v>78</v>
      </c>
      <c r="CM52" s="106" t="s">
        <v>89</v>
      </c>
    </row>
    <row r="53" spans="1:91" s="5" customFormat="1" ht="31.5" customHeight="1">
      <c r="A53" s="96" t="s">
        <v>84</v>
      </c>
      <c r="B53" s="97"/>
      <c r="C53" s="98"/>
      <c r="D53" s="372" t="s">
        <v>90</v>
      </c>
      <c r="E53" s="372"/>
      <c r="F53" s="372"/>
      <c r="G53" s="372"/>
      <c r="H53" s="372"/>
      <c r="I53" s="99"/>
      <c r="J53" s="372" t="s">
        <v>91</v>
      </c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0">
        <f>'00 - SO 01 - Zajištění st...'!J27</f>
        <v>0</v>
      </c>
      <c r="AH53" s="371"/>
      <c r="AI53" s="371"/>
      <c r="AJ53" s="371"/>
      <c r="AK53" s="371"/>
      <c r="AL53" s="371"/>
      <c r="AM53" s="371"/>
      <c r="AN53" s="370">
        <f t="shared" si="0"/>
        <v>0</v>
      </c>
      <c r="AO53" s="371"/>
      <c r="AP53" s="371"/>
      <c r="AQ53" s="100" t="s">
        <v>92</v>
      </c>
      <c r="AR53" s="101"/>
      <c r="AS53" s="102">
        <v>0</v>
      </c>
      <c r="AT53" s="103">
        <f t="shared" si="1"/>
        <v>0</v>
      </c>
      <c r="AU53" s="104">
        <f>'00 - SO 01 - Zajištění st...'!P82</f>
        <v>0</v>
      </c>
      <c r="AV53" s="103">
        <f>'00 - SO 01 - Zajištění st...'!J30</f>
        <v>0</v>
      </c>
      <c r="AW53" s="103">
        <f>'00 - SO 01 - Zajištění st...'!J31</f>
        <v>0</v>
      </c>
      <c r="AX53" s="103">
        <f>'00 - SO 01 - Zajištění st...'!J32</f>
        <v>0</v>
      </c>
      <c r="AY53" s="103">
        <f>'00 - SO 01 - Zajištění st...'!J33</f>
        <v>0</v>
      </c>
      <c r="AZ53" s="103">
        <f>'00 - SO 01 - Zajištění st...'!F30</f>
        <v>0</v>
      </c>
      <c r="BA53" s="103">
        <f>'00 - SO 01 - Zajištění st...'!F31</f>
        <v>0</v>
      </c>
      <c r="BB53" s="103">
        <f>'00 - SO 01 - Zajištění st...'!F32</f>
        <v>0</v>
      </c>
      <c r="BC53" s="103">
        <f>'00 - SO 01 - Zajištění st...'!F33</f>
        <v>0</v>
      </c>
      <c r="BD53" s="105">
        <f>'00 - SO 01 - Zajištění st...'!F34</f>
        <v>0</v>
      </c>
      <c r="BT53" s="106" t="s">
        <v>87</v>
      </c>
      <c r="BV53" s="106" t="s">
        <v>82</v>
      </c>
      <c r="BW53" s="106" t="s">
        <v>93</v>
      </c>
      <c r="BX53" s="106" t="s">
        <v>7</v>
      </c>
      <c r="CL53" s="106" t="s">
        <v>78</v>
      </c>
      <c r="CM53" s="106" t="s">
        <v>89</v>
      </c>
    </row>
    <row r="54" spans="1:91" s="5" customFormat="1" ht="16.5" customHeight="1">
      <c r="A54" s="96" t="s">
        <v>84</v>
      </c>
      <c r="B54" s="97"/>
      <c r="C54" s="98"/>
      <c r="D54" s="372" t="s">
        <v>94</v>
      </c>
      <c r="E54" s="372"/>
      <c r="F54" s="372"/>
      <c r="G54" s="372"/>
      <c r="H54" s="372"/>
      <c r="I54" s="99"/>
      <c r="J54" s="372" t="s">
        <v>95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0">
        <f>'01 - SO.01 - Stavební část'!J27</f>
        <v>0</v>
      </c>
      <c r="AH54" s="371"/>
      <c r="AI54" s="371"/>
      <c r="AJ54" s="371"/>
      <c r="AK54" s="371"/>
      <c r="AL54" s="371"/>
      <c r="AM54" s="371"/>
      <c r="AN54" s="370">
        <f t="shared" si="0"/>
        <v>0</v>
      </c>
      <c r="AO54" s="371"/>
      <c r="AP54" s="371"/>
      <c r="AQ54" s="100" t="s">
        <v>92</v>
      </c>
      <c r="AR54" s="101"/>
      <c r="AS54" s="102">
        <v>0</v>
      </c>
      <c r="AT54" s="103">
        <f t="shared" si="1"/>
        <v>0</v>
      </c>
      <c r="AU54" s="104">
        <f>'01 - SO.01 - Stavební část'!P112</f>
        <v>0</v>
      </c>
      <c r="AV54" s="103">
        <f>'01 - SO.01 - Stavební část'!J30</f>
        <v>0</v>
      </c>
      <c r="AW54" s="103">
        <f>'01 - SO.01 - Stavební část'!J31</f>
        <v>0</v>
      </c>
      <c r="AX54" s="103">
        <f>'01 - SO.01 - Stavební část'!J32</f>
        <v>0</v>
      </c>
      <c r="AY54" s="103">
        <f>'01 - SO.01 - Stavební část'!J33</f>
        <v>0</v>
      </c>
      <c r="AZ54" s="103">
        <f>'01 - SO.01 - Stavební část'!F30</f>
        <v>0</v>
      </c>
      <c r="BA54" s="103">
        <f>'01 - SO.01 - Stavební část'!F31</f>
        <v>0</v>
      </c>
      <c r="BB54" s="103">
        <f>'01 - SO.01 - Stavební část'!F32</f>
        <v>0</v>
      </c>
      <c r="BC54" s="103">
        <f>'01 - SO.01 - Stavební část'!F33</f>
        <v>0</v>
      </c>
      <c r="BD54" s="105">
        <f>'01 - SO.01 - Stavební část'!F34</f>
        <v>0</v>
      </c>
      <c r="BT54" s="106" t="s">
        <v>87</v>
      </c>
      <c r="BV54" s="106" t="s">
        <v>82</v>
      </c>
      <c r="BW54" s="106" t="s">
        <v>96</v>
      </c>
      <c r="BX54" s="106" t="s">
        <v>7</v>
      </c>
      <c r="CL54" s="106" t="s">
        <v>78</v>
      </c>
      <c r="CM54" s="106" t="s">
        <v>89</v>
      </c>
    </row>
    <row r="55" spans="1:91" s="5" customFormat="1" ht="16.5" customHeight="1">
      <c r="A55" s="96" t="s">
        <v>84</v>
      </c>
      <c r="B55" s="97"/>
      <c r="C55" s="98"/>
      <c r="D55" s="372" t="s">
        <v>97</v>
      </c>
      <c r="E55" s="372"/>
      <c r="F55" s="372"/>
      <c r="G55" s="372"/>
      <c r="H55" s="372"/>
      <c r="I55" s="99"/>
      <c r="J55" s="372" t="s">
        <v>98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'02 - SO.01 - Prostorová a...'!J27</f>
        <v>0</v>
      </c>
      <c r="AH55" s="371"/>
      <c r="AI55" s="371"/>
      <c r="AJ55" s="371"/>
      <c r="AK55" s="371"/>
      <c r="AL55" s="371"/>
      <c r="AM55" s="371"/>
      <c r="AN55" s="370">
        <f t="shared" si="0"/>
        <v>0</v>
      </c>
      <c r="AO55" s="371"/>
      <c r="AP55" s="371"/>
      <c r="AQ55" s="100" t="s">
        <v>92</v>
      </c>
      <c r="AR55" s="101"/>
      <c r="AS55" s="102">
        <v>0</v>
      </c>
      <c r="AT55" s="103">
        <f t="shared" si="1"/>
        <v>0</v>
      </c>
      <c r="AU55" s="104">
        <f>'02 - SO.01 - Prostorová a...'!P77</f>
        <v>0</v>
      </c>
      <c r="AV55" s="103">
        <f>'02 - SO.01 - Prostorová a...'!J30</f>
        <v>0</v>
      </c>
      <c r="AW55" s="103">
        <f>'02 - SO.01 - Prostorová a...'!J31</f>
        <v>0</v>
      </c>
      <c r="AX55" s="103">
        <f>'02 - SO.01 - Prostorová a...'!J32</f>
        <v>0</v>
      </c>
      <c r="AY55" s="103">
        <f>'02 - SO.01 - Prostorová a...'!J33</f>
        <v>0</v>
      </c>
      <c r="AZ55" s="103">
        <f>'02 - SO.01 - Prostorová a...'!F30</f>
        <v>0</v>
      </c>
      <c r="BA55" s="103">
        <f>'02 - SO.01 - Prostorová a...'!F31</f>
        <v>0</v>
      </c>
      <c r="BB55" s="103">
        <f>'02 - SO.01 - Prostorová a...'!F32</f>
        <v>0</v>
      </c>
      <c r="BC55" s="103">
        <f>'02 - SO.01 - Prostorová a...'!F33</f>
        <v>0</v>
      </c>
      <c r="BD55" s="105">
        <f>'02 - SO.01 - Prostorová a...'!F34</f>
        <v>0</v>
      </c>
      <c r="BT55" s="106" t="s">
        <v>87</v>
      </c>
      <c r="BV55" s="106" t="s">
        <v>82</v>
      </c>
      <c r="BW55" s="106" t="s">
        <v>99</v>
      </c>
      <c r="BX55" s="106" t="s">
        <v>7</v>
      </c>
      <c r="CL55" s="106" t="s">
        <v>78</v>
      </c>
      <c r="CM55" s="106" t="s">
        <v>89</v>
      </c>
    </row>
    <row r="56" spans="1:91" s="5" customFormat="1" ht="16.5" customHeight="1">
      <c r="A56" s="96" t="s">
        <v>84</v>
      </c>
      <c r="B56" s="97"/>
      <c r="C56" s="98"/>
      <c r="D56" s="372" t="s">
        <v>100</v>
      </c>
      <c r="E56" s="372"/>
      <c r="F56" s="372"/>
      <c r="G56" s="372"/>
      <c r="H56" s="372"/>
      <c r="I56" s="99"/>
      <c r="J56" s="372" t="s">
        <v>101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'03 - SO.02 - Komunikace'!J27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100" t="s">
        <v>92</v>
      </c>
      <c r="AR56" s="101"/>
      <c r="AS56" s="102">
        <v>0</v>
      </c>
      <c r="AT56" s="103">
        <f t="shared" si="1"/>
        <v>0</v>
      </c>
      <c r="AU56" s="104">
        <f>'03 - SO.02 - Komunikace'!P91</f>
        <v>0</v>
      </c>
      <c r="AV56" s="103">
        <f>'03 - SO.02 - Komunikace'!J30</f>
        <v>0</v>
      </c>
      <c r="AW56" s="103">
        <f>'03 - SO.02 - Komunikace'!J31</f>
        <v>0</v>
      </c>
      <c r="AX56" s="103">
        <f>'03 - SO.02 - Komunikace'!J32</f>
        <v>0</v>
      </c>
      <c r="AY56" s="103">
        <f>'03 - SO.02 - Komunikace'!J33</f>
        <v>0</v>
      </c>
      <c r="AZ56" s="103">
        <f>'03 - SO.02 - Komunikace'!F30</f>
        <v>0</v>
      </c>
      <c r="BA56" s="103">
        <f>'03 - SO.02 - Komunikace'!F31</f>
        <v>0</v>
      </c>
      <c r="BB56" s="103">
        <f>'03 - SO.02 - Komunikace'!F32</f>
        <v>0</v>
      </c>
      <c r="BC56" s="103">
        <f>'03 - SO.02 - Komunikace'!F33</f>
        <v>0</v>
      </c>
      <c r="BD56" s="105">
        <f>'03 - SO.02 - Komunikace'!F34</f>
        <v>0</v>
      </c>
      <c r="BT56" s="106" t="s">
        <v>87</v>
      </c>
      <c r="BV56" s="106" t="s">
        <v>82</v>
      </c>
      <c r="BW56" s="106" t="s">
        <v>102</v>
      </c>
      <c r="BX56" s="106" t="s">
        <v>7</v>
      </c>
      <c r="CL56" s="106" t="s">
        <v>78</v>
      </c>
      <c r="CM56" s="106" t="s">
        <v>89</v>
      </c>
    </row>
    <row r="57" spans="1:91" s="5" customFormat="1" ht="16.5" customHeight="1">
      <c r="A57" s="96" t="s">
        <v>84</v>
      </c>
      <c r="B57" s="97"/>
      <c r="C57" s="98"/>
      <c r="D57" s="372" t="s">
        <v>103</v>
      </c>
      <c r="E57" s="372"/>
      <c r="F57" s="372"/>
      <c r="G57" s="372"/>
      <c r="H57" s="372"/>
      <c r="I57" s="99"/>
      <c r="J57" s="372" t="s">
        <v>104</v>
      </c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0">
        <f>'04 - SO.11 - Oplocení'!J27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100" t="s">
        <v>92</v>
      </c>
      <c r="AR57" s="101"/>
      <c r="AS57" s="102">
        <v>0</v>
      </c>
      <c r="AT57" s="103">
        <f t="shared" si="1"/>
        <v>0</v>
      </c>
      <c r="AU57" s="104">
        <f>'04 - SO.11 - Oplocení'!P82</f>
        <v>0</v>
      </c>
      <c r="AV57" s="103">
        <f>'04 - SO.11 - Oplocení'!J30</f>
        <v>0</v>
      </c>
      <c r="AW57" s="103">
        <f>'04 - SO.11 - Oplocení'!J31</f>
        <v>0</v>
      </c>
      <c r="AX57" s="103">
        <f>'04 - SO.11 - Oplocení'!J32</f>
        <v>0</v>
      </c>
      <c r="AY57" s="103">
        <f>'04 - SO.11 - Oplocení'!J33</f>
        <v>0</v>
      </c>
      <c r="AZ57" s="103">
        <f>'04 - SO.11 - Oplocení'!F30</f>
        <v>0</v>
      </c>
      <c r="BA57" s="103">
        <f>'04 - SO.11 - Oplocení'!F31</f>
        <v>0</v>
      </c>
      <c r="BB57" s="103">
        <f>'04 - SO.11 - Oplocení'!F32</f>
        <v>0</v>
      </c>
      <c r="BC57" s="103">
        <f>'04 - SO.11 - Oplocení'!F33</f>
        <v>0</v>
      </c>
      <c r="BD57" s="105">
        <f>'04 - SO.11 - Oplocení'!F34</f>
        <v>0</v>
      </c>
      <c r="BT57" s="106" t="s">
        <v>87</v>
      </c>
      <c r="BV57" s="106" t="s">
        <v>82</v>
      </c>
      <c r="BW57" s="106" t="s">
        <v>105</v>
      </c>
      <c r="BX57" s="106" t="s">
        <v>7</v>
      </c>
      <c r="CL57" s="106" t="s">
        <v>78</v>
      </c>
      <c r="CM57" s="106" t="s">
        <v>89</v>
      </c>
    </row>
    <row r="58" spans="1:91" s="5" customFormat="1" ht="16.5" customHeight="1">
      <c r="A58" s="96" t="s">
        <v>84</v>
      </c>
      <c r="B58" s="97"/>
      <c r="C58" s="98"/>
      <c r="D58" s="372" t="s">
        <v>106</v>
      </c>
      <c r="E58" s="372"/>
      <c r="F58" s="372"/>
      <c r="G58" s="372"/>
      <c r="H58" s="372"/>
      <c r="I58" s="99"/>
      <c r="J58" s="372" t="s">
        <v>107</v>
      </c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0">
        <f>'05 - SO.03 - Sadové úpravy'!J27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100" t="s">
        <v>92</v>
      </c>
      <c r="AR58" s="101"/>
      <c r="AS58" s="102">
        <v>0</v>
      </c>
      <c r="AT58" s="103">
        <f t="shared" si="1"/>
        <v>0</v>
      </c>
      <c r="AU58" s="104">
        <f>'05 - SO.03 - Sadové úpravy'!P85</f>
        <v>0</v>
      </c>
      <c r="AV58" s="103">
        <f>'05 - SO.03 - Sadové úpravy'!J30</f>
        <v>0</v>
      </c>
      <c r="AW58" s="103">
        <f>'05 - SO.03 - Sadové úpravy'!J31</f>
        <v>0</v>
      </c>
      <c r="AX58" s="103">
        <f>'05 - SO.03 - Sadové úpravy'!J32</f>
        <v>0</v>
      </c>
      <c r="AY58" s="103">
        <f>'05 - SO.03 - Sadové úpravy'!J33</f>
        <v>0</v>
      </c>
      <c r="AZ58" s="103">
        <f>'05 - SO.03 - Sadové úpravy'!F30</f>
        <v>0</v>
      </c>
      <c r="BA58" s="103">
        <f>'05 - SO.03 - Sadové úpravy'!F31</f>
        <v>0</v>
      </c>
      <c r="BB58" s="103">
        <f>'05 - SO.03 - Sadové úpravy'!F32</f>
        <v>0</v>
      </c>
      <c r="BC58" s="103">
        <f>'05 - SO.03 - Sadové úpravy'!F33</f>
        <v>0</v>
      </c>
      <c r="BD58" s="105">
        <f>'05 - SO.03 - Sadové úpravy'!F34</f>
        <v>0</v>
      </c>
      <c r="BT58" s="106" t="s">
        <v>87</v>
      </c>
      <c r="BV58" s="106" t="s">
        <v>82</v>
      </c>
      <c r="BW58" s="106" t="s">
        <v>108</v>
      </c>
      <c r="BX58" s="106" t="s">
        <v>7</v>
      </c>
      <c r="CL58" s="106" t="s">
        <v>78</v>
      </c>
      <c r="CM58" s="106" t="s">
        <v>89</v>
      </c>
    </row>
    <row r="59" spans="1:91" s="5" customFormat="1" ht="31.5" customHeight="1">
      <c r="A59" s="96" t="s">
        <v>84</v>
      </c>
      <c r="B59" s="97"/>
      <c r="C59" s="98"/>
      <c r="D59" s="372" t="s">
        <v>109</v>
      </c>
      <c r="E59" s="372"/>
      <c r="F59" s="372"/>
      <c r="G59" s="372"/>
      <c r="H59" s="372"/>
      <c r="I59" s="99"/>
      <c r="J59" s="372" t="s">
        <v>110</v>
      </c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0">
        <f>'10 - SO.04, SO.05, SO.06,...'!J27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100" t="s">
        <v>92</v>
      </c>
      <c r="AR59" s="101"/>
      <c r="AS59" s="102">
        <v>0</v>
      </c>
      <c r="AT59" s="103">
        <f t="shared" si="1"/>
        <v>0</v>
      </c>
      <c r="AU59" s="104">
        <f>'10 - SO.04, SO.05, SO.06,...'!P117</f>
        <v>0</v>
      </c>
      <c r="AV59" s="103">
        <f>'10 - SO.04, SO.05, SO.06,...'!J30</f>
        <v>0</v>
      </c>
      <c r="AW59" s="103">
        <f>'10 - SO.04, SO.05, SO.06,...'!J31</f>
        <v>0</v>
      </c>
      <c r="AX59" s="103">
        <f>'10 - SO.04, SO.05, SO.06,...'!J32</f>
        <v>0</v>
      </c>
      <c r="AY59" s="103">
        <f>'10 - SO.04, SO.05, SO.06,...'!J33</f>
        <v>0</v>
      </c>
      <c r="AZ59" s="103">
        <f>'10 - SO.04, SO.05, SO.06,...'!F30</f>
        <v>0</v>
      </c>
      <c r="BA59" s="103">
        <f>'10 - SO.04, SO.05, SO.06,...'!F31</f>
        <v>0</v>
      </c>
      <c r="BB59" s="103">
        <f>'10 - SO.04, SO.05, SO.06,...'!F32</f>
        <v>0</v>
      </c>
      <c r="BC59" s="103">
        <f>'10 - SO.04, SO.05, SO.06,...'!F33</f>
        <v>0</v>
      </c>
      <c r="BD59" s="105">
        <f>'10 - SO.04, SO.05, SO.06,...'!F34</f>
        <v>0</v>
      </c>
      <c r="BT59" s="106" t="s">
        <v>87</v>
      </c>
      <c r="BV59" s="106" t="s">
        <v>82</v>
      </c>
      <c r="BW59" s="106" t="s">
        <v>111</v>
      </c>
      <c r="BX59" s="106" t="s">
        <v>7</v>
      </c>
      <c r="CL59" s="106" t="s">
        <v>78</v>
      </c>
      <c r="CM59" s="106" t="s">
        <v>89</v>
      </c>
    </row>
    <row r="60" spans="1:91" s="5" customFormat="1" ht="16.5" customHeight="1">
      <c r="A60" s="96" t="s">
        <v>84</v>
      </c>
      <c r="B60" s="97"/>
      <c r="C60" s="98"/>
      <c r="D60" s="372" t="s">
        <v>112</v>
      </c>
      <c r="E60" s="372"/>
      <c r="F60" s="372"/>
      <c r="G60" s="372"/>
      <c r="H60" s="372"/>
      <c r="I60" s="99"/>
      <c r="J60" s="372" t="s">
        <v>113</v>
      </c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0">
        <f>'11 - SO.01 - Zdravotechnika'!J27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100" t="s">
        <v>92</v>
      </c>
      <c r="AR60" s="101"/>
      <c r="AS60" s="102">
        <v>0</v>
      </c>
      <c r="AT60" s="103">
        <f t="shared" si="1"/>
        <v>0</v>
      </c>
      <c r="AU60" s="104">
        <f>'11 - SO.01 - Zdravotechnika'!P92</f>
        <v>0</v>
      </c>
      <c r="AV60" s="103">
        <f>'11 - SO.01 - Zdravotechnika'!J30</f>
        <v>0</v>
      </c>
      <c r="AW60" s="103">
        <f>'11 - SO.01 - Zdravotechnika'!J31</f>
        <v>0</v>
      </c>
      <c r="AX60" s="103">
        <f>'11 - SO.01 - Zdravotechnika'!J32</f>
        <v>0</v>
      </c>
      <c r="AY60" s="103">
        <f>'11 - SO.01 - Zdravotechnika'!J33</f>
        <v>0</v>
      </c>
      <c r="AZ60" s="103">
        <f>'11 - SO.01 - Zdravotechnika'!F30</f>
        <v>0</v>
      </c>
      <c r="BA60" s="103">
        <f>'11 - SO.01 - Zdravotechnika'!F31</f>
        <v>0</v>
      </c>
      <c r="BB60" s="103">
        <f>'11 - SO.01 - Zdravotechnika'!F32</f>
        <v>0</v>
      </c>
      <c r="BC60" s="103">
        <f>'11 - SO.01 - Zdravotechnika'!F33</f>
        <v>0</v>
      </c>
      <c r="BD60" s="105">
        <f>'11 - SO.01 - Zdravotechnika'!F34</f>
        <v>0</v>
      </c>
      <c r="BT60" s="106" t="s">
        <v>87</v>
      </c>
      <c r="BV60" s="106" t="s">
        <v>82</v>
      </c>
      <c r="BW60" s="106" t="s">
        <v>114</v>
      </c>
      <c r="BX60" s="106" t="s">
        <v>7</v>
      </c>
      <c r="CL60" s="106" t="s">
        <v>78</v>
      </c>
      <c r="CM60" s="106" t="s">
        <v>89</v>
      </c>
    </row>
    <row r="61" spans="1:91" s="5" customFormat="1" ht="16.5" customHeight="1">
      <c r="A61" s="96" t="s">
        <v>84</v>
      </c>
      <c r="B61" s="97"/>
      <c r="C61" s="98"/>
      <c r="D61" s="372" t="s">
        <v>115</v>
      </c>
      <c r="E61" s="372"/>
      <c r="F61" s="372"/>
      <c r="G61" s="372"/>
      <c r="H61" s="372"/>
      <c r="I61" s="99"/>
      <c r="J61" s="372" t="s">
        <v>116</v>
      </c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0">
        <f>'12 - SO.01 - Ústřední vyt...'!J27</f>
        <v>0</v>
      </c>
      <c r="AH61" s="371"/>
      <c r="AI61" s="371"/>
      <c r="AJ61" s="371"/>
      <c r="AK61" s="371"/>
      <c r="AL61" s="371"/>
      <c r="AM61" s="371"/>
      <c r="AN61" s="370">
        <f t="shared" si="0"/>
        <v>0</v>
      </c>
      <c r="AO61" s="371"/>
      <c r="AP61" s="371"/>
      <c r="AQ61" s="100" t="s">
        <v>92</v>
      </c>
      <c r="AR61" s="101"/>
      <c r="AS61" s="102">
        <v>0</v>
      </c>
      <c r="AT61" s="103">
        <f t="shared" si="1"/>
        <v>0</v>
      </c>
      <c r="AU61" s="104">
        <f>'12 - SO.01 - Ústřední vyt...'!P85</f>
        <v>0</v>
      </c>
      <c r="AV61" s="103">
        <f>'12 - SO.01 - Ústřední vyt...'!J30</f>
        <v>0</v>
      </c>
      <c r="AW61" s="103">
        <f>'12 - SO.01 - Ústřední vyt...'!J31</f>
        <v>0</v>
      </c>
      <c r="AX61" s="103">
        <f>'12 - SO.01 - Ústřední vyt...'!J32</f>
        <v>0</v>
      </c>
      <c r="AY61" s="103">
        <f>'12 - SO.01 - Ústřední vyt...'!J33</f>
        <v>0</v>
      </c>
      <c r="AZ61" s="103">
        <f>'12 - SO.01 - Ústřední vyt...'!F30</f>
        <v>0</v>
      </c>
      <c r="BA61" s="103">
        <f>'12 - SO.01 - Ústřední vyt...'!F31</f>
        <v>0</v>
      </c>
      <c r="BB61" s="103">
        <f>'12 - SO.01 - Ústřední vyt...'!F32</f>
        <v>0</v>
      </c>
      <c r="BC61" s="103">
        <f>'12 - SO.01 - Ústřední vyt...'!F33</f>
        <v>0</v>
      </c>
      <c r="BD61" s="105">
        <f>'12 - SO.01 - Ústřední vyt...'!F34</f>
        <v>0</v>
      </c>
      <c r="BT61" s="106" t="s">
        <v>87</v>
      </c>
      <c r="BV61" s="106" t="s">
        <v>82</v>
      </c>
      <c r="BW61" s="106" t="s">
        <v>117</v>
      </c>
      <c r="BX61" s="106" t="s">
        <v>7</v>
      </c>
      <c r="CL61" s="106" t="s">
        <v>78</v>
      </c>
      <c r="CM61" s="106" t="s">
        <v>89</v>
      </c>
    </row>
    <row r="62" spans="1:91" s="5" customFormat="1" ht="16.5" customHeight="1">
      <c r="A62" s="96" t="s">
        <v>84</v>
      </c>
      <c r="B62" s="97"/>
      <c r="C62" s="98"/>
      <c r="D62" s="372" t="s">
        <v>118</v>
      </c>
      <c r="E62" s="372"/>
      <c r="F62" s="372"/>
      <c r="G62" s="372"/>
      <c r="H62" s="372"/>
      <c r="I62" s="99"/>
      <c r="J62" s="372" t="s">
        <v>119</v>
      </c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0">
        <f>'13 - SO.01 - Vzduchotechnika'!J27</f>
        <v>0</v>
      </c>
      <c r="AH62" s="371"/>
      <c r="AI62" s="371"/>
      <c r="AJ62" s="371"/>
      <c r="AK62" s="371"/>
      <c r="AL62" s="371"/>
      <c r="AM62" s="371"/>
      <c r="AN62" s="370">
        <f t="shared" si="0"/>
        <v>0</v>
      </c>
      <c r="AO62" s="371"/>
      <c r="AP62" s="371"/>
      <c r="AQ62" s="100" t="s">
        <v>92</v>
      </c>
      <c r="AR62" s="101"/>
      <c r="AS62" s="102">
        <v>0</v>
      </c>
      <c r="AT62" s="103">
        <f t="shared" si="1"/>
        <v>0</v>
      </c>
      <c r="AU62" s="104">
        <f>'13 - SO.01 - Vzduchotechnika'!P92</f>
        <v>0</v>
      </c>
      <c r="AV62" s="103">
        <f>'13 - SO.01 - Vzduchotechnika'!J30</f>
        <v>0</v>
      </c>
      <c r="AW62" s="103">
        <f>'13 - SO.01 - Vzduchotechnika'!J31</f>
        <v>0</v>
      </c>
      <c r="AX62" s="103">
        <f>'13 - SO.01 - Vzduchotechnika'!J32</f>
        <v>0</v>
      </c>
      <c r="AY62" s="103">
        <f>'13 - SO.01 - Vzduchotechnika'!J33</f>
        <v>0</v>
      </c>
      <c r="AZ62" s="103">
        <f>'13 - SO.01 - Vzduchotechnika'!F30</f>
        <v>0</v>
      </c>
      <c r="BA62" s="103">
        <f>'13 - SO.01 - Vzduchotechnika'!F31</f>
        <v>0</v>
      </c>
      <c r="BB62" s="103">
        <f>'13 - SO.01 - Vzduchotechnika'!F32</f>
        <v>0</v>
      </c>
      <c r="BC62" s="103">
        <f>'13 - SO.01 - Vzduchotechnika'!F33</f>
        <v>0</v>
      </c>
      <c r="BD62" s="105">
        <f>'13 - SO.01 - Vzduchotechnika'!F34</f>
        <v>0</v>
      </c>
      <c r="BT62" s="106" t="s">
        <v>87</v>
      </c>
      <c r="BV62" s="106" t="s">
        <v>82</v>
      </c>
      <c r="BW62" s="106" t="s">
        <v>120</v>
      </c>
      <c r="BX62" s="106" t="s">
        <v>7</v>
      </c>
      <c r="CL62" s="106" t="s">
        <v>78</v>
      </c>
      <c r="CM62" s="106" t="s">
        <v>89</v>
      </c>
    </row>
    <row r="63" spans="1:91" s="5" customFormat="1" ht="16.5" customHeight="1">
      <c r="A63" s="96" t="s">
        <v>84</v>
      </c>
      <c r="B63" s="97"/>
      <c r="C63" s="98"/>
      <c r="D63" s="372" t="s">
        <v>121</v>
      </c>
      <c r="E63" s="372"/>
      <c r="F63" s="372"/>
      <c r="G63" s="372"/>
      <c r="H63" s="372"/>
      <c r="I63" s="99"/>
      <c r="J63" s="372" t="s">
        <v>122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0">
        <f>'14 - SO.01 - Měření a reg...'!J27</f>
        <v>0</v>
      </c>
      <c r="AH63" s="371"/>
      <c r="AI63" s="371"/>
      <c r="AJ63" s="371"/>
      <c r="AK63" s="371"/>
      <c r="AL63" s="371"/>
      <c r="AM63" s="371"/>
      <c r="AN63" s="370">
        <f t="shared" si="0"/>
        <v>0</v>
      </c>
      <c r="AO63" s="371"/>
      <c r="AP63" s="371"/>
      <c r="AQ63" s="100" t="s">
        <v>92</v>
      </c>
      <c r="AR63" s="101"/>
      <c r="AS63" s="102">
        <v>0</v>
      </c>
      <c r="AT63" s="103">
        <f t="shared" si="1"/>
        <v>0</v>
      </c>
      <c r="AU63" s="104">
        <f>'14 - SO.01 - Měření a reg...'!P81</f>
        <v>0</v>
      </c>
      <c r="AV63" s="103">
        <f>'14 - SO.01 - Měření a reg...'!J30</f>
        <v>0</v>
      </c>
      <c r="AW63" s="103">
        <f>'14 - SO.01 - Měření a reg...'!J31</f>
        <v>0</v>
      </c>
      <c r="AX63" s="103">
        <f>'14 - SO.01 - Měření a reg...'!J32</f>
        <v>0</v>
      </c>
      <c r="AY63" s="103">
        <f>'14 - SO.01 - Měření a reg...'!J33</f>
        <v>0</v>
      </c>
      <c r="AZ63" s="103">
        <f>'14 - SO.01 - Měření a reg...'!F30</f>
        <v>0</v>
      </c>
      <c r="BA63" s="103">
        <f>'14 - SO.01 - Měření a reg...'!F31</f>
        <v>0</v>
      </c>
      <c r="BB63" s="103">
        <f>'14 - SO.01 - Měření a reg...'!F32</f>
        <v>0</v>
      </c>
      <c r="BC63" s="103">
        <f>'14 - SO.01 - Měření a reg...'!F33</f>
        <v>0</v>
      </c>
      <c r="BD63" s="105">
        <f>'14 - SO.01 - Měření a reg...'!F34</f>
        <v>0</v>
      </c>
      <c r="BT63" s="106" t="s">
        <v>87</v>
      </c>
      <c r="BV63" s="106" t="s">
        <v>82</v>
      </c>
      <c r="BW63" s="106" t="s">
        <v>123</v>
      </c>
      <c r="BX63" s="106" t="s">
        <v>7</v>
      </c>
      <c r="CL63" s="106" t="s">
        <v>78</v>
      </c>
      <c r="CM63" s="106" t="s">
        <v>89</v>
      </c>
    </row>
    <row r="64" spans="1:91" s="5" customFormat="1" ht="16.5" customHeight="1">
      <c r="A64" s="96" t="s">
        <v>84</v>
      </c>
      <c r="B64" s="97"/>
      <c r="C64" s="98"/>
      <c r="D64" s="372" t="s">
        <v>124</v>
      </c>
      <c r="E64" s="372"/>
      <c r="F64" s="372"/>
      <c r="G64" s="372"/>
      <c r="H64" s="372"/>
      <c r="I64" s="99"/>
      <c r="J64" s="372" t="s">
        <v>125</v>
      </c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0">
        <f>'20 - SO.01, SO.07 - Silno...'!J27</f>
        <v>0</v>
      </c>
      <c r="AH64" s="371"/>
      <c r="AI64" s="371"/>
      <c r="AJ64" s="371"/>
      <c r="AK64" s="371"/>
      <c r="AL64" s="371"/>
      <c r="AM64" s="371"/>
      <c r="AN64" s="370">
        <f t="shared" si="0"/>
        <v>0</v>
      </c>
      <c r="AO64" s="371"/>
      <c r="AP64" s="371"/>
      <c r="AQ64" s="100" t="s">
        <v>92</v>
      </c>
      <c r="AR64" s="101"/>
      <c r="AS64" s="102">
        <v>0</v>
      </c>
      <c r="AT64" s="103">
        <f t="shared" si="1"/>
        <v>0</v>
      </c>
      <c r="AU64" s="104">
        <f>'20 - SO.01, SO.07 - Silno...'!P86</f>
        <v>0</v>
      </c>
      <c r="AV64" s="103">
        <f>'20 - SO.01, SO.07 - Silno...'!J30</f>
        <v>0</v>
      </c>
      <c r="AW64" s="103">
        <f>'20 - SO.01, SO.07 - Silno...'!J31</f>
        <v>0</v>
      </c>
      <c r="AX64" s="103">
        <f>'20 - SO.01, SO.07 - Silno...'!J32</f>
        <v>0</v>
      </c>
      <c r="AY64" s="103">
        <f>'20 - SO.01, SO.07 - Silno...'!J33</f>
        <v>0</v>
      </c>
      <c r="AZ64" s="103">
        <f>'20 - SO.01, SO.07 - Silno...'!F30</f>
        <v>0</v>
      </c>
      <c r="BA64" s="103">
        <f>'20 - SO.01, SO.07 - Silno...'!F31</f>
        <v>0</v>
      </c>
      <c r="BB64" s="103">
        <f>'20 - SO.01, SO.07 - Silno...'!F32</f>
        <v>0</v>
      </c>
      <c r="BC64" s="103">
        <f>'20 - SO.01, SO.07 - Silno...'!F33</f>
        <v>0</v>
      </c>
      <c r="BD64" s="105">
        <f>'20 - SO.01, SO.07 - Silno...'!F34</f>
        <v>0</v>
      </c>
      <c r="BT64" s="106" t="s">
        <v>87</v>
      </c>
      <c r="BV64" s="106" t="s">
        <v>82</v>
      </c>
      <c r="BW64" s="106" t="s">
        <v>126</v>
      </c>
      <c r="BX64" s="106" t="s">
        <v>7</v>
      </c>
      <c r="CL64" s="106" t="s">
        <v>78</v>
      </c>
      <c r="CM64" s="106" t="s">
        <v>89</v>
      </c>
    </row>
    <row r="65" spans="1:91" s="5" customFormat="1" ht="16.5" customHeight="1">
      <c r="A65" s="96" t="s">
        <v>84</v>
      </c>
      <c r="B65" s="97"/>
      <c r="C65" s="98"/>
      <c r="D65" s="372" t="s">
        <v>9</v>
      </c>
      <c r="E65" s="372"/>
      <c r="F65" s="372"/>
      <c r="G65" s="372"/>
      <c r="H65" s="372"/>
      <c r="I65" s="99"/>
      <c r="J65" s="372" t="s">
        <v>127</v>
      </c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0">
        <f>'21 - SO.01 - Slaboproudé ...'!J27</f>
        <v>0</v>
      </c>
      <c r="AH65" s="371"/>
      <c r="AI65" s="371"/>
      <c r="AJ65" s="371"/>
      <c r="AK65" s="371"/>
      <c r="AL65" s="371"/>
      <c r="AM65" s="371"/>
      <c r="AN65" s="370">
        <f t="shared" si="0"/>
        <v>0</v>
      </c>
      <c r="AO65" s="371"/>
      <c r="AP65" s="371"/>
      <c r="AQ65" s="100" t="s">
        <v>92</v>
      </c>
      <c r="AR65" s="101"/>
      <c r="AS65" s="102">
        <v>0</v>
      </c>
      <c r="AT65" s="103">
        <f t="shared" si="1"/>
        <v>0</v>
      </c>
      <c r="AU65" s="104">
        <f>'21 - SO.01 - Slaboproudé ...'!P83</f>
        <v>0</v>
      </c>
      <c r="AV65" s="103">
        <f>'21 - SO.01 - Slaboproudé ...'!J30</f>
        <v>0</v>
      </c>
      <c r="AW65" s="103">
        <f>'21 - SO.01 - Slaboproudé ...'!J31</f>
        <v>0</v>
      </c>
      <c r="AX65" s="103">
        <f>'21 - SO.01 - Slaboproudé ...'!J32</f>
        <v>0</v>
      </c>
      <c r="AY65" s="103">
        <f>'21 - SO.01 - Slaboproudé ...'!J33</f>
        <v>0</v>
      </c>
      <c r="AZ65" s="103">
        <f>'21 - SO.01 - Slaboproudé ...'!F30</f>
        <v>0</v>
      </c>
      <c r="BA65" s="103">
        <f>'21 - SO.01 - Slaboproudé ...'!F31</f>
        <v>0</v>
      </c>
      <c r="BB65" s="103">
        <f>'21 - SO.01 - Slaboproudé ...'!F32</f>
        <v>0</v>
      </c>
      <c r="BC65" s="103">
        <f>'21 - SO.01 - Slaboproudé ...'!F33</f>
        <v>0</v>
      </c>
      <c r="BD65" s="105">
        <f>'21 - SO.01 - Slaboproudé ...'!F34</f>
        <v>0</v>
      </c>
      <c r="BT65" s="106" t="s">
        <v>87</v>
      </c>
      <c r="BV65" s="106" t="s">
        <v>82</v>
      </c>
      <c r="BW65" s="106" t="s">
        <v>128</v>
      </c>
      <c r="BX65" s="106" t="s">
        <v>7</v>
      </c>
      <c r="CL65" s="106" t="s">
        <v>78</v>
      </c>
      <c r="CM65" s="106" t="s">
        <v>89</v>
      </c>
    </row>
    <row r="66" spans="1:91" s="5" customFormat="1" ht="16.5" customHeight="1">
      <c r="A66" s="96" t="s">
        <v>84</v>
      </c>
      <c r="B66" s="97"/>
      <c r="C66" s="98"/>
      <c r="D66" s="372" t="s">
        <v>129</v>
      </c>
      <c r="E66" s="372"/>
      <c r="F66" s="372"/>
      <c r="G66" s="372"/>
      <c r="H66" s="372"/>
      <c r="I66" s="99"/>
      <c r="J66" s="372" t="s">
        <v>130</v>
      </c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0">
        <f>'22 - SO.01 - Elektrická p...'!J27</f>
        <v>0</v>
      </c>
      <c r="AH66" s="371"/>
      <c r="AI66" s="371"/>
      <c r="AJ66" s="371"/>
      <c r="AK66" s="371"/>
      <c r="AL66" s="371"/>
      <c r="AM66" s="371"/>
      <c r="AN66" s="370">
        <f t="shared" si="0"/>
        <v>0</v>
      </c>
      <c r="AO66" s="371"/>
      <c r="AP66" s="371"/>
      <c r="AQ66" s="100" t="s">
        <v>92</v>
      </c>
      <c r="AR66" s="101"/>
      <c r="AS66" s="102">
        <v>0</v>
      </c>
      <c r="AT66" s="103">
        <f t="shared" si="1"/>
        <v>0</v>
      </c>
      <c r="AU66" s="104">
        <f>'22 - SO.01 - Elektrická p...'!P79</f>
        <v>0</v>
      </c>
      <c r="AV66" s="103">
        <f>'22 - SO.01 - Elektrická p...'!J30</f>
        <v>0</v>
      </c>
      <c r="AW66" s="103">
        <f>'22 - SO.01 - Elektrická p...'!J31</f>
        <v>0</v>
      </c>
      <c r="AX66" s="103">
        <f>'22 - SO.01 - Elektrická p...'!J32</f>
        <v>0</v>
      </c>
      <c r="AY66" s="103">
        <f>'22 - SO.01 - Elektrická p...'!J33</f>
        <v>0</v>
      </c>
      <c r="AZ66" s="103">
        <f>'22 - SO.01 - Elektrická p...'!F30</f>
        <v>0</v>
      </c>
      <c r="BA66" s="103">
        <f>'22 - SO.01 - Elektrická p...'!F31</f>
        <v>0</v>
      </c>
      <c r="BB66" s="103">
        <f>'22 - SO.01 - Elektrická p...'!F32</f>
        <v>0</v>
      </c>
      <c r="BC66" s="103">
        <f>'22 - SO.01 - Elektrická p...'!F33</f>
        <v>0</v>
      </c>
      <c r="BD66" s="105">
        <f>'22 - SO.01 - Elektrická p...'!F34</f>
        <v>0</v>
      </c>
      <c r="BT66" s="106" t="s">
        <v>87</v>
      </c>
      <c r="BV66" s="106" t="s">
        <v>82</v>
      </c>
      <c r="BW66" s="106" t="s">
        <v>131</v>
      </c>
      <c r="BX66" s="106" t="s">
        <v>7</v>
      </c>
      <c r="CL66" s="106" t="s">
        <v>78</v>
      </c>
      <c r="CM66" s="106" t="s">
        <v>89</v>
      </c>
    </row>
    <row r="67" spans="1:91" s="5" customFormat="1" ht="16.5" customHeight="1">
      <c r="A67" s="96" t="s">
        <v>84</v>
      </c>
      <c r="B67" s="97"/>
      <c r="C67" s="98"/>
      <c r="D67" s="372" t="s">
        <v>132</v>
      </c>
      <c r="E67" s="372"/>
      <c r="F67" s="372"/>
      <c r="G67" s="372"/>
      <c r="H67" s="372"/>
      <c r="I67" s="99"/>
      <c r="J67" s="372" t="s">
        <v>133</v>
      </c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0">
        <f>'06 - SO.01 - Úpravy stáva...'!J27</f>
        <v>0</v>
      </c>
      <c r="AH67" s="371"/>
      <c r="AI67" s="371"/>
      <c r="AJ67" s="371"/>
      <c r="AK67" s="371"/>
      <c r="AL67" s="371"/>
      <c r="AM67" s="371"/>
      <c r="AN67" s="370">
        <f t="shared" si="0"/>
        <v>0</v>
      </c>
      <c r="AO67" s="371"/>
      <c r="AP67" s="371"/>
      <c r="AQ67" s="100" t="s">
        <v>92</v>
      </c>
      <c r="AR67" s="101"/>
      <c r="AS67" s="107">
        <v>0</v>
      </c>
      <c r="AT67" s="108">
        <f t="shared" si="1"/>
        <v>0</v>
      </c>
      <c r="AU67" s="109">
        <f>'06 - SO.01 - Úpravy stáva...'!P85</f>
        <v>0</v>
      </c>
      <c r="AV67" s="108">
        <f>'06 - SO.01 - Úpravy stáva...'!J30</f>
        <v>0</v>
      </c>
      <c r="AW67" s="108">
        <f>'06 - SO.01 - Úpravy stáva...'!J31</f>
        <v>0</v>
      </c>
      <c r="AX67" s="108">
        <f>'06 - SO.01 - Úpravy stáva...'!J32</f>
        <v>0</v>
      </c>
      <c r="AY67" s="108">
        <f>'06 - SO.01 - Úpravy stáva...'!J33</f>
        <v>0</v>
      </c>
      <c r="AZ67" s="108">
        <f>'06 - SO.01 - Úpravy stáva...'!F30</f>
        <v>0</v>
      </c>
      <c r="BA67" s="108">
        <f>'06 - SO.01 - Úpravy stáva...'!F31</f>
        <v>0</v>
      </c>
      <c r="BB67" s="108">
        <f>'06 - SO.01 - Úpravy stáva...'!F32</f>
        <v>0</v>
      </c>
      <c r="BC67" s="108">
        <f>'06 - SO.01 - Úpravy stáva...'!F33</f>
        <v>0</v>
      </c>
      <c r="BD67" s="110">
        <f>'06 - SO.01 - Úpravy stáva...'!F34</f>
        <v>0</v>
      </c>
      <c r="BT67" s="106" t="s">
        <v>87</v>
      </c>
      <c r="BV67" s="106" t="s">
        <v>82</v>
      </c>
      <c r="BW67" s="106" t="s">
        <v>134</v>
      </c>
      <c r="BX67" s="106" t="s">
        <v>7</v>
      </c>
      <c r="CL67" s="106" t="s">
        <v>21</v>
      </c>
      <c r="CM67" s="106" t="s">
        <v>89</v>
      </c>
    </row>
    <row r="68" spans="1:91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1:91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algorithmName="SHA-512" hashValue="5Onedq7O3Qq9WUjSp5egFesOWBFdE8oHGNYCbiWJS7nazSizH7TnCFvcdFzOII6RbawFVeI1lxIBFPn1FYUbiQ==" saltValue="KpXEezCDQtRPhScQ7LhcqAERudkuLs62Fu9s+jM/DctdDgrolSIXCVhE6CFghfgWyKDiG8SxByaHR1WdIgVQ+Q==" spinCount="100000" sheet="1" objects="1" scenarios="1" formatColumns="0" formatRows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 - Vedlejší rozpočtové n...'!C2" display="/"/>
    <hyperlink ref="A53" location="'00 - SO 01 - Zajištění st...'!C2" display="/"/>
    <hyperlink ref="A54" location="'01 - SO.01 - Stavební část'!C2" display="/"/>
    <hyperlink ref="A55" location="'02 - SO.01 - Prostorová a...'!C2" display="/"/>
    <hyperlink ref="A56" location="'03 - SO.02 - Komunikace'!C2" display="/"/>
    <hyperlink ref="A57" location="'04 - SO.11 - Oplocení'!C2" display="/"/>
    <hyperlink ref="A58" location="'05 - SO.03 - Sadové úpravy'!C2" display="/"/>
    <hyperlink ref="A59" location="'10 - SO.04, SO.05, SO.06,...'!C2" display="/"/>
    <hyperlink ref="A60" location="'11 - SO.01 - Zdravotechnika'!C2" display="/"/>
    <hyperlink ref="A61" location="'12 - SO.01 - Ústřední vyt...'!C2" display="/"/>
    <hyperlink ref="A62" location="'13 - SO.01 - Vzduchotechnika'!C2" display="/"/>
    <hyperlink ref="A63" location="'14 - SO.01 - Měření a reg...'!C2" display="/"/>
    <hyperlink ref="A64" location="'20 - SO.01, SO.07 - Silno...'!C2" display="/"/>
    <hyperlink ref="A65" location="'21 - SO.01 - Slaboproudé ...'!C2" display="/"/>
    <hyperlink ref="A66" location="'22 - SO.01 - Elektrická p...'!C2" display="/"/>
    <hyperlink ref="A67" location="'06 - SO.01 - Úpravy stáva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3970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ROUND(SUM(BE92:BE406), 2)</f>
        <v>0</v>
      </c>
      <c r="G30" s="42"/>
      <c r="H30" s="42"/>
      <c r="I30" s="131">
        <v>0.21</v>
      </c>
      <c r="J30" s="130">
        <f>ROUND(ROUND((SUM(BE92:BE406)),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ROUND(SUM(BF92:BF406), 2)</f>
        <v>0</v>
      </c>
      <c r="G31" s="42"/>
      <c r="H31" s="42"/>
      <c r="I31" s="131">
        <v>0.15</v>
      </c>
      <c r="J31" s="130">
        <f>ROUND(ROUND((SUM(BF92:BF406)),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ROUND(SUM(BG92:BG406),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ROUND(SUM(BH92:BH406),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ROUND(SUM(BI92:BI406),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11 - SO.01 - Zdravotechnika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3971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3972</v>
      </c>
      <c r="E58" s="152"/>
      <c r="F58" s="152"/>
      <c r="G58" s="152"/>
      <c r="H58" s="152"/>
      <c r="I58" s="153"/>
      <c r="J58" s="154">
        <f>J152</f>
        <v>0</v>
      </c>
      <c r="K58" s="155"/>
    </row>
    <row r="59" spans="2:47" s="8" customFormat="1" ht="19.899999999999999" customHeight="1">
      <c r="B59" s="156"/>
      <c r="C59" s="157"/>
      <c r="D59" s="158" t="s">
        <v>3973</v>
      </c>
      <c r="E59" s="159"/>
      <c r="F59" s="159"/>
      <c r="G59" s="159"/>
      <c r="H59" s="159"/>
      <c r="I59" s="160"/>
      <c r="J59" s="161">
        <f>J153</f>
        <v>0</v>
      </c>
      <c r="K59" s="162"/>
    </row>
    <row r="60" spans="2:47" s="8" customFormat="1" ht="14.85" customHeight="1">
      <c r="B60" s="156"/>
      <c r="C60" s="157"/>
      <c r="D60" s="158" t="s">
        <v>3974</v>
      </c>
      <c r="E60" s="159"/>
      <c r="F60" s="159"/>
      <c r="G60" s="159"/>
      <c r="H60" s="159"/>
      <c r="I60" s="160"/>
      <c r="J60" s="161">
        <f>J154</f>
        <v>0</v>
      </c>
      <c r="K60" s="162"/>
    </row>
    <row r="61" spans="2:47" s="8" customFormat="1" ht="14.85" customHeight="1">
      <c r="B61" s="156"/>
      <c r="C61" s="157"/>
      <c r="D61" s="158" t="s">
        <v>3975</v>
      </c>
      <c r="E61" s="159"/>
      <c r="F61" s="159"/>
      <c r="G61" s="159"/>
      <c r="H61" s="159"/>
      <c r="I61" s="160"/>
      <c r="J61" s="161">
        <f>J161</f>
        <v>0</v>
      </c>
      <c r="K61" s="162"/>
    </row>
    <row r="62" spans="2:47" s="8" customFormat="1" ht="14.85" customHeight="1">
      <c r="B62" s="156"/>
      <c r="C62" s="157"/>
      <c r="D62" s="158" t="s">
        <v>3976</v>
      </c>
      <c r="E62" s="159"/>
      <c r="F62" s="159"/>
      <c r="G62" s="159"/>
      <c r="H62" s="159"/>
      <c r="I62" s="160"/>
      <c r="J62" s="161">
        <f>J168</f>
        <v>0</v>
      </c>
      <c r="K62" s="162"/>
    </row>
    <row r="63" spans="2:47" s="8" customFormat="1" ht="14.85" customHeight="1">
      <c r="B63" s="156"/>
      <c r="C63" s="157"/>
      <c r="D63" s="158" t="s">
        <v>3977</v>
      </c>
      <c r="E63" s="159"/>
      <c r="F63" s="159"/>
      <c r="G63" s="159"/>
      <c r="H63" s="159"/>
      <c r="I63" s="160"/>
      <c r="J63" s="161">
        <f>J175</f>
        <v>0</v>
      </c>
      <c r="K63" s="162"/>
    </row>
    <row r="64" spans="2:47" s="8" customFormat="1" ht="14.85" customHeight="1">
      <c r="B64" s="156"/>
      <c r="C64" s="157"/>
      <c r="D64" s="158" t="s">
        <v>3978</v>
      </c>
      <c r="E64" s="159"/>
      <c r="F64" s="159"/>
      <c r="G64" s="159"/>
      <c r="H64" s="159"/>
      <c r="I64" s="160"/>
      <c r="J64" s="161">
        <f>J188</f>
        <v>0</v>
      </c>
      <c r="K64" s="162"/>
    </row>
    <row r="65" spans="2:12" s="8" customFormat="1" ht="14.85" customHeight="1">
      <c r="B65" s="156"/>
      <c r="C65" s="157"/>
      <c r="D65" s="158" t="s">
        <v>3979</v>
      </c>
      <c r="E65" s="159"/>
      <c r="F65" s="159"/>
      <c r="G65" s="159"/>
      <c r="H65" s="159"/>
      <c r="I65" s="160"/>
      <c r="J65" s="161">
        <f>J233</f>
        <v>0</v>
      </c>
      <c r="K65" s="162"/>
    </row>
    <row r="66" spans="2:12" s="8" customFormat="1" ht="19.899999999999999" customHeight="1">
      <c r="B66" s="156"/>
      <c r="C66" s="157"/>
      <c r="D66" s="158" t="s">
        <v>3980</v>
      </c>
      <c r="E66" s="159"/>
      <c r="F66" s="159"/>
      <c r="G66" s="159"/>
      <c r="H66" s="159"/>
      <c r="I66" s="160"/>
      <c r="J66" s="161">
        <f>J240</f>
        <v>0</v>
      </c>
      <c r="K66" s="162"/>
    </row>
    <row r="67" spans="2:12" s="7" customFormat="1" ht="24.95" customHeight="1">
      <c r="B67" s="149"/>
      <c r="C67" s="150"/>
      <c r="D67" s="151" t="s">
        <v>3981</v>
      </c>
      <c r="E67" s="152"/>
      <c r="F67" s="152"/>
      <c r="G67" s="152"/>
      <c r="H67" s="152"/>
      <c r="I67" s="153"/>
      <c r="J67" s="154">
        <f>J285</f>
        <v>0</v>
      </c>
      <c r="K67" s="155"/>
    </row>
    <row r="68" spans="2:12" s="8" customFormat="1" ht="19.899999999999999" customHeight="1">
      <c r="B68" s="156"/>
      <c r="C68" s="157"/>
      <c r="D68" s="158" t="s">
        <v>3973</v>
      </c>
      <c r="E68" s="159"/>
      <c r="F68" s="159"/>
      <c r="G68" s="159"/>
      <c r="H68" s="159"/>
      <c r="I68" s="160"/>
      <c r="J68" s="161">
        <f>J286</f>
        <v>0</v>
      </c>
      <c r="K68" s="162"/>
    </row>
    <row r="69" spans="2:12" s="8" customFormat="1" ht="14.85" customHeight="1">
      <c r="B69" s="156"/>
      <c r="C69" s="157"/>
      <c r="D69" s="158" t="s">
        <v>3982</v>
      </c>
      <c r="E69" s="159"/>
      <c r="F69" s="159"/>
      <c r="G69" s="159"/>
      <c r="H69" s="159"/>
      <c r="I69" s="160"/>
      <c r="J69" s="161">
        <f>J287</f>
        <v>0</v>
      </c>
      <c r="K69" s="162"/>
    </row>
    <row r="70" spans="2:12" s="8" customFormat="1" ht="14.85" customHeight="1">
      <c r="B70" s="156"/>
      <c r="C70" s="157"/>
      <c r="D70" s="158" t="s">
        <v>3983</v>
      </c>
      <c r="E70" s="159"/>
      <c r="F70" s="159"/>
      <c r="G70" s="159"/>
      <c r="H70" s="159"/>
      <c r="I70" s="160"/>
      <c r="J70" s="161">
        <f>J304</f>
        <v>0</v>
      </c>
      <c r="K70" s="162"/>
    </row>
    <row r="71" spans="2:12" s="8" customFormat="1" ht="14.85" customHeight="1">
      <c r="B71" s="156"/>
      <c r="C71" s="157"/>
      <c r="D71" s="158" t="s">
        <v>3984</v>
      </c>
      <c r="E71" s="159"/>
      <c r="F71" s="159"/>
      <c r="G71" s="159"/>
      <c r="H71" s="159"/>
      <c r="I71" s="160"/>
      <c r="J71" s="161">
        <f>J329</f>
        <v>0</v>
      </c>
      <c r="K71" s="162"/>
    </row>
    <row r="72" spans="2:12" s="8" customFormat="1" ht="19.899999999999999" customHeight="1">
      <c r="B72" s="156"/>
      <c r="C72" s="157"/>
      <c r="D72" s="158" t="s">
        <v>3985</v>
      </c>
      <c r="E72" s="159"/>
      <c r="F72" s="159"/>
      <c r="G72" s="159"/>
      <c r="H72" s="159"/>
      <c r="I72" s="160"/>
      <c r="J72" s="161">
        <f>J338</f>
        <v>0</v>
      </c>
      <c r="K72" s="162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157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1" t="str">
        <f>E7</f>
        <v>Výstavba objektu ZŠ - dostavba areálu při ul. Jizerská</v>
      </c>
      <c r="F82" s="382"/>
      <c r="G82" s="382"/>
      <c r="H82" s="382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56" t="str">
        <f>E9</f>
        <v>11 - SO.01 - Zdravotechnika</v>
      </c>
      <c r="F84" s="383"/>
      <c r="G84" s="383"/>
      <c r="H84" s="383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6. 3. 2017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158</v>
      </c>
      <c r="D91" s="168" t="s">
        <v>64</v>
      </c>
      <c r="E91" s="168" t="s">
        <v>60</v>
      </c>
      <c r="F91" s="168" t="s">
        <v>159</v>
      </c>
      <c r="G91" s="168" t="s">
        <v>160</v>
      </c>
      <c r="H91" s="168" t="s">
        <v>161</v>
      </c>
      <c r="I91" s="169" t="s">
        <v>162</v>
      </c>
      <c r="J91" s="168" t="s">
        <v>146</v>
      </c>
      <c r="K91" s="170" t="s">
        <v>163</v>
      </c>
      <c r="L91" s="171"/>
      <c r="M91" s="81" t="s">
        <v>164</v>
      </c>
      <c r="N91" s="82" t="s">
        <v>49</v>
      </c>
      <c r="O91" s="82" t="s">
        <v>165</v>
      </c>
      <c r="P91" s="82" t="s">
        <v>166</v>
      </c>
      <c r="Q91" s="82" t="s">
        <v>167</v>
      </c>
      <c r="R91" s="82" t="s">
        <v>168</v>
      </c>
      <c r="S91" s="82" t="s">
        <v>169</v>
      </c>
      <c r="T91" s="83" t="s">
        <v>170</v>
      </c>
    </row>
    <row r="92" spans="2:65" s="1" customFormat="1" ht="29.25" customHeight="1">
      <c r="B92" s="41"/>
      <c r="C92" s="87" t="s">
        <v>147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P93+P152+P285</f>
        <v>0</v>
      </c>
      <c r="Q92" s="85"/>
      <c r="R92" s="173">
        <f>R93+R152+R285</f>
        <v>0</v>
      </c>
      <c r="S92" s="85"/>
      <c r="T92" s="174">
        <f>T93+T152+T285</f>
        <v>0</v>
      </c>
      <c r="AT92" s="23" t="s">
        <v>79</v>
      </c>
      <c r="AU92" s="23" t="s">
        <v>148</v>
      </c>
      <c r="BK92" s="175">
        <f>BK93+BK152+BK285</f>
        <v>0</v>
      </c>
    </row>
    <row r="93" spans="2:65" s="10" customFormat="1" ht="37.35" customHeight="1">
      <c r="B93" s="176"/>
      <c r="C93" s="177"/>
      <c r="D93" s="178" t="s">
        <v>79</v>
      </c>
      <c r="E93" s="179" t="s">
        <v>2963</v>
      </c>
      <c r="F93" s="179" t="s">
        <v>3986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SUM(P94:P151)</f>
        <v>0</v>
      </c>
      <c r="Q93" s="184"/>
      <c r="R93" s="185">
        <f>SUM(R94:R151)</f>
        <v>0</v>
      </c>
      <c r="S93" s="184"/>
      <c r="T93" s="186">
        <f>SUM(T94:T151)</f>
        <v>0</v>
      </c>
      <c r="AR93" s="187" t="s">
        <v>89</v>
      </c>
      <c r="AT93" s="188" t="s">
        <v>79</v>
      </c>
      <c r="AU93" s="188" t="s">
        <v>80</v>
      </c>
      <c r="AY93" s="187" t="s">
        <v>173</v>
      </c>
      <c r="BK93" s="189">
        <f>SUM(BK94:BK151)</f>
        <v>0</v>
      </c>
    </row>
    <row r="94" spans="2:65" s="1" customFormat="1" ht="38.25" customHeight="1">
      <c r="B94" s="41"/>
      <c r="C94" s="192" t="s">
        <v>87</v>
      </c>
      <c r="D94" s="192" t="s">
        <v>176</v>
      </c>
      <c r="E94" s="193" t="s">
        <v>87</v>
      </c>
      <c r="F94" s="194" t="s">
        <v>3987</v>
      </c>
      <c r="G94" s="195" t="s">
        <v>1260</v>
      </c>
      <c r="H94" s="196">
        <v>15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89</v>
      </c>
    </row>
    <row r="95" spans="2:65" s="1" customFormat="1" ht="40.5">
      <c r="B95" s="41"/>
      <c r="C95" s="63"/>
      <c r="D95" s="204" t="s">
        <v>182</v>
      </c>
      <c r="E95" s="63"/>
      <c r="F95" s="205" t="s">
        <v>3987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51" customHeight="1">
      <c r="B96" s="41"/>
      <c r="C96" s="192" t="s">
        <v>89</v>
      </c>
      <c r="D96" s="192" t="s">
        <v>176</v>
      </c>
      <c r="E96" s="193" t="s">
        <v>89</v>
      </c>
      <c r="F96" s="194" t="s">
        <v>3988</v>
      </c>
      <c r="G96" s="195" t="s">
        <v>1260</v>
      </c>
      <c r="H96" s="196">
        <v>14</v>
      </c>
      <c r="I96" s="197"/>
      <c r="J96" s="198">
        <f>ROUND(I96*H96,2)</f>
        <v>0</v>
      </c>
      <c r="K96" s="194" t="s">
        <v>78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239</v>
      </c>
      <c r="AT96" s="23" t="s">
        <v>176</v>
      </c>
      <c r="AU96" s="23" t="s">
        <v>87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239</v>
      </c>
      <c r="BM96" s="23" t="s">
        <v>194</v>
      </c>
    </row>
    <row r="97" spans="2:65" s="1" customFormat="1" ht="40.5">
      <c r="B97" s="41"/>
      <c r="C97" s="63"/>
      <c r="D97" s="204" t="s">
        <v>182</v>
      </c>
      <c r="E97" s="63"/>
      <c r="F97" s="205" t="s">
        <v>3988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87</v>
      </c>
    </row>
    <row r="98" spans="2:65" s="1" customFormat="1" ht="51" customHeight="1">
      <c r="B98" s="41"/>
      <c r="C98" s="192" t="s">
        <v>188</v>
      </c>
      <c r="D98" s="192" t="s">
        <v>176</v>
      </c>
      <c r="E98" s="193" t="s">
        <v>188</v>
      </c>
      <c r="F98" s="194" t="s">
        <v>3989</v>
      </c>
      <c r="G98" s="195" t="s">
        <v>1260</v>
      </c>
      <c r="H98" s="196">
        <v>10</v>
      </c>
      <c r="I98" s="197"/>
      <c r="J98" s="198">
        <f>ROUND(I98*H98,2)</f>
        <v>0</v>
      </c>
      <c r="K98" s="194" t="s">
        <v>78</v>
      </c>
      <c r="L98" s="61"/>
      <c r="M98" s="199" t="s">
        <v>78</v>
      </c>
      <c r="N98" s="200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239</v>
      </c>
      <c r="AT98" s="23" t="s">
        <v>176</v>
      </c>
      <c r="AU98" s="23" t="s">
        <v>87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239</v>
      </c>
      <c r="BM98" s="23" t="s">
        <v>201</v>
      </c>
    </row>
    <row r="99" spans="2:65" s="1" customFormat="1" ht="40.5">
      <c r="B99" s="41"/>
      <c r="C99" s="63"/>
      <c r="D99" s="204" t="s">
        <v>182</v>
      </c>
      <c r="E99" s="63"/>
      <c r="F99" s="205" t="s">
        <v>3989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182</v>
      </c>
      <c r="AU99" s="23" t="s">
        <v>87</v>
      </c>
    </row>
    <row r="100" spans="2:65" s="1" customFormat="1" ht="25.5" customHeight="1">
      <c r="B100" s="41"/>
      <c r="C100" s="192" t="s">
        <v>194</v>
      </c>
      <c r="D100" s="192" t="s">
        <v>176</v>
      </c>
      <c r="E100" s="193" t="s">
        <v>194</v>
      </c>
      <c r="F100" s="194" t="s">
        <v>3990</v>
      </c>
      <c r="G100" s="195" t="s">
        <v>1260</v>
      </c>
      <c r="H100" s="196">
        <v>4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209</v>
      </c>
    </row>
    <row r="101" spans="2:65" s="1" customFormat="1" ht="27">
      <c r="B101" s="41"/>
      <c r="C101" s="63"/>
      <c r="D101" s="204" t="s">
        <v>182</v>
      </c>
      <c r="E101" s="63"/>
      <c r="F101" s="205" t="s">
        <v>3990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16.5" customHeight="1">
      <c r="B102" s="41"/>
      <c r="C102" s="192" t="s">
        <v>172</v>
      </c>
      <c r="D102" s="192" t="s">
        <v>176</v>
      </c>
      <c r="E102" s="193" t="s">
        <v>172</v>
      </c>
      <c r="F102" s="194" t="s">
        <v>3991</v>
      </c>
      <c r="G102" s="195" t="s">
        <v>1260</v>
      </c>
      <c r="H102" s="196">
        <v>4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109</v>
      </c>
    </row>
    <row r="103" spans="2:65" s="1" customFormat="1" ht="13.5">
      <c r="B103" s="41"/>
      <c r="C103" s="63"/>
      <c r="D103" s="204" t="s">
        <v>182</v>
      </c>
      <c r="E103" s="63"/>
      <c r="F103" s="205" t="s">
        <v>3991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25.5" customHeight="1">
      <c r="B104" s="41"/>
      <c r="C104" s="192" t="s">
        <v>201</v>
      </c>
      <c r="D104" s="192" t="s">
        <v>176</v>
      </c>
      <c r="E104" s="193" t="s">
        <v>201</v>
      </c>
      <c r="F104" s="194" t="s">
        <v>3992</v>
      </c>
      <c r="G104" s="195" t="s">
        <v>1260</v>
      </c>
      <c r="H104" s="196">
        <v>22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115</v>
      </c>
    </row>
    <row r="105" spans="2:65" s="1" customFormat="1" ht="27">
      <c r="B105" s="41"/>
      <c r="C105" s="63"/>
      <c r="D105" s="204" t="s">
        <v>182</v>
      </c>
      <c r="E105" s="63"/>
      <c r="F105" s="205" t="s">
        <v>3992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16.5" customHeight="1">
      <c r="B106" s="41"/>
      <c r="C106" s="192" t="s">
        <v>205</v>
      </c>
      <c r="D106" s="192" t="s">
        <v>176</v>
      </c>
      <c r="E106" s="193" t="s">
        <v>205</v>
      </c>
      <c r="F106" s="194" t="s">
        <v>3993</v>
      </c>
      <c r="G106" s="195" t="s">
        <v>1260</v>
      </c>
      <c r="H106" s="196">
        <v>22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121</v>
      </c>
    </row>
    <row r="107" spans="2:65" s="1" customFormat="1" ht="13.5">
      <c r="B107" s="41"/>
      <c r="C107" s="63"/>
      <c r="D107" s="204" t="s">
        <v>182</v>
      </c>
      <c r="E107" s="63"/>
      <c r="F107" s="205" t="s">
        <v>3993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209</v>
      </c>
      <c r="D108" s="192" t="s">
        <v>176</v>
      </c>
      <c r="E108" s="193" t="s">
        <v>209</v>
      </c>
      <c r="F108" s="194" t="s">
        <v>3994</v>
      </c>
      <c r="G108" s="195" t="s">
        <v>1260</v>
      </c>
      <c r="H108" s="196">
        <v>22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239</v>
      </c>
    </row>
    <row r="109" spans="2:65" s="1" customFormat="1" ht="13.5">
      <c r="B109" s="41"/>
      <c r="C109" s="63"/>
      <c r="D109" s="204" t="s">
        <v>182</v>
      </c>
      <c r="E109" s="63"/>
      <c r="F109" s="205" t="s">
        <v>3994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25.5" customHeight="1">
      <c r="B110" s="41"/>
      <c r="C110" s="192" t="s">
        <v>213</v>
      </c>
      <c r="D110" s="192" t="s">
        <v>176</v>
      </c>
      <c r="E110" s="193" t="s">
        <v>213</v>
      </c>
      <c r="F110" s="194" t="s">
        <v>3995</v>
      </c>
      <c r="G110" s="195" t="s">
        <v>1260</v>
      </c>
      <c r="H110" s="196">
        <v>4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249</v>
      </c>
    </row>
    <row r="111" spans="2:65" s="1" customFormat="1" ht="27">
      <c r="B111" s="41"/>
      <c r="C111" s="63"/>
      <c r="D111" s="204" t="s">
        <v>182</v>
      </c>
      <c r="E111" s="63"/>
      <c r="F111" s="205" t="s">
        <v>3995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25.5" customHeight="1">
      <c r="B112" s="41"/>
      <c r="C112" s="192" t="s">
        <v>109</v>
      </c>
      <c r="D112" s="192" t="s">
        <v>176</v>
      </c>
      <c r="E112" s="193" t="s">
        <v>109</v>
      </c>
      <c r="F112" s="194" t="s">
        <v>3996</v>
      </c>
      <c r="G112" s="195" t="s">
        <v>1260</v>
      </c>
      <c r="H112" s="196">
        <v>4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124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3996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38.25" customHeight="1">
      <c r="B114" s="41"/>
      <c r="C114" s="192" t="s">
        <v>112</v>
      </c>
      <c r="D114" s="192" t="s">
        <v>176</v>
      </c>
      <c r="E114" s="193" t="s">
        <v>112</v>
      </c>
      <c r="F114" s="194" t="s">
        <v>3997</v>
      </c>
      <c r="G114" s="195" t="s">
        <v>1260</v>
      </c>
      <c r="H114" s="196">
        <v>4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129</v>
      </c>
    </row>
    <row r="115" spans="2:65" s="1" customFormat="1" ht="27">
      <c r="B115" s="41"/>
      <c r="C115" s="63"/>
      <c r="D115" s="204" t="s">
        <v>182</v>
      </c>
      <c r="E115" s="63"/>
      <c r="F115" s="205" t="s">
        <v>3997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115</v>
      </c>
      <c r="D116" s="192" t="s">
        <v>176</v>
      </c>
      <c r="E116" s="193" t="s">
        <v>115</v>
      </c>
      <c r="F116" s="194" t="s">
        <v>3998</v>
      </c>
      <c r="G116" s="195" t="s">
        <v>1260</v>
      </c>
      <c r="H116" s="196">
        <v>4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394</v>
      </c>
    </row>
    <row r="117" spans="2:65" s="1" customFormat="1" ht="13.5">
      <c r="B117" s="41"/>
      <c r="C117" s="63"/>
      <c r="D117" s="204" t="s">
        <v>182</v>
      </c>
      <c r="E117" s="63"/>
      <c r="F117" s="205" t="s">
        <v>3998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25.5" customHeight="1">
      <c r="B118" s="41"/>
      <c r="C118" s="192" t="s">
        <v>118</v>
      </c>
      <c r="D118" s="192" t="s">
        <v>176</v>
      </c>
      <c r="E118" s="193" t="s">
        <v>118</v>
      </c>
      <c r="F118" s="194" t="s">
        <v>3999</v>
      </c>
      <c r="G118" s="195" t="s">
        <v>1260</v>
      </c>
      <c r="H118" s="196">
        <v>5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407</v>
      </c>
    </row>
    <row r="119" spans="2:65" s="1" customFormat="1" ht="27">
      <c r="B119" s="41"/>
      <c r="C119" s="63"/>
      <c r="D119" s="204" t="s">
        <v>182</v>
      </c>
      <c r="E119" s="63"/>
      <c r="F119" s="205" t="s">
        <v>3999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38.25" customHeight="1">
      <c r="B120" s="41"/>
      <c r="C120" s="192" t="s">
        <v>121</v>
      </c>
      <c r="D120" s="192" t="s">
        <v>176</v>
      </c>
      <c r="E120" s="193" t="s">
        <v>121</v>
      </c>
      <c r="F120" s="194" t="s">
        <v>4000</v>
      </c>
      <c r="G120" s="195" t="s">
        <v>1260</v>
      </c>
      <c r="H120" s="196">
        <v>7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420</v>
      </c>
    </row>
    <row r="121" spans="2:65" s="1" customFormat="1" ht="27">
      <c r="B121" s="41"/>
      <c r="C121" s="63"/>
      <c r="D121" s="204" t="s">
        <v>182</v>
      </c>
      <c r="E121" s="63"/>
      <c r="F121" s="205" t="s">
        <v>4000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10</v>
      </c>
      <c r="D122" s="192" t="s">
        <v>176</v>
      </c>
      <c r="E122" s="193" t="s">
        <v>10</v>
      </c>
      <c r="F122" s="194" t="s">
        <v>4001</v>
      </c>
      <c r="G122" s="195" t="s">
        <v>1260</v>
      </c>
      <c r="H122" s="196">
        <v>12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434</v>
      </c>
    </row>
    <row r="123" spans="2:65" s="1" customFormat="1" ht="13.5">
      <c r="B123" s="41"/>
      <c r="C123" s="63"/>
      <c r="D123" s="204" t="s">
        <v>182</v>
      </c>
      <c r="E123" s="63"/>
      <c r="F123" s="205" t="s">
        <v>4001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" customFormat="1" ht="16.5" customHeight="1">
      <c r="B124" s="41"/>
      <c r="C124" s="192" t="s">
        <v>239</v>
      </c>
      <c r="D124" s="192" t="s">
        <v>176</v>
      </c>
      <c r="E124" s="193" t="s">
        <v>239</v>
      </c>
      <c r="F124" s="194" t="s">
        <v>4002</v>
      </c>
      <c r="G124" s="195" t="s">
        <v>1260</v>
      </c>
      <c r="H124" s="196">
        <v>7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666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4002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38.25" customHeight="1">
      <c r="B126" s="41"/>
      <c r="C126" s="192" t="s">
        <v>243</v>
      </c>
      <c r="D126" s="192" t="s">
        <v>176</v>
      </c>
      <c r="E126" s="193" t="s">
        <v>243</v>
      </c>
      <c r="F126" s="194" t="s">
        <v>4003</v>
      </c>
      <c r="G126" s="195" t="s">
        <v>1260</v>
      </c>
      <c r="H126" s="196">
        <v>2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678</v>
      </c>
    </row>
    <row r="127" spans="2:65" s="1" customFormat="1" ht="27">
      <c r="B127" s="41"/>
      <c r="C127" s="63"/>
      <c r="D127" s="204" t="s">
        <v>182</v>
      </c>
      <c r="E127" s="63"/>
      <c r="F127" s="205" t="s">
        <v>4003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25.5" customHeight="1">
      <c r="B128" s="41"/>
      <c r="C128" s="192" t="s">
        <v>249</v>
      </c>
      <c r="D128" s="192" t="s">
        <v>176</v>
      </c>
      <c r="E128" s="193" t="s">
        <v>249</v>
      </c>
      <c r="F128" s="194" t="s">
        <v>4004</v>
      </c>
      <c r="G128" s="195" t="s">
        <v>1260</v>
      </c>
      <c r="H128" s="196">
        <v>4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239</v>
      </c>
      <c r="AT128" s="23" t="s">
        <v>176</v>
      </c>
      <c r="AU128" s="23" t="s">
        <v>87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239</v>
      </c>
      <c r="BM128" s="23" t="s">
        <v>692</v>
      </c>
    </row>
    <row r="129" spans="2:65" s="1" customFormat="1" ht="13.5">
      <c r="B129" s="41"/>
      <c r="C129" s="63"/>
      <c r="D129" s="204" t="s">
        <v>182</v>
      </c>
      <c r="E129" s="63"/>
      <c r="F129" s="205" t="s">
        <v>4004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87</v>
      </c>
    </row>
    <row r="130" spans="2:65" s="1" customFormat="1" ht="25.5" customHeight="1">
      <c r="B130" s="41"/>
      <c r="C130" s="192" t="s">
        <v>253</v>
      </c>
      <c r="D130" s="192" t="s">
        <v>176</v>
      </c>
      <c r="E130" s="193" t="s">
        <v>253</v>
      </c>
      <c r="F130" s="194" t="s">
        <v>4005</v>
      </c>
      <c r="G130" s="195" t="s">
        <v>1260</v>
      </c>
      <c r="H130" s="196">
        <v>2</v>
      </c>
      <c r="I130" s="197"/>
      <c r="J130" s="198">
        <f>ROUND(I130*H130,2)</f>
        <v>0</v>
      </c>
      <c r="K130" s="194" t="s">
        <v>78</v>
      </c>
      <c r="L130" s="61"/>
      <c r="M130" s="199" t="s">
        <v>78</v>
      </c>
      <c r="N130" s="200" t="s">
        <v>50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239</v>
      </c>
      <c r="AT130" s="23" t="s">
        <v>176</v>
      </c>
      <c r="AU130" s="23" t="s">
        <v>87</v>
      </c>
      <c r="AY130" s="23" t="s">
        <v>173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87</v>
      </c>
      <c r="BK130" s="203">
        <f>ROUND(I130*H130,2)</f>
        <v>0</v>
      </c>
      <c r="BL130" s="23" t="s">
        <v>239</v>
      </c>
      <c r="BM130" s="23" t="s">
        <v>710</v>
      </c>
    </row>
    <row r="131" spans="2:65" s="1" customFormat="1" ht="27">
      <c r="B131" s="41"/>
      <c r="C131" s="63"/>
      <c r="D131" s="204" t="s">
        <v>182</v>
      </c>
      <c r="E131" s="63"/>
      <c r="F131" s="205" t="s">
        <v>4005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182</v>
      </c>
      <c r="AU131" s="23" t="s">
        <v>87</v>
      </c>
    </row>
    <row r="132" spans="2:65" s="1" customFormat="1" ht="38.25" customHeight="1">
      <c r="B132" s="41"/>
      <c r="C132" s="192" t="s">
        <v>124</v>
      </c>
      <c r="D132" s="192" t="s">
        <v>176</v>
      </c>
      <c r="E132" s="193" t="s">
        <v>124</v>
      </c>
      <c r="F132" s="194" t="s">
        <v>4006</v>
      </c>
      <c r="G132" s="195" t="s">
        <v>1260</v>
      </c>
      <c r="H132" s="196">
        <v>1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733</v>
      </c>
    </row>
    <row r="133" spans="2:65" s="1" customFormat="1" ht="40.5">
      <c r="B133" s="41"/>
      <c r="C133" s="63"/>
      <c r="D133" s="204" t="s">
        <v>182</v>
      </c>
      <c r="E133" s="63"/>
      <c r="F133" s="205" t="s">
        <v>4006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16.5" customHeight="1">
      <c r="B134" s="41"/>
      <c r="C134" s="192" t="s">
        <v>9</v>
      </c>
      <c r="D134" s="192" t="s">
        <v>176</v>
      </c>
      <c r="E134" s="193" t="s">
        <v>9</v>
      </c>
      <c r="F134" s="194" t="s">
        <v>4007</v>
      </c>
      <c r="G134" s="195" t="s">
        <v>1260</v>
      </c>
      <c r="H134" s="196">
        <v>2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239</v>
      </c>
      <c r="AT134" s="23" t="s">
        <v>176</v>
      </c>
      <c r="AU134" s="23" t="s">
        <v>87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239</v>
      </c>
      <c r="BM134" s="23" t="s">
        <v>746</v>
      </c>
    </row>
    <row r="135" spans="2:65" s="1" customFormat="1" ht="13.5">
      <c r="B135" s="41"/>
      <c r="C135" s="63"/>
      <c r="D135" s="204" t="s">
        <v>182</v>
      </c>
      <c r="E135" s="63"/>
      <c r="F135" s="205" t="s">
        <v>4007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87</v>
      </c>
    </row>
    <row r="136" spans="2:65" s="1" customFormat="1" ht="16.5" customHeight="1">
      <c r="B136" s="41"/>
      <c r="C136" s="192" t="s">
        <v>129</v>
      </c>
      <c r="D136" s="192" t="s">
        <v>176</v>
      </c>
      <c r="E136" s="193" t="s">
        <v>129</v>
      </c>
      <c r="F136" s="194" t="s">
        <v>4008</v>
      </c>
      <c r="G136" s="195" t="s">
        <v>1260</v>
      </c>
      <c r="H136" s="196">
        <v>2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759</v>
      </c>
    </row>
    <row r="137" spans="2:65" s="1" customFormat="1" ht="13.5">
      <c r="B137" s="41"/>
      <c r="C137" s="63"/>
      <c r="D137" s="204" t="s">
        <v>182</v>
      </c>
      <c r="E137" s="63"/>
      <c r="F137" s="205" t="s">
        <v>4008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25.5" customHeight="1">
      <c r="B138" s="41"/>
      <c r="C138" s="192" t="s">
        <v>387</v>
      </c>
      <c r="D138" s="192" t="s">
        <v>176</v>
      </c>
      <c r="E138" s="193" t="s">
        <v>387</v>
      </c>
      <c r="F138" s="194" t="s">
        <v>4009</v>
      </c>
      <c r="G138" s="195" t="s">
        <v>1260</v>
      </c>
      <c r="H138" s="196">
        <v>2</v>
      </c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773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4009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25.5" customHeight="1">
      <c r="B140" s="41"/>
      <c r="C140" s="192" t="s">
        <v>394</v>
      </c>
      <c r="D140" s="192" t="s">
        <v>176</v>
      </c>
      <c r="E140" s="193" t="s">
        <v>394</v>
      </c>
      <c r="F140" s="194" t="s">
        <v>4010</v>
      </c>
      <c r="G140" s="195" t="s">
        <v>1260</v>
      </c>
      <c r="H140" s="196">
        <v>4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783</v>
      </c>
    </row>
    <row r="141" spans="2:65" s="1" customFormat="1" ht="27">
      <c r="B141" s="41"/>
      <c r="C141" s="63"/>
      <c r="D141" s="204" t="s">
        <v>182</v>
      </c>
      <c r="E141" s="63"/>
      <c r="F141" s="205" t="s">
        <v>4010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5.5" customHeight="1">
      <c r="B142" s="41"/>
      <c r="C142" s="192" t="s">
        <v>402</v>
      </c>
      <c r="D142" s="192" t="s">
        <v>176</v>
      </c>
      <c r="E142" s="193" t="s">
        <v>402</v>
      </c>
      <c r="F142" s="194" t="s">
        <v>4011</v>
      </c>
      <c r="G142" s="195" t="s">
        <v>1260</v>
      </c>
      <c r="H142" s="196">
        <v>2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87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797</v>
      </c>
    </row>
    <row r="143" spans="2:65" s="1" customFormat="1" ht="27">
      <c r="B143" s="41"/>
      <c r="C143" s="63"/>
      <c r="D143" s="204" t="s">
        <v>182</v>
      </c>
      <c r="E143" s="63"/>
      <c r="F143" s="205" t="s">
        <v>4011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87</v>
      </c>
    </row>
    <row r="144" spans="2:65" s="1" customFormat="1" ht="25.5" customHeight="1">
      <c r="B144" s="41"/>
      <c r="C144" s="192" t="s">
        <v>407</v>
      </c>
      <c r="D144" s="192" t="s">
        <v>176</v>
      </c>
      <c r="E144" s="193" t="s">
        <v>407</v>
      </c>
      <c r="F144" s="194" t="s">
        <v>4012</v>
      </c>
      <c r="G144" s="195" t="s">
        <v>1260</v>
      </c>
      <c r="H144" s="196">
        <v>1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813</v>
      </c>
    </row>
    <row r="145" spans="2:65" s="1" customFormat="1" ht="13.5">
      <c r="B145" s="41"/>
      <c r="C145" s="63"/>
      <c r="D145" s="204" t="s">
        <v>182</v>
      </c>
      <c r="E145" s="63"/>
      <c r="F145" s="205" t="s">
        <v>4012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16.5" customHeight="1">
      <c r="B146" s="41"/>
      <c r="C146" s="192" t="s">
        <v>414</v>
      </c>
      <c r="D146" s="192" t="s">
        <v>176</v>
      </c>
      <c r="E146" s="193" t="s">
        <v>414</v>
      </c>
      <c r="F146" s="194" t="s">
        <v>4013</v>
      </c>
      <c r="G146" s="195" t="s">
        <v>1260</v>
      </c>
      <c r="H146" s="196">
        <v>26</v>
      </c>
      <c r="I146" s="197"/>
      <c r="J146" s="198">
        <f>ROUND(I146*H146,2)</f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87</v>
      </c>
      <c r="BK146" s="203">
        <f>ROUND(I146*H146,2)</f>
        <v>0</v>
      </c>
      <c r="BL146" s="23" t="s">
        <v>239</v>
      </c>
      <c r="BM146" s="23" t="s">
        <v>824</v>
      </c>
    </row>
    <row r="147" spans="2:65" s="1" customFormat="1" ht="13.5">
      <c r="B147" s="41"/>
      <c r="C147" s="63"/>
      <c r="D147" s="204" t="s">
        <v>182</v>
      </c>
      <c r="E147" s="63"/>
      <c r="F147" s="205" t="s">
        <v>4013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182</v>
      </c>
      <c r="AU147" s="23" t="s">
        <v>87</v>
      </c>
    </row>
    <row r="148" spans="2:65" s="1" customFormat="1" ht="16.5" customHeight="1">
      <c r="B148" s="41"/>
      <c r="C148" s="192" t="s">
        <v>420</v>
      </c>
      <c r="D148" s="192" t="s">
        <v>176</v>
      </c>
      <c r="E148" s="193" t="s">
        <v>420</v>
      </c>
      <c r="F148" s="194" t="s">
        <v>4014</v>
      </c>
      <c r="G148" s="195" t="s">
        <v>1260</v>
      </c>
      <c r="H148" s="196">
        <v>43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835</v>
      </c>
    </row>
    <row r="149" spans="2:65" s="1" customFormat="1" ht="13.5">
      <c r="B149" s="41"/>
      <c r="C149" s="63"/>
      <c r="D149" s="204" t="s">
        <v>182</v>
      </c>
      <c r="E149" s="63"/>
      <c r="F149" s="205" t="s">
        <v>4014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16.5" customHeight="1">
      <c r="B150" s="41"/>
      <c r="C150" s="192" t="s">
        <v>427</v>
      </c>
      <c r="D150" s="192" t="s">
        <v>176</v>
      </c>
      <c r="E150" s="193" t="s">
        <v>427</v>
      </c>
      <c r="F150" s="194" t="s">
        <v>4015</v>
      </c>
      <c r="G150" s="195" t="s">
        <v>1260</v>
      </c>
      <c r="H150" s="196">
        <v>17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848</v>
      </c>
    </row>
    <row r="151" spans="2:65" s="1" customFormat="1" ht="13.5">
      <c r="B151" s="41"/>
      <c r="C151" s="63"/>
      <c r="D151" s="204" t="s">
        <v>182</v>
      </c>
      <c r="E151" s="63"/>
      <c r="F151" s="205" t="s">
        <v>4015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0" customFormat="1" ht="37.35" customHeight="1">
      <c r="B152" s="176"/>
      <c r="C152" s="177"/>
      <c r="D152" s="178" t="s">
        <v>79</v>
      </c>
      <c r="E152" s="179" t="s">
        <v>3615</v>
      </c>
      <c r="F152" s="179" t="s">
        <v>4016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P153+P240</f>
        <v>0</v>
      </c>
      <c r="Q152" s="184"/>
      <c r="R152" s="185">
        <f>R153+R240</f>
        <v>0</v>
      </c>
      <c r="S152" s="184"/>
      <c r="T152" s="186">
        <f>T153+T240</f>
        <v>0</v>
      </c>
      <c r="AR152" s="187" t="s">
        <v>89</v>
      </c>
      <c r="AT152" s="188" t="s">
        <v>79</v>
      </c>
      <c r="AU152" s="188" t="s">
        <v>80</v>
      </c>
      <c r="AY152" s="187" t="s">
        <v>173</v>
      </c>
      <c r="BK152" s="189">
        <f>BK153+BK240</f>
        <v>0</v>
      </c>
    </row>
    <row r="153" spans="2:65" s="10" customFormat="1" ht="19.899999999999999" customHeight="1">
      <c r="B153" s="176"/>
      <c r="C153" s="177"/>
      <c r="D153" s="178" t="s">
        <v>79</v>
      </c>
      <c r="E153" s="190" t="s">
        <v>3625</v>
      </c>
      <c r="F153" s="190" t="s">
        <v>4017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P154+P161+P168+P175+P188+P233</f>
        <v>0</v>
      </c>
      <c r="Q153" s="184"/>
      <c r="R153" s="185">
        <f>R154+R161+R168+R175+R188+R233</f>
        <v>0</v>
      </c>
      <c r="S153" s="184"/>
      <c r="T153" s="186">
        <f>T154+T161+T168+T175+T188+T233</f>
        <v>0</v>
      </c>
      <c r="AR153" s="187" t="s">
        <v>89</v>
      </c>
      <c r="AT153" s="188" t="s">
        <v>79</v>
      </c>
      <c r="AU153" s="188" t="s">
        <v>87</v>
      </c>
      <c r="AY153" s="187" t="s">
        <v>173</v>
      </c>
      <c r="BK153" s="189">
        <f>BK154+BK161+BK168+BK175+BK188+BK233</f>
        <v>0</v>
      </c>
    </row>
    <row r="154" spans="2:65" s="10" customFormat="1" ht="14.85" customHeight="1">
      <c r="B154" s="176"/>
      <c r="C154" s="177"/>
      <c r="D154" s="178" t="s">
        <v>79</v>
      </c>
      <c r="E154" s="190" t="s">
        <v>3632</v>
      </c>
      <c r="F154" s="190" t="s">
        <v>4018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SUM(P155:P160)</f>
        <v>0</v>
      </c>
      <c r="Q154" s="184"/>
      <c r="R154" s="185">
        <f>SUM(R155:R160)</f>
        <v>0</v>
      </c>
      <c r="S154" s="184"/>
      <c r="T154" s="186">
        <f>SUM(T155:T160)</f>
        <v>0</v>
      </c>
      <c r="AR154" s="187" t="s">
        <v>89</v>
      </c>
      <c r="AT154" s="188" t="s">
        <v>79</v>
      </c>
      <c r="AU154" s="188" t="s">
        <v>89</v>
      </c>
      <c r="AY154" s="187" t="s">
        <v>173</v>
      </c>
      <c r="BK154" s="189">
        <f>SUM(BK155:BK160)</f>
        <v>0</v>
      </c>
    </row>
    <row r="155" spans="2:65" s="1" customFormat="1" ht="16.5" customHeight="1">
      <c r="B155" s="41"/>
      <c r="C155" s="192" t="s">
        <v>434</v>
      </c>
      <c r="D155" s="192" t="s">
        <v>176</v>
      </c>
      <c r="E155" s="193" t="s">
        <v>3494</v>
      </c>
      <c r="F155" s="194" t="s">
        <v>4019</v>
      </c>
      <c r="G155" s="195" t="s">
        <v>3618</v>
      </c>
      <c r="H155" s="196">
        <v>12.5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188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861</v>
      </c>
    </row>
    <row r="156" spans="2:65" s="1" customFormat="1" ht="13.5">
      <c r="B156" s="41"/>
      <c r="C156" s="63"/>
      <c r="D156" s="204" t="s">
        <v>182</v>
      </c>
      <c r="E156" s="63"/>
      <c r="F156" s="205" t="s">
        <v>4019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188</v>
      </c>
    </row>
    <row r="157" spans="2:65" s="1" customFormat="1" ht="16.5" customHeight="1">
      <c r="B157" s="41"/>
      <c r="C157" s="192" t="s">
        <v>441</v>
      </c>
      <c r="D157" s="192" t="s">
        <v>176</v>
      </c>
      <c r="E157" s="193" t="s">
        <v>3517</v>
      </c>
      <c r="F157" s="194" t="s">
        <v>4020</v>
      </c>
      <c r="G157" s="195" t="s">
        <v>3618</v>
      </c>
      <c r="H157" s="196">
        <v>46.5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188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871</v>
      </c>
    </row>
    <row r="158" spans="2:65" s="1" customFormat="1" ht="13.5">
      <c r="B158" s="41"/>
      <c r="C158" s="63"/>
      <c r="D158" s="204" t="s">
        <v>182</v>
      </c>
      <c r="E158" s="63"/>
      <c r="F158" s="205" t="s">
        <v>4020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188</v>
      </c>
    </row>
    <row r="159" spans="2:65" s="1" customFormat="1" ht="16.5" customHeight="1">
      <c r="B159" s="41"/>
      <c r="C159" s="192" t="s">
        <v>666</v>
      </c>
      <c r="D159" s="192" t="s">
        <v>176</v>
      </c>
      <c r="E159" s="193" t="s">
        <v>3543</v>
      </c>
      <c r="F159" s="194" t="s">
        <v>4021</v>
      </c>
      <c r="G159" s="195" t="s">
        <v>1260</v>
      </c>
      <c r="H159" s="196">
        <v>6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188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880</v>
      </c>
    </row>
    <row r="160" spans="2:65" s="1" customFormat="1" ht="13.5">
      <c r="B160" s="41"/>
      <c r="C160" s="63"/>
      <c r="D160" s="204" t="s">
        <v>182</v>
      </c>
      <c r="E160" s="63"/>
      <c r="F160" s="205" t="s">
        <v>4021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188</v>
      </c>
    </row>
    <row r="161" spans="2:65" s="10" customFormat="1" ht="22.35" customHeight="1">
      <c r="B161" s="176"/>
      <c r="C161" s="177"/>
      <c r="D161" s="178" t="s">
        <v>79</v>
      </c>
      <c r="E161" s="190" t="s">
        <v>3644</v>
      </c>
      <c r="F161" s="190" t="s">
        <v>4022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SUM(P162:P167)</f>
        <v>0</v>
      </c>
      <c r="Q161" s="184"/>
      <c r="R161" s="185">
        <f>SUM(R162:R167)</f>
        <v>0</v>
      </c>
      <c r="S161" s="184"/>
      <c r="T161" s="186">
        <f>SUM(T162:T167)</f>
        <v>0</v>
      </c>
      <c r="AR161" s="187" t="s">
        <v>89</v>
      </c>
      <c r="AT161" s="188" t="s">
        <v>79</v>
      </c>
      <c r="AU161" s="188" t="s">
        <v>89</v>
      </c>
      <c r="AY161" s="187" t="s">
        <v>173</v>
      </c>
      <c r="BK161" s="189">
        <f>SUM(BK162:BK167)</f>
        <v>0</v>
      </c>
    </row>
    <row r="162" spans="2:65" s="1" customFormat="1" ht="16.5" customHeight="1">
      <c r="B162" s="41"/>
      <c r="C162" s="192" t="s">
        <v>673</v>
      </c>
      <c r="D162" s="192" t="s">
        <v>176</v>
      </c>
      <c r="E162" s="193" t="s">
        <v>3553</v>
      </c>
      <c r="F162" s="194" t="s">
        <v>4023</v>
      </c>
      <c r="G162" s="195" t="s">
        <v>3618</v>
      </c>
      <c r="H162" s="196">
        <v>10.5</v>
      </c>
      <c r="I162" s="197"/>
      <c r="J162" s="198">
        <f>ROUND(I162*H162,2)</f>
        <v>0</v>
      </c>
      <c r="K162" s="194" t="s">
        <v>78</v>
      </c>
      <c r="L162" s="61"/>
      <c r="M162" s="199" t="s">
        <v>78</v>
      </c>
      <c r="N162" s="200" t="s">
        <v>50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239</v>
      </c>
      <c r="AT162" s="23" t="s">
        <v>176</v>
      </c>
      <c r="AU162" s="23" t="s">
        <v>188</v>
      </c>
      <c r="AY162" s="23" t="s">
        <v>173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87</v>
      </c>
      <c r="BK162" s="203">
        <f>ROUND(I162*H162,2)</f>
        <v>0</v>
      </c>
      <c r="BL162" s="23" t="s">
        <v>239</v>
      </c>
      <c r="BM162" s="23" t="s">
        <v>895</v>
      </c>
    </row>
    <row r="163" spans="2:65" s="1" customFormat="1" ht="13.5">
      <c r="B163" s="41"/>
      <c r="C163" s="63"/>
      <c r="D163" s="204" t="s">
        <v>182</v>
      </c>
      <c r="E163" s="63"/>
      <c r="F163" s="205" t="s">
        <v>4023</v>
      </c>
      <c r="G163" s="63"/>
      <c r="H163" s="63"/>
      <c r="I163" s="163"/>
      <c r="J163" s="63"/>
      <c r="K163" s="63"/>
      <c r="L163" s="61"/>
      <c r="M163" s="206"/>
      <c r="N163" s="42"/>
      <c r="O163" s="42"/>
      <c r="P163" s="42"/>
      <c r="Q163" s="42"/>
      <c r="R163" s="42"/>
      <c r="S163" s="42"/>
      <c r="T163" s="78"/>
      <c r="AT163" s="23" t="s">
        <v>182</v>
      </c>
      <c r="AU163" s="23" t="s">
        <v>188</v>
      </c>
    </row>
    <row r="164" spans="2:65" s="1" customFormat="1" ht="16.5" customHeight="1">
      <c r="B164" s="41"/>
      <c r="C164" s="192" t="s">
        <v>678</v>
      </c>
      <c r="D164" s="192" t="s">
        <v>176</v>
      </c>
      <c r="E164" s="193" t="s">
        <v>3557</v>
      </c>
      <c r="F164" s="194" t="s">
        <v>4024</v>
      </c>
      <c r="G164" s="195" t="s">
        <v>1260</v>
      </c>
      <c r="H164" s="196">
        <v>1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188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903</v>
      </c>
    </row>
    <row r="165" spans="2:65" s="1" customFormat="1" ht="13.5">
      <c r="B165" s="41"/>
      <c r="C165" s="63"/>
      <c r="D165" s="204" t="s">
        <v>182</v>
      </c>
      <c r="E165" s="63"/>
      <c r="F165" s="205" t="s">
        <v>4024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188</v>
      </c>
    </row>
    <row r="166" spans="2:65" s="1" customFormat="1" ht="25.5" customHeight="1">
      <c r="B166" s="41"/>
      <c r="C166" s="192" t="s">
        <v>683</v>
      </c>
      <c r="D166" s="192" t="s">
        <v>176</v>
      </c>
      <c r="E166" s="193" t="s">
        <v>3569</v>
      </c>
      <c r="F166" s="194" t="s">
        <v>4025</v>
      </c>
      <c r="G166" s="195" t="s">
        <v>1260</v>
      </c>
      <c r="H166" s="196">
        <v>1</v>
      </c>
      <c r="I166" s="197"/>
      <c r="J166" s="198">
        <f>ROUND(I166*H166,2)</f>
        <v>0</v>
      </c>
      <c r="K166" s="194" t="s">
        <v>78</v>
      </c>
      <c r="L166" s="61"/>
      <c r="M166" s="199" t="s">
        <v>78</v>
      </c>
      <c r="N166" s="200" t="s">
        <v>50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239</v>
      </c>
      <c r="AT166" s="23" t="s">
        <v>176</v>
      </c>
      <c r="AU166" s="23" t="s">
        <v>188</v>
      </c>
      <c r="AY166" s="23" t="s">
        <v>173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87</v>
      </c>
      <c r="BK166" s="203">
        <f>ROUND(I166*H166,2)</f>
        <v>0</v>
      </c>
      <c r="BL166" s="23" t="s">
        <v>239</v>
      </c>
      <c r="BM166" s="23" t="s">
        <v>911</v>
      </c>
    </row>
    <row r="167" spans="2:65" s="1" customFormat="1" ht="13.5">
      <c r="B167" s="41"/>
      <c r="C167" s="63"/>
      <c r="D167" s="204" t="s">
        <v>182</v>
      </c>
      <c r="E167" s="63"/>
      <c r="F167" s="205" t="s">
        <v>4025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3" t="s">
        <v>182</v>
      </c>
      <c r="AU167" s="23" t="s">
        <v>188</v>
      </c>
    </row>
    <row r="168" spans="2:65" s="10" customFormat="1" ht="22.35" customHeight="1">
      <c r="B168" s="176"/>
      <c r="C168" s="177"/>
      <c r="D168" s="178" t="s">
        <v>79</v>
      </c>
      <c r="E168" s="190" t="s">
        <v>3672</v>
      </c>
      <c r="F168" s="190" t="s">
        <v>4026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SUM(P169:P174)</f>
        <v>0</v>
      </c>
      <c r="Q168" s="184"/>
      <c r="R168" s="185">
        <f>SUM(R169:R174)</f>
        <v>0</v>
      </c>
      <c r="S168" s="184"/>
      <c r="T168" s="186">
        <f>SUM(T169:T174)</f>
        <v>0</v>
      </c>
      <c r="AR168" s="187" t="s">
        <v>89</v>
      </c>
      <c r="AT168" s="188" t="s">
        <v>79</v>
      </c>
      <c r="AU168" s="188" t="s">
        <v>89</v>
      </c>
      <c r="AY168" s="187" t="s">
        <v>173</v>
      </c>
      <c r="BK168" s="189">
        <f>SUM(BK169:BK174)</f>
        <v>0</v>
      </c>
    </row>
    <row r="169" spans="2:65" s="1" customFormat="1" ht="16.5" customHeight="1">
      <c r="B169" s="41"/>
      <c r="C169" s="192" t="s">
        <v>692</v>
      </c>
      <c r="D169" s="192" t="s">
        <v>176</v>
      </c>
      <c r="E169" s="193" t="s">
        <v>3726</v>
      </c>
      <c r="F169" s="194" t="s">
        <v>4027</v>
      </c>
      <c r="G169" s="195" t="s">
        <v>3618</v>
      </c>
      <c r="H169" s="196">
        <v>26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188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920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4027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188</v>
      </c>
    </row>
    <row r="171" spans="2:65" s="1" customFormat="1" ht="16.5" customHeight="1">
      <c r="B171" s="41"/>
      <c r="C171" s="192" t="s">
        <v>701</v>
      </c>
      <c r="D171" s="192" t="s">
        <v>176</v>
      </c>
      <c r="E171" s="193" t="s">
        <v>3659</v>
      </c>
      <c r="F171" s="194" t="s">
        <v>4028</v>
      </c>
      <c r="G171" s="195" t="s">
        <v>3618</v>
      </c>
      <c r="H171" s="196">
        <v>25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188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929</v>
      </c>
    </row>
    <row r="172" spans="2:65" s="1" customFormat="1" ht="13.5">
      <c r="B172" s="41"/>
      <c r="C172" s="63"/>
      <c r="D172" s="204" t="s">
        <v>182</v>
      </c>
      <c r="E172" s="63"/>
      <c r="F172" s="205" t="s">
        <v>4028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188</v>
      </c>
    </row>
    <row r="173" spans="2:65" s="1" customFormat="1" ht="16.5" customHeight="1">
      <c r="B173" s="41"/>
      <c r="C173" s="192" t="s">
        <v>710</v>
      </c>
      <c r="D173" s="192" t="s">
        <v>176</v>
      </c>
      <c r="E173" s="193" t="s">
        <v>3661</v>
      </c>
      <c r="F173" s="194" t="s">
        <v>4029</v>
      </c>
      <c r="G173" s="195" t="s">
        <v>3618</v>
      </c>
      <c r="H173" s="196">
        <v>9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188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937</v>
      </c>
    </row>
    <row r="174" spans="2:65" s="1" customFormat="1" ht="13.5">
      <c r="B174" s="41"/>
      <c r="C174" s="63"/>
      <c r="D174" s="204" t="s">
        <v>182</v>
      </c>
      <c r="E174" s="63"/>
      <c r="F174" s="205" t="s">
        <v>4029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188</v>
      </c>
    </row>
    <row r="175" spans="2:65" s="10" customFormat="1" ht="22.35" customHeight="1">
      <c r="B175" s="176"/>
      <c r="C175" s="177"/>
      <c r="D175" s="178" t="s">
        <v>79</v>
      </c>
      <c r="E175" s="190" t="s">
        <v>3792</v>
      </c>
      <c r="F175" s="190" t="s">
        <v>4030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SUM(P176:P187)</f>
        <v>0</v>
      </c>
      <c r="Q175" s="184"/>
      <c r="R175" s="185">
        <f>SUM(R176:R187)</f>
        <v>0</v>
      </c>
      <c r="S175" s="184"/>
      <c r="T175" s="186">
        <f>SUM(T176:T187)</f>
        <v>0</v>
      </c>
      <c r="AR175" s="187" t="s">
        <v>89</v>
      </c>
      <c r="AT175" s="188" t="s">
        <v>79</v>
      </c>
      <c r="AU175" s="188" t="s">
        <v>89</v>
      </c>
      <c r="AY175" s="187" t="s">
        <v>173</v>
      </c>
      <c r="BK175" s="189">
        <f>SUM(BK176:BK187)</f>
        <v>0</v>
      </c>
    </row>
    <row r="176" spans="2:65" s="1" customFormat="1" ht="16.5" customHeight="1">
      <c r="B176" s="41"/>
      <c r="C176" s="192" t="s">
        <v>718</v>
      </c>
      <c r="D176" s="192" t="s">
        <v>176</v>
      </c>
      <c r="E176" s="193" t="s">
        <v>3664</v>
      </c>
      <c r="F176" s="194" t="s">
        <v>4031</v>
      </c>
      <c r="G176" s="195" t="s">
        <v>3618</v>
      </c>
      <c r="H176" s="196">
        <v>63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239</v>
      </c>
      <c r="AT176" s="23" t="s">
        <v>176</v>
      </c>
      <c r="AU176" s="23" t="s">
        <v>188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239</v>
      </c>
      <c r="BM176" s="23" t="s">
        <v>945</v>
      </c>
    </row>
    <row r="177" spans="2:65" s="1" customFormat="1" ht="13.5">
      <c r="B177" s="41"/>
      <c r="C177" s="63"/>
      <c r="D177" s="204" t="s">
        <v>182</v>
      </c>
      <c r="E177" s="63"/>
      <c r="F177" s="205" t="s">
        <v>4031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188</v>
      </c>
    </row>
    <row r="178" spans="2:65" s="1" customFormat="1" ht="16.5" customHeight="1">
      <c r="B178" s="41"/>
      <c r="C178" s="192" t="s">
        <v>733</v>
      </c>
      <c r="D178" s="192" t="s">
        <v>176</v>
      </c>
      <c r="E178" s="193" t="s">
        <v>3666</v>
      </c>
      <c r="F178" s="194" t="s">
        <v>4032</v>
      </c>
      <c r="G178" s="195" t="s">
        <v>3618</v>
      </c>
      <c r="H178" s="196">
        <v>52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188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953</v>
      </c>
    </row>
    <row r="179" spans="2:65" s="1" customFormat="1" ht="13.5">
      <c r="B179" s="41"/>
      <c r="C179" s="63"/>
      <c r="D179" s="204" t="s">
        <v>182</v>
      </c>
      <c r="E179" s="63"/>
      <c r="F179" s="205" t="s">
        <v>4032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188</v>
      </c>
    </row>
    <row r="180" spans="2:65" s="1" customFormat="1" ht="16.5" customHeight="1">
      <c r="B180" s="41"/>
      <c r="C180" s="192" t="s">
        <v>716</v>
      </c>
      <c r="D180" s="192" t="s">
        <v>176</v>
      </c>
      <c r="E180" s="193" t="s">
        <v>3668</v>
      </c>
      <c r="F180" s="194" t="s">
        <v>4033</v>
      </c>
      <c r="G180" s="195" t="s">
        <v>3618</v>
      </c>
      <c r="H180" s="196">
        <v>30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188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962</v>
      </c>
    </row>
    <row r="181" spans="2:65" s="1" customFormat="1" ht="13.5">
      <c r="B181" s="41"/>
      <c r="C181" s="63"/>
      <c r="D181" s="204" t="s">
        <v>182</v>
      </c>
      <c r="E181" s="63"/>
      <c r="F181" s="205" t="s">
        <v>4033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188</v>
      </c>
    </row>
    <row r="182" spans="2:65" s="1" customFormat="1" ht="16.5" customHeight="1">
      <c r="B182" s="41"/>
      <c r="C182" s="192" t="s">
        <v>746</v>
      </c>
      <c r="D182" s="192" t="s">
        <v>176</v>
      </c>
      <c r="E182" s="193" t="s">
        <v>3670</v>
      </c>
      <c r="F182" s="194" t="s">
        <v>4034</v>
      </c>
      <c r="G182" s="195" t="s">
        <v>1260</v>
      </c>
      <c r="H182" s="196">
        <v>5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239</v>
      </c>
      <c r="AT182" s="23" t="s">
        <v>176</v>
      </c>
      <c r="AU182" s="23" t="s">
        <v>188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239</v>
      </c>
      <c r="BM182" s="23" t="s">
        <v>975</v>
      </c>
    </row>
    <row r="183" spans="2:65" s="1" customFormat="1" ht="13.5">
      <c r="B183" s="41"/>
      <c r="C183" s="63"/>
      <c r="D183" s="204" t="s">
        <v>182</v>
      </c>
      <c r="E183" s="63"/>
      <c r="F183" s="205" t="s">
        <v>4034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188</v>
      </c>
    </row>
    <row r="184" spans="2:65" s="1" customFormat="1" ht="16.5" customHeight="1">
      <c r="B184" s="41"/>
      <c r="C184" s="192" t="s">
        <v>753</v>
      </c>
      <c r="D184" s="192" t="s">
        <v>176</v>
      </c>
      <c r="E184" s="193" t="s">
        <v>3674</v>
      </c>
      <c r="F184" s="194" t="s">
        <v>4035</v>
      </c>
      <c r="G184" s="195" t="s">
        <v>3618</v>
      </c>
      <c r="H184" s="196">
        <v>12</v>
      </c>
      <c r="I184" s="197"/>
      <c r="J184" s="198">
        <f>ROUND(I184*H184,2)</f>
        <v>0</v>
      </c>
      <c r="K184" s="194" t="s">
        <v>78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239</v>
      </c>
      <c r="AT184" s="23" t="s">
        <v>176</v>
      </c>
      <c r="AU184" s="23" t="s">
        <v>188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239</v>
      </c>
      <c r="BM184" s="23" t="s">
        <v>992</v>
      </c>
    </row>
    <row r="185" spans="2:65" s="1" customFormat="1" ht="13.5">
      <c r="B185" s="41"/>
      <c r="C185" s="63"/>
      <c r="D185" s="204" t="s">
        <v>182</v>
      </c>
      <c r="E185" s="63"/>
      <c r="F185" s="205" t="s">
        <v>4035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188</v>
      </c>
    </row>
    <row r="186" spans="2:65" s="1" customFormat="1" ht="16.5" customHeight="1">
      <c r="B186" s="41"/>
      <c r="C186" s="192" t="s">
        <v>759</v>
      </c>
      <c r="D186" s="192" t="s">
        <v>176</v>
      </c>
      <c r="E186" s="193" t="s">
        <v>3676</v>
      </c>
      <c r="F186" s="194" t="s">
        <v>4036</v>
      </c>
      <c r="G186" s="195" t="s">
        <v>3618</v>
      </c>
      <c r="H186" s="196">
        <v>4.5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188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1006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4036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188</v>
      </c>
    </row>
    <row r="188" spans="2:65" s="10" customFormat="1" ht="22.35" customHeight="1">
      <c r="B188" s="176"/>
      <c r="C188" s="177"/>
      <c r="D188" s="178" t="s">
        <v>79</v>
      </c>
      <c r="E188" s="190" t="s">
        <v>3808</v>
      </c>
      <c r="F188" s="190" t="s">
        <v>4037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SUM(P189:P232)</f>
        <v>0</v>
      </c>
      <c r="Q188" s="184"/>
      <c r="R188" s="185">
        <f>SUM(R189:R232)</f>
        <v>0</v>
      </c>
      <c r="S188" s="184"/>
      <c r="T188" s="186">
        <f>SUM(T189:T232)</f>
        <v>0</v>
      </c>
      <c r="AR188" s="187" t="s">
        <v>89</v>
      </c>
      <c r="AT188" s="188" t="s">
        <v>79</v>
      </c>
      <c r="AU188" s="188" t="s">
        <v>89</v>
      </c>
      <c r="AY188" s="187" t="s">
        <v>173</v>
      </c>
      <c r="BK188" s="189">
        <f>SUM(BK189:BK232)</f>
        <v>0</v>
      </c>
    </row>
    <row r="189" spans="2:65" s="1" customFormat="1" ht="16.5" customHeight="1">
      <c r="B189" s="41"/>
      <c r="C189" s="192" t="s">
        <v>764</v>
      </c>
      <c r="D189" s="192" t="s">
        <v>176</v>
      </c>
      <c r="E189" s="193" t="s">
        <v>3678</v>
      </c>
      <c r="F189" s="194" t="s">
        <v>4038</v>
      </c>
      <c r="G189" s="195" t="s">
        <v>3618</v>
      </c>
      <c r="H189" s="196">
        <v>19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188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1030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4038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188</v>
      </c>
    </row>
    <row r="191" spans="2:65" s="1" customFormat="1" ht="16.5" customHeight="1">
      <c r="B191" s="41"/>
      <c r="C191" s="192" t="s">
        <v>773</v>
      </c>
      <c r="D191" s="192" t="s">
        <v>176</v>
      </c>
      <c r="E191" s="193" t="s">
        <v>3680</v>
      </c>
      <c r="F191" s="194" t="s">
        <v>4032</v>
      </c>
      <c r="G191" s="195" t="s">
        <v>3618</v>
      </c>
      <c r="H191" s="196">
        <v>118</v>
      </c>
      <c r="I191" s="197"/>
      <c r="J191" s="198">
        <f>ROUND(I191*H191,2)</f>
        <v>0</v>
      </c>
      <c r="K191" s="194" t="s">
        <v>78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239</v>
      </c>
      <c r="AT191" s="23" t="s">
        <v>176</v>
      </c>
      <c r="AU191" s="23" t="s">
        <v>188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239</v>
      </c>
      <c r="BM191" s="23" t="s">
        <v>1045</v>
      </c>
    </row>
    <row r="192" spans="2:65" s="1" customFormat="1" ht="13.5">
      <c r="B192" s="41"/>
      <c r="C192" s="63"/>
      <c r="D192" s="204" t="s">
        <v>182</v>
      </c>
      <c r="E192" s="63"/>
      <c r="F192" s="205" t="s">
        <v>4032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188</v>
      </c>
    </row>
    <row r="193" spans="2:65" s="1" customFormat="1" ht="16.5" customHeight="1">
      <c r="B193" s="41"/>
      <c r="C193" s="192" t="s">
        <v>778</v>
      </c>
      <c r="D193" s="192" t="s">
        <v>176</v>
      </c>
      <c r="E193" s="193" t="s">
        <v>3683</v>
      </c>
      <c r="F193" s="194" t="s">
        <v>4033</v>
      </c>
      <c r="G193" s="195" t="s">
        <v>3618</v>
      </c>
      <c r="H193" s="196">
        <v>4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239</v>
      </c>
      <c r="AT193" s="23" t="s">
        <v>176</v>
      </c>
      <c r="AU193" s="23" t="s">
        <v>188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239</v>
      </c>
      <c r="BM193" s="23" t="s">
        <v>1059</v>
      </c>
    </row>
    <row r="194" spans="2:65" s="1" customFormat="1" ht="13.5">
      <c r="B194" s="41"/>
      <c r="C194" s="63"/>
      <c r="D194" s="204" t="s">
        <v>182</v>
      </c>
      <c r="E194" s="63"/>
      <c r="F194" s="205" t="s">
        <v>4033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188</v>
      </c>
    </row>
    <row r="195" spans="2:65" s="1" customFormat="1" ht="16.5" customHeight="1">
      <c r="B195" s="41"/>
      <c r="C195" s="192" t="s">
        <v>783</v>
      </c>
      <c r="D195" s="192" t="s">
        <v>176</v>
      </c>
      <c r="E195" s="193" t="s">
        <v>3685</v>
      </c>
      <c r="F195" s="194" t="s">
        <v>4039</v>
      </c>
      <c r="G195" s="195" t="s">
        <v>3618</v>
      </c>
      <c r="H195" s="196">
        <v>14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188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1071</v>
      </c>
    </row>
    <row r="196" spans="2:65" s="1" customFormat="1" ht="13.5">
      <c r="B196" s="41"/>
      <c r="C196" s="63"/>
      <c r="D196" s="204" t="s">
        <v>182</v>
      </c>
      <c r="E196" s="63"/>
      <c r="F196" s="205" t="s">
        <v>4039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188</v>
      </c>
    </row>
    <row r="197" spans="2:65" s="1" customFormat="1" ht="16.5" customHeight="1">
      <c r="B197" s="41"/>
      <c r="C197" s="192" t="s">
        <v>792</v>
      </c>
      <c r="D197" s="192" t="s">
        <v>176</v>
      </c>
      <c r="E197" s="193" t="s">
        <v>3687</v>
      </c>
      <c r="F197" s="194" t="s">
        <v>4040</v>
      </c>
      <c r="G197" s="195" t="s">
        <v>1260</v>
      </c>
      <c r="H197" s="196">
        <v>9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239</v>
      </c>
      <c r="AT197" s="23" t="s">
        <v>176</v>
      </c>
      <c r="AU197" s="23" t="s">
        <v>188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239</v>
      </c>
      <c r="BM197" s="23" t="s">
        <v>1083</v>
      </c>
    </row>
    <row r="198" spans="2:65" s="1" customFormat="1" ht="13.5">
      <c r="B198" s="41"/>
      <c r="C198" s="63"/>
      <c r="D198" s="204" t="s">
        <v>182</v>
      </c>
      <c r="E198" s="63"/>
      <c r="F198" s="205" t="s">
        <v>4040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188</v>
      </c>
    </row>
    <row r="199" spans="2:65" s="1" customFormat="1" ht="16.5" customHeight="1">
      <c r="B199" s="41"/>
      <c r="C199" s="192" t="s">
        <v>797</v>
      </c>
      <c r="D199" s="192" t="s">
        <v>176</v>
      </c>
      <c r="E199" s="193" t="s">
        <v>3689</v>
      </c>
      <c r="F199" s="194" t="s">
        <v>4041</v>
      </c>
      <c r="G199" s="195" t="s">
        <v>1260</v>
      </c>
      <c r="H199" s="196">
        <v>20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239</v>
      </c>
      <c r="AT199" s="23" t="s">
        <v>176</v>
      </c>
      <c r="AU199" s="23" t="s">
        <v>188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239</v>
      </c>
      <c r="BM199" s="23" t="s">
        <v>1096</v>
      </c>
    </row>
    <row r="200" spans="2:65" s="1" customFormat="1" ht="13.5">
      <c r="B200" s="41"/>
      <c r="C200" s="63"/>
      <c r="D200" s="204" t="s">
        <v>182</v>
      </c>
      <c r="E200" s="63"/>
      <c r="F200" s="205" t="s">
        <v>4041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188</v>
      </c>
    </row>
    <row r="201" spans="2:65" s="1" customFormat="1" ht="16.5" customHeight="1">
      <c r="B201" s="41"/>
      <c r="C201" s="192" t="s">
        <v>805</v>
      </c>
      <c r="D201" s="192" t="s">
        <v>176</v>
      </c>
      <c r="E201" s="193" t="s">
        <v>3691</v>
      </c>
      <c r="F201" s="194" t="s">
        <v>4042</v>
      </c>
      <c r="G201" s="195" t="s">
        <v>1260</v>
      </c>
      <c r="H201" s="196">
        <v>1</v>
      </c>
      <c r="I201" s="197"/>
      <c r="J201" s="198">
        <f>ROUND(I201*H201,2)</f>
        <v>0</v>
      </c>
      <c r="K201" s="194" t="s">
        <v>78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239</v>
      </c>
      <c r="AT201" s="23" t="s">
        <v>176</v>
      </c>
      <c r="AU201" s="23" t="s">
        <v>188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239</v>
      </c>
      <c r="BM201" s="23" t="s">
        <v>1112</v>
      </c>
    </row>
    <row r="202" spans="2:65" s="1" customFormat="1" ht="13.5">
      <c r="B202" s="41"/>
      <c r="C202" s="63"/>
      <c r="D202" s="204" t="s">
        <v>182</v>
      </c>
      <c r="E202" s="63"/>
      <c r="F202" s="205" t="s">
        <v>4042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188</v>
      </c>
    </row>
    <row r="203" spans="2:65" s="1" customFormat="1" ht="16.5" customHeight="1">
      <c r="B203" s="41"/>
      <c r="C203" s="192" t="s">
        <v>813</v>
      </c>
      <c r="D203" s="192" t="s">
        <v>176</v>
      </c>
      <c r="E203" s="193" t="s">
        <v>3767</v>
      </c>
      <c r="F203" s="194" t="s">
        <v>4043</v>
      </c>
      <c r="G203" s="195" t="s">
        <v>1260</v>
      </c>
      <c r="H203" s="196">
        <v>7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239</v>
      </c>
      <c r="AT203" s="23" t="s">
        <v>176</v>
      </c>
      <c r="AU203" s="23" t="s">
        <v>188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239</v>
      </c>
      <c r="BM203" s="23" t="s">
        <v>1124</v>
      </c>
    </row>
    <row r="204" spans="2:65" s="1" customFormat="1" ht="13.5">
      <c r="B204" s="41"/>
      <c r="C204" s="63"/>
      <c r="D204" s="204" t="s">
        <v>182</v>
      </c>
      <c r="E204" s="63"/>
      <c r="F204" s="205" t="s">
        <v>4043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188</v>
      </c>
    </row>
    <row r="205" spans="2:65" s="1" customFormat="1" ht="16.5" customHeight="1">
      <c r="B205" s="41"/>
      <c r="C205" s="192" t="s">
        <v>818</v>
      </c>
      <c r="D205" s="192" t="s">
        <v>176</v>
      </c>
      <c r="E205" s="193" t="s">
        <v>3768</v>
      </c>
      <c r="F205" s="194" t="s">
        <v>4044</v>
      </c>
      <c r="G205" s="195" t="s">
        <v>1260</v>
      </c>
      <c r="H205" s="196">
        <v>1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239</v>
      </c>
      <c r="AT205" s="23" t="s">
        <v>176</v>
      </c>
      <c r="AU205" s="23" t="s">
        <v>188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239</v>
      </c>
      <c r="BM205" s="23" t="s">
        <v>1134</v>
      </c>
    </row>
    <row r="206" spans="2:65" s="1" customFormat="1" ht="13.5">
      <c r="B206" s="41"/>
      <c r="C206" s="63"/>
      <c r="D206" s="204" t="s">
        <v>182</v>
      </c>
      <c r="E206" s="63"/>
      <c r="F206" s="205" t="s">
        <v>4044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188</v>
      </c>
    </row>
    <row r="207" spans="2:65" s="1" customFormat="1" ht="25.5" customHeight="1">
      <c r="B207" s="41"/>
      <c r="C207" s="192" t="s">
        <v>824</v>
      </c>
      <c r="D207" s="192" t="s">
        <v>176</v>
      </c>
      <c r="E207" s="193" t="s">
        <v>3901</v>
      </c>
      <c r="F207" s="194" t="s">
        <v>4045</v>
      </c>
      <c r="G207" s="195" t="s">
        <v>1260</v>
      </c>
      <c r="H207" s="196">
        <v>6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188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1149</v>
      </c>
    </row>
    <row r="208" spans="2:65" s="1" customFormat="1" ht="27">
      <c r="B208" s="41"/>
      <c r="C208" s="63"/>
      <c r="D208" s="204" t="s">
        <v>182</v>
      </c>
      <c r="E208" s="63"/>
      <c r="F208" s="205" t="s">
        <v>4045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188</v>
      </c>
    </row>
    <row r="209" spans="2:65" s="1" customFormat="1" ht="25.5" customHeight="1">
      <c r="B209" s="41"/>
      <c r="C209" s="192" t="s">
        <v>829</v>
      </c>
      <c r="D209" s="192" t="s">
        <v>176</v>
      </c>
      <c r="E209" s="193" t="s">
        <v>4046</v>
      </c>
      <c r="F209" s="194" t="s">
        <v>4047</v>
      </c>
      <c r="G209" s="195" t="s">
        <v>1260</v>
      </c>
      <c r="H209" s="196">
        <v>21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188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1160</v>
      </c>
    </row>
    <row r="210" spans="2:65" s="1" customFormat="1" ht="27">
      <c r="B210" s="41"/>
      <c r="C210" s="63"/>
      <c r="D210" s="204" t="s">
        <v>182</v>
      </c>
      <c r="E210" s="63"/>
      <c r="F210" s="205" t="s">
        <v>4047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188</v>
      </c>
    </row>
    <row r="211" spans="2:65" s="1" customFormat="1" ht="25.5" customHeight="1">
      <c r="B211" s="41"/>
      <c r="C211" s="192" t="s">
        <v>835</v>
      </c>
      <c r="D211" s="192" t="s">
        <v>176</v>
      </c>
      <c r="E211" s="193" t="s">
        <v>3934</v>
      </c>
      <c r="F211" s="194" t="s">
        <v>4048</v>
      </c>
      <c r="G211" s="195" t="s">
        <v>1260</v>
      </c>
      <c r="H211" s="196">
        <v>1</v>
      </c>
      <c r="I211" s="197"/>
      <c r="J211" s="198">
        <f>ROUND(I211*H211,2)</f>
        <v>0</v>
      </c>
      <c r="K211" s="194" t="s">
        <v>78</v>
      </c>
      <c r="L211" s="61"/>
      <c r="M211" s="199" t="s">
        <v>78</v>
      </c>
      <c r="N211" s="200" t="s">
        <v>50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3" t="s">
        <v>239</v>
      </c>
      <c r="AT211" s="23" t="s">
        <v>176</v>
      </c>
      <c r="AU211" s="23" t="s">
        <v>188</v>
      </c>
      <c r="AY211" s="23" t="s">
        <v>173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87</v>
      </c>
      <c r="BK211" s="203">
        <f>ROUND(I211*H211,2)</f>
        <v>0</v>
      </c>
      <c r="BL211" s="23" t="s">
        <v>239</v>
      </c>
      <c r="BM211" s="23" t="s">
        <v>1172</v>
      </c>
    </row>
    <row r="212" spans="2:65" s="1" customFormat="1" ht="27">
      <c r="B212" s="41"/>
      <c r="C212" s="63"/>
      <c r="D212" s="204" t="s">
        <v>182</v>
      </c>
      <c r="E212" s="63"/>
      <c r="F212" s="205" t="s">
        <v>4048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3" t="s">
        <v>182</v>
      </c>
      <c r="AU212" s="23" t="s">
        <v>188</v>
      </c>
    </row>
    <row r="213" spans="2:65" s="1" customFormat="1" ht="25.5" customHeight="1">
      <c r="B213" s="41"/>
      <c r="C213" s="192" t="s">
        <v>840</v>
      </c>
      <c r="D213" s="192" t="s">
        <v>176</v>
      </c>
      <c r="E213" s="193" t="s">
        <v>3936</v>
      </c>
      <c r="F213" s="194" t="s">
        <v>4049</v>
      </c>
      <c r="G213" s="195" t="s">
        <v>1260</v>
      </c>
      <c r="H213" s="196">
        <v>2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239</v>
      </c>
      <c r="AT213" s="23" t="s">
        <v>176</v>
      </c>
      <c r="AU213" s="23" t="s">
        <v>188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239</v>
      </c>
      <c r="BM213" s="23" t="s">
        <v>1188</v>
      </c>
    </row>
    <row r="214" spans="2:65" s="1" customFormat="1" ht="27">
      <c r="B214" s="41"/>
      <c r="C214" s="63"/>
      <c r="D214" s="204" t="s">
        <v>182</v>
      </c>
      <c r="E214" s="63"/>
      <c r="F214" s="205" t="s">
        <v>4049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188</v>
      </c>
    </row>
    <row r="215" spans="2:65" s="1" customFormat="1" ht="25.5" customHeight="1">
      <c r="B215" s="41"/>
      <c r="C215" s="192" t="s">
        <v>848</v>
      </c>
      <c r="D215" s="192" t="s">
        <v>176</v>
      </c>
      <c r="E215" s="193" t="s">
        <v>3938</v>
      </c>
      <c r="F215" s="194" t="s">
        <v>4050</v>
      </c>
      <c r="G215" s="195" t="s">
        <v>1260</v>
      </c>
      <c r="H215" s="196">
        <v>10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188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1199</v>
      </c>
    </row>
    <row r="216" spans="2:65" s="1" customFormat="1" ht="13.5">
      <c r="B216" s="41"/>
      <c r="C216" s="63"/>
      <c r="D216" s="204" t="s">
        <v>182</v>
      </c>
      <c r="E216" s="63"/>
      <c r="F216" s="205" t="s">
        <v>4050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188</v>
      </c>
    </row>
    <row r="217" spans="2:65" s="1" customFormat="1" ht="25.5" customHeight="1">
      <c r="B217" s="41"/>
      <c r="C217" s="192" t="s">
        <v>853</v>
      </c>
      <c r="D217" s="192" t="s">
        <v>176</v>
      </c>
      <c r="E217" s="193" t="s">
        <v>3940</v>
      </c>
      <c r="F217" s="194" t="s">
        <v>4051</v>
      </c>
      <c r="G217" s="195" t="s">
        <v>1260</v>
      </c>
      <c r="H217" s="196">
        <v>2</v>
      </c>
      <c r="I217" s="197"/>
      <c r="J217" s="198">
        <f>ROUND(I217*H217,2)</f>
        <v>0</v>
      </c>
      <c r="K217" s="194" t="s">
        <v>78</v>
      </c>
      <c r="L217" s="61"/>
      <c r="M217" s="199" t="s">
        <v>78</v>
      </c>
      <c r="N217" s="200" t="s">
        <v>50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239</v>
      </c>
      <c r="AT217" s="23" t="s">
        <v>176</v>
      </c>
      <c r="AU217" s="23" t="s">
        <v>188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239</v>
      </c>
      <c r="BM217" s="23" t="s">
        <v>1211</v>
      </c>
    </row>
    <row r="218" spans="2:65" s="1" customFormat="1" ht="13.5">
      <c r="B218" s="41"/>
      <c r="C218" s="63"/>
      <c r="D218" s="204" t="s">
        <v>182</v>
      </c>
      <c r="E218" s="63"/>
      <c r="F218" s="205" t="s">
        <v>4051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3" t="s">
        <v>182</v>
      </c>
      <c r="AU218" s="23" t="s">
        <v>188</v>
      </c>
    </row>
    <row r="219" spans="2:65" s="1" customFormat="1" ht="25.5" customHeight="1">
      <c r="B219" s="41"/>
      <c r="C219" s="192" t="s">
        <v>861</v>
      </c>
      <c r="D219" s="192" t="s">
        <v>176</v>
      </c>
      <c r="E219" s="193" t="s">
        <v>434</v>
      </c>
      <c r="F219" s="194" t="s">
        <v>4052</v>
      </c>
      <c r="G219" s="195" t="s">
        <v>1260</v>
      </c>
      <c r="H219" s="196">
        <v>17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239</v>
      </c>
      <c r="AT219" s="23" t="s">
        <v>176</v>
      </c>
      <c r="AU219" s="23" t="s">
        <v>188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239</v>
      </c>
      <c r="BM219" s="23" t="s">
        <v>1221</v>
      </c>
    </row>
    <row r="220" spans="2:65" s="1" customFormat="1" ht="13.5">
      <c r="B220" s="41"/>
      <c r="C220" s="63"/>
      <c r="D220" s="204" t="s">
        <v>182</v>
      </c>
      <c r="E220" s="63"/>
      <c r="F220" s="205" t="s">
        <v>4052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188</v>
      </c>
    </row>
    <row r="221" spans="2:65" s="1" customFormat="1" ht="16.5" customHeight="1">
      <c r="B221" s="41"/>
      <c r="C221" s="192" t="s">
        <v>866</v>
      </c>
      <c r="D221" s="192" t="s">
        <v>176</v>
      </c>
      <c r="E221" s="193" t="s">
        <v>441</v>
      </c>
      <c r="F221" s="194" t="s">
        <v>4053</v>
      </c>
      <c r="G221" s="195" t="s">
        <v>1260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188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1233</v>
      </c>
    </row>
    <row r="222" spans="2:65" s="1" customFormat="1" ht="13.5">
      <c r="B222" s="41"/>
      <c r="C222" s="63"/>
      <c r="D222" s="204" t="s">
        <v>182</v>
      </c>
      <c r="E222" s="63"/>
      <c r="F222" s="205" t="s">
        <v>4053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188</v>
      </c>
    </row>
    <row r="223" spans="2:65" s="1" customFormat="1" ht="16.5" customHeight="1">
      <c r="B223" s="41"/>
      <c r="C223" s="192" t="s">
        <v>871</v>
      </c>
      <c r="D223" s="192" t="s">
        <v>176</v>
      </c>
      <c r="E223" s="193" t="s">
        <v>666</v>
      </c>
      <c r="F223" s="194" t="s">
        <v>4054</v>
      </c>
      <c r="G223" s="195" t="s">
        <v>1260</v>
      </c>
      <c r="H223" s="196">
        <v>2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188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1245</v>
      </c>
    </row>
    <row r="224" spans="2:65" s="1" customFormat="1" ht="13.5">
      <c r="B224" s="41"/>
      <c r="C224" s="63"/>
      <c r="D224" s="204" t="s">
        <v>182</v>
      </c>
      <c r="E224" s="63"/>
      <c r="F224" s="205" t="s">
        <v>4054</v>
      </c>
      <c r="G224" s="63"/>
      <c r="H224" s="63"/>
      <c r="I224" s="163"/>
      <c r="J224" s="63"/>
      <c r="K224" s="63"/>
      <c r="L224" s="61"/>
      <c r="M224" s="206"/>
      <c r="N224" s="42"/>
      <c r="O224" s="42"/>
      <c r="P224" s="42"/>
      <c r="Q224" s="42"/>
      <c r="R224" s="42"/>
      <c r="S224" s="42"/>
      <c r="T224" s="78"/>
      <c r="AT224" s="23" t="s">
        <v>182</v>
      </c>
      <c r="AU224" s="23" t="s">
        <v>188</v>
      </c>
    </row>
    <row r="225" spans="2:65" s="1" customFormat="1" ht="16.5" customHeight="1">
      <c r="B225" s="41"/>
      <c r="C225" s="192" t="s">
        <v>876</v>
      </c>
      <c r="D225" s="192" t="s">
        <v>176</v>
      </c>
      <c r="E225" s="193" t="s">
        <v>673</v>
      </c>
      <c r="F225" s="194" t="s">
        <v>4055</v>
      </c>
      <c r="G225" s="195" t="s">
        <v>1260</v>
      </c>
      <c r="H225" s="196">
        <v>3</v>
      </c>
      <c r="I225" s="197"/>
      <c r="J225" s="198">
        <f>ROUND(I225*H225,2)</f>
        <v>0</v>
      </c>
      <c r="K225" s="194" t="s">
        <v>78</v>
      </c>
      <c r="L225" s="61"/>
      <c r="M225" s="199" t="s">
        <v>78</v>
      </c>
      <c r="N225" s="200" t="s">
        <v>50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3" t="s">
        <v>239</v>
      </c>
      <c r="AT225" s="23" t="s">
        <v>176</v>
      </c>
      <c r="AU225" s="23" t="s">
        <v>188</v>
      </c>
      <c r="AY225" s="23" t="s">
        <v>173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87</v>
      </c>
      <c r="BK225" s="203">
        <f>ROUND(I225*H225,2)</f>
        <v>0</v>
      </c>
      <c r="BL225" s="23" t="s">
        <v>239</v>
      </c>
      <c r="BM225" s="23" t="s">
        <v>1293</v>
      </c>
    </row>
    <row r="226" spans="2:65" s="1" customFormat="1" ht="13.5">
      <c r="B226" s="41"/>
      <c r="C226" s="63"/>
      <c r="D226" s="204" t="s">
        <v>182</v>
      </c>
      <c r="E226" s="63"/>
      <c r="F226" s="205" t="s">
        <v>4055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182</v>
      </c>
      <c r="AU226" s="23" t="s">
        <v>188</v>
      </c>
    </row>
    <row r="227" spans="2:65" s="1" customFormat="1" ht="16.5" customHeight="1">
      <c r="B227" s="41"/>
      <c r="C227" s="192" t="s">
        <v>880</v>
      </c>
      <c r="D227" s="192" t="s">
        <v>176</v>
      </c>
      <c r="E227" s="193" t="s">
        <v>678</v>
      </c>
      <c r="F227" s="194" t="s">
        <v>4056</v>
      </c>
      <c r="G227" s="195" t="s">
        <v>1260</v>
      </c>
      <c r="H227" s="196">
        <v>8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188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1309</v>
      </c>
    </row>
    <row r="228" spans="2:65" s="1" customFormat="1" ht="13.5">
      <c r="B228" s="41"/>
      <c r="C228" s="63"/>
      <c r="D228" s="204" t="s">
        <v>182</v>
      </c>
      <c r="E228" s="63"/>
      <c r="F228" s="205" t="s">
        <v>4056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188</v>
      </c>
    </row>
    <row r="229" spans="2:65" s="1" customFormat="1" ht="16.5" customHeight="1">
      <c r="B229" s="41"/>
      <c r="C229" s="192" t="s">
        <v>890</v>
      </c>
      <c r="D229" s="192" t="s">
        <v>176</v>
      </c>
      <c r="E229" s="193" t="s">
        <v>683</v>
      </c>
      <c r="F229" s="194" t="s">
        <v>4057</v>
      </c>
      <c r="G229" s="195" t="s">
        <v>1260</v>
      </c>
      <c r="H229" s="196">
        <v>3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239</v>
      </c>
      <c r="AT229" s="23" t="s">
        <v>176</v>
      </c>
      <c r="AU229" s="23" t="s">
        <v>188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239</v>
      </c>
      <c r="BM229" s="23" t="s">
        <v>1322</v>
      </c>
    </row>
    <row r="230" spans="2:65" s="1" customFormat="1" ht="13.5">
      <c r="B230" s="41"/>
      <c r="C230" s="63"/>
      <c r="D230" s="204" t="s">
        <v>182</v>
      </c>
      <c r="E230" s="63"/>
      <c r="F230" s="205" t="s">
        <v>4057</v>
      </c>
      <c r="G230" s="63"/>
      <c r="H230" s="63"/>
      <c r="I230" s="163"/>
      <c r="J230" s="63"/>
      <c r="K230" s="63"/>
      <c r="L230" s="61"/>
      <c r="M230" s="206"/>
      <c r="N230" s="42"/>
      <c r="O230" s="42"/>
      <c r="P230" s="42"/>
      <c r="Q230" s="42"/>
      <c r="R230" s="42"/>
      <c r="S230" s="42"/>
      <c r="T230" s="78"/>
      <c r="AT230" s="23" t="s">
        <v>182</v>
      </c>
      <c r="AU230" s="23" t="s">
        <v>188</v>
      </c>
    </row>
    <row r="231" spans="2:65" s="1" customFormat="1" ht="16.5" customHeight="1">
      <c r="B231" s="41"/>
      <c r="C231" s="192" t="s">
        <v>895</v>
      </c>
      <c r="D231" s="192" t="s">
        <v>176</v>
      </c>
      <c r="E231" s="193" t="s">
        <v>692</v>
      </c>
      <c r="F231" s="194" t="s">
        <v>4058</v>
      </c>
      <c r="G231" s="195" t="s">
        <v>3618</v>
      </c>
      <c r="H231" s="196">
        <v>276.5</v>
      </c>
      <c r="I231" s="197"/>
      <c r="J231" s="198">
        <f>ROUND(I231*H231,2)</f>
        <v>0</v>
      </c>
      <c r="K231" s="194" t="s">
        <v>78</v>
      </c>
      <c r="L231" s="61"/>
      <c r="M231" s="199" t="s">
        <v>78</v>
      </c>
      <c r="N231" s="200" t="s">
        <v>50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3" t="s">
        <v>239</v>
      </c>
      <c r="AT231" s="23" t="s">
        <v>176</v>
      </c>
      <c r="AU231" s="23" t="s">
        <v>188</v>
      </c>
      <c r="AY231" s="23" t="s">
        <v>173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87</v>
      </c>
      <c r="BK231" s="203">
        <f>ROUND(I231*H231,2)</f>
        <v>0</v>
      </c>
      <c r="BL231" s="23" t="s">
        <v>239</v>
      </c>
      <c r="BM231" s="23" t="s">
        <v>1334</v>
      </c>
    </row>
    <row r="232" spans="2:65" s="1" customFormat="1" ht="13.5">
      <c r="B232" s="41"/>
      <c r="C232" s="63"/>
      <c r="D232" s="204" t="s">
        <v>182</v>
      </c>
      <c r="E232" s="63"/>
      <c r="F232" s="205" t="s">
        <v>4058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182</v>
      </c>
      <c r="AU232" s="23" t="s">
        <v>188</v>
      </c>
    </row>
    <row r="233" spans="2:65" s="10" customFormat="1" ht="22.35" customHeight="1">
      <c r="B233" s="176"/>
      <c r="C233" s="177"/>
      <c r="D233" s="178" t="s">
        <v>79</v>
      </c>
      <c r="E233" s="190" t="s">
        <v>3829</v>
      </c>
      <c r="F233" s="190" t="s">
        <v>4059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SUM(P234:P239)</f>
        <v>0</v>
      </c>
      <c r="Q233" s="184"/>
      <c r="R233" s="185">
        <f>SUM(R234:R239)</f>
        <v>0</v>
      </c>
      <c r="S233" s="184"/>
      <c r="T233" s="186">
        <f>SUM(T234:T239)</f>
        <v>0</v>
      </c>
      <c r="AR233" s="187" t="s">
        <v>89</v>
      </c>
      <c r="AT233" s="188" t="s">
        <v>79</v>
      </c>
      <c r="AU233" s="188" t="s">
        <v>89</v>
      </c>
      <c r="AY233" s="187" t="s">
        <v>173</v>
      </c>
      <c r="BK233" s="189">
        <f>SUM(BK234:BK239)</f>
        <v>0</v>
      </c>
    </row>
    <row r="234" spans="2:65" s="1" customFormat="1" ht="16.5" customHeight="1">
      <c r="B234" s="41"/>
      <c r="C234" s="192" t="s">
        <v>899</v>
      </c>
      <c r="D234" s="192" t="s">
        <v>176</v>
      </c>
      <c r="E234" s="193" t="s">
        <v>701</v>
      </c>
      <c r="F234" s="194" t="s">
        <v>4060</v>
      </c>
      <c r="G234" s="195" t="s">
        <v>3618</v>
      </c>
      <c r="H234" s="196">
        <v>4</v>
      </c>
      <c r="I234" s="197"/>
      <c r="J234" s="198">
        <f>ROUND(I234*H234,2)</f>
        <v>0</v>
      </c>
      <c r="K234" s="194" t="s">
        <v>78</v>
      </c>
      <c r="L234" s="61"/>
      <c r="M234" s="199" t="s">
        <v>78</v>
      </c>
      <c r="N234" s="200" t="s">
        <v>50</v>
      </c>
      <c r="O234" s="4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3" t="s">
        <v>239</v>
      </c>
      <c r="AT234" s="23" t="s">
        <v>176</v>
      </c>
      <c r="AU234" s="23" t="s">
        <v>188</v>
      </c>
      <c r="AY234" s="23" t="s">
        <v>173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87</v>
      </c>
      <c r="BK234" s="203">
        <f>ROUND(I234*H234,2)</f>
        <v>0</v>
      </c>
      <c r="BL234" s="23" t="s">
        <v>239</v>
      </c>
      <c r="BM234" s="23" t="s">
        <v>1346</v>
      </c>
    </row>
    <row r="235" spans="2:65" s="1" customFormat="1" ht="13.5">
      <c r="B235" s="41"/>
      <c r="C235" s="63"/>
      <c r="D235" s="204" t="s">
        <v>182</v>
      </c>
      <c r="E235" s="63"/>
      <c r="F235" s="205" t="s">
        <v>4060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182</v>
      </c>
      <c r="AU235" s="23" t="s">
        <v>188</v>
      </c>
    </row>
    <row r="236" spans="2:65" s="1" customFormat="1" ht="16.5" customHeight="1">
      <c r="B236" s="41"/>
      <c r="C236" s="192" t="s">
        <v>903</v>
      </c>
      <c r="D236" s="192" t="s">
        <v>176</v>
      </c>
      <c r="E236" s="193" t="s">
        <v>710</v>
      </c>
      <c r="F236" s="194" t="s">
        <v>4061</v>
      </c>
      <c r="G236" s="195" t="s">
        <v>3618</v>
      </c>
      <c r="H236" s="196">
        <v>23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188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1360</v>
      </c>
    </row>
    <row r="237" spans="2:65" s="1" customFormat="1" ht="13.5">
      <c r="B237" s="41"/>
      <c r="C237" s="63"/>
      <c r="D237" s="204" t="s">
        <v>182</v>
      </c>
      <c r="E237" s="63"/>
      <c r="F237" s="205" t="s">
        <v>4061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188</v>
      </c>
    </row>
    <row r="238" spans="2:65" s="1" customFormat="1" ht="16.5" customHeight="1">
      <c r="B238" s="41"/>
      <c r="C238" s="192" t="s">
        <v>907</v>
      </c>
      <c r="D238" s="192" t="s">
        <v>176</v>
      </c>
      <c r="E238" s="193" t="s">
        <v>718</v>
      </c>
      <c r="F238" s="194" t="s">
        <v>4062</v>
      </c>
      <c r="G238" s="195" t="s">
        <v>3618</v>
      </c>
      <c r="H238" s="196">
        <v>0</v>
      </c>
      <c r="I238" s="197"/>
      <c r="J238" s="198">
        <f>ROUND(I238*H238,2)</f>
        <v>0</v>
      </c>
      <c r="K238" s="194" t="s">
        <v>78</v>
      </c>
      <c r="L238" s="61"/>
      <c r="M238" s="199" t="s">
        <v>78</v>
      </c>
      <c r="N238" s="200" t="s">
        <v>50</v>
      </c>
      <c r="O238" s="4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3" t="s">
        <v>239</v>
      </c>
      <c r="AT238" s="23" t="s">
        <v>176</v>
      </c>
      <c r="AU238" s="23" t="s">
        <v>188</v>
      </c>
      <c r="AY238" s="23" t="s">
        <v>173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87</v>
      </c>
      <c r="BK238" s="203">
        <f>ROUND(I238*H238,2)</f>
        <v>0</v>
      </c>
      <c r="BL238" s="23" t="s">
        <v>239</v>
      </c>
      <c r="BM238" s="23" t="s">
        <v>1376</v>
      </c>
    </row>
    <row r="239" spans="2:65" s="1" customFormat="1" ht="13.5">
      <c r="B239" s="41"/>
      <c r="C239" s="63"/>
      <c r="D239" s="204" t="s">
        <v>182</v>
      </c>
      <c r="E239" s="63"/>
      <c r="F239" s="205" t="s">
        <v>4062</v>
      </c>
      <c r="G239" s="63"/>
      <c r="H239" s="63"/>
      <c r="I239" s="163"/>
      <c r="J239" s="63"/>
      <c r="K239" s="63"/>
      <c r="L239" s="61"/>
      <c r="M239" s="206"/>
      <c r="N239" s="42"/>
      <c r="O239" s="42"/>
      <c r="P239" s="42"/>
      <c r="Q239" s="42"/>
      <c r="R239" s="42"/>
      <c r="S239" s="42"/>
      <c r="T239" s="78"/>
      <c r="AT239" s="23" t="s">
        <v>182</v>
      </c>
      <c r="AU239" s="23" t="s">
        <v>188</v>
      </c>
    </row>
    <row r="240" spans="2:65" s="10" customFormat="1" ht="29.85" customHeight="1">
      <c r="B240" s="176"/>
      <c r="C240" s="177"/>
      <c r="D240" s="178" t="s">
        <v>79</v>
      </c>
      <c r="E240" s="190" t="s">
        <v>3851</v>
      </c>
      <c r="F240" s="190" t="s">
        <v>3633</v>
      </c>
      <c r="G240" s="177"/>
      <c r="H240" s="177"/>
      <c r="I240" s="180"/>
      <c r="J240" s="191">
        <f>BK240</f>
        <v>0</v>
      </c>
      <c r="K240" s="177"/>
      <c r="L240" s="182"/>
      <c r="M240" s="183"/>
      <c r="N240" s="184"/>
      <c r="O240" s="184"/>
      <c r="P240" s="185">
        <f>SUM(P241:P284)</f>
        <v>0</v>
      </c>
      <c r="Q240" s="184"/>
      <c r="R240" s="185">
        <f>SUM(R241:R284)</f>
        <v>0</v>
      </c>
      <c r="S240" s="184"/>
      <c r="T240" s="186">
        <f>SUM(T241:T284)</f>
        <v>0</v>
      </c>
      <c r="AR240" s="187" t="s">
        <v>89</v>
      </c>
      <c r="AT240" s="188" t="s">
        <v>79</v>
      </c>
      <c r="AU240" s="188" t="s">
        <v>87</v>
      </c>
      <c r="AY240" s="187" t="s">
        <v>173</v>
      </c>
      <c r="BK240" s="189">
        <f>SUM(BK241:BK284)</f>
        <v>0</v>
      </c>
    </row>
    <row r="241" spans="2:65" s="1" customFormat="1" ht="25.5" customHeight="1">
      <c r="B241" s="41"/>
      <c r="C241" s="192" t="s">
        <v>911</v>
      </c>
      <c r="D241" s="192" t="s">
        <v>176</v>
      </c>
      <c r="E241" s="193" t="s">
        <v>733</v>
      </c>
      <c r="F241" s="194" t="s">
        <v>4063</v>
      </c>
      <c r="G241" s="195" t="s">
        <v>1260</v>
      </c>
      <c r="H241" s="196">
        <v>6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89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1389</v>
      </c>
    </row>
    <row r="242" spans="2:65" s="1" customFormat="1" ht="13.5">
      <c r="B242" s="41"/>
      <c r="C242" s="63"/>
      <c r="D242" s="204" t="s">
        <v>182</v>
      </c>
      <c r="E242" s="63"/>
      <c r="F242" s="205" t="s">
        <v>4063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89</v>
      </c>
    </row>
    <row r="243" spans="2:65" s="1" customFormat="1" ht="25.5" customHeight="1">
      <c r="B243" s="41"/>
      <c r="C243" s="192" t="s">
        <v>916</v>
      </c>
      <c r="D243" s="192" t="s">
        <v>176</v>
      </c>
      <c r="E243" s="193" t="s">
        <v>716</v>
      </c>
      <c r="F243" s="194" t="s">
        <v>4064</v>
      </c>
      <c r="G243" s="195" t="s">
        <v>1260</v>
      </c>
      <c r="H243" s="196">
        <v>4</v>
      </c>
      <c r="I243" s="197"/>
      <c r="J243" s="198">
        <f>ROUND(I243*H243,2)</f>
        <v>0</v>
      </c>
      <c r="K243" s="194" t="s">
        <v>78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3" t="s">
        <v>239</v>
      </c>
      <c r="AT243" s="23" t="s">
        <v>176</v>
      </c>
      <c r="AU243" s="23" t="s">
        <v>89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239</v>
      </c>
      <c r="BM243" s="23" t="s">
        <v>1401</v>
      </c>
    </row>
    <row r="244" spans="2:65" s="1" customFormat="1" ht="13.5">
      <c r="B244" s="41"/>
      <c r="C244" s="63"/>
      <c r="D244" s="204" t="s">
        <v>182</v>
      </c>
      <c r="E244" s="63"/>
      <c r="F244" s="205" t="s">
        <v>4064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89</v>
      </c>
    </row>
    <row r="245" spans="2:65" s="1" customFormat="1" ht="25.5" customHeight="1">
      <c r="B245" s="41"/>
      <c r="C245" s="192" t="s">
        <v>920</v>
      </c>
      <c r="D245" s="192" t="s">
        <v>176</v>
      </c>
      <c r="E245" s="193" t="s">
        <v>746</v>
      </c>
      <c r="F245" s="194" t="s">
        <v>4065</v>
      </c>
      <c r="G245" s="195" t="s">
        <v>1260</v>
      </c>
      <c r="H245" s="196">
        <v>1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89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1412</v>
      </c>
    </row>
    <row r="246" spans="2:65" s="1" customFormat="1" ht="27">
      <c r="B246" s="41"/>
      <c r="C246" s="63"/>
      <c r="D246" s="204" t="s">
        <v>182</v>
      </c>
      <c r="E246" s="63"/>
      <c r="F246" s="205" t="s">
        <v>4065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89</v>
      </c>
    </row>
    <row r="247" spans="2:65" s="1" customFormat="1" ht="16.5" customHeight="1">
      <c r="B247" s="41"/>
      <c r="C247" s="192" t="s">
        <v>924</v>
      </c>
      <c r="D247" s="192" t="s">
        <v>176</v>
      </c>
      <c r="E247" s="193" t="s">
        <v>753</v>
      </c>
      <c r="F247" s="194" t="s">
        <v>4066</v>
      </c>
      <c r="G247" s="195" t="s">
        <v>1260</v>
      </c>
      <c r="H247" s="196">
        <v>1</v>
      </c>
      <c r="I247" s="197"/>
      <c r="J247" s="198">
        <f>ROUND(I247*H247,2)</f>
        <v>0</v>
      </c>
      <c r="K247" s="194" t="s">
        <v>78</v>
      </c>
      <c r="L247" s="61"/>
      <c r="M247" s="199" t="s">
        <v>78</v>
      </c>
      <c r="N247" s="200" t="s">
        <v>50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239</v>
      </c>
      <c r="AT247" s="23" t="s">
        <v>176</v>
      </c>
      <c r="AU247" s="23" t="s">
        <v>89</v>
      </c>
      <c r="AY247" s="23" t="s">
        <v>173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87</v>
      </c>
      <c r="BK247" s="203">
        <f>ROUND(I247*H247,2)</f>
        <v>0</v>
      </c>
      <c r="BL247" s="23" t="s">
        <v>239</v>
      </c>
      <c r="BM247" s="23" t="s">
        <v>1426</v>
      </c>
    </row>
    <row r="248" spans="2:65" s="1" customFormat="1" ht="13.5">
      <c r="B248" s="41"/>
      <c r="C248" s="63"/>
      <c r="D248" s="204" t="s">
        <v>182</v>
      </c>
      <c r="E248" s="63"/>
      <c r="F248" s="205" t="s">
        <v>4066</v>
      </c>
      <c r="G248" s="63"/>
      <c r="H248" s="63"/>
      <c r="I248" s="163"/>
      <c r="J248" s="63"/>
      <c r="K248" s="63"/>
      <c r="L248" s="61"/>
      <c r="M248" s="206"/>
      <c r="N248" s="42"/>
      <c r="O248" s="42"/>
      <c r="P248" s="42"/>
      <c r="Q248" s="42"/>
      <c r="R248" s="42"/>
      <c r="S248" s="42"/>
      <c r="T248" s="78"/>
      <c r="AT248" s="23" t="s">
        <v>182</v>
      </c>
      <c r="AU248" s="23" t="s">
        <v>89</v>
      </c>
    </row>
    <row r="249" spans="2:65" s="1" customFormat="1" ht="16.5" customHeight="1">
      <c r="B249" s="41"/>
      <c r="C249" s="192" t="s">
        <v>929</v>
      </c>
      <c r="D249" s="192" t="s">
        <v>176</v>
      </c>
      <c r="E249" s="193" t="s">
        <v>759</v>
      </c>
      <c r="F249" s="194" t="s">
        <v>4067</v>
      </c>
      <c r="G249" s="195" t="s">
        <v>1260</v>
      </c>
      <c r="H249" s="196">
        <v>6</v>
      </c>
      <c r="I249" s="197"/>
      <c r="J249" s="198">
        <f>ROUND(I249*H249,2)</f>
        <v>0</v>
      </c>
      <c r="K249" s="194" t="s">
        <v>78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3" t="s">
        <v>239</v>
      </c>
      <c r="AT249" s="23" t="s">
        <v>176</v>
      </c>
      <c r="AU249" s="23" t="s">
        <v>89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239</v>
      </c>
      <c r="BM249" s="23" t="s">
        <v>1438</v>
      </c>
    </row>
    <row r="250" spans="2:65" s="1" customFormat="1" ht="13.5">
      <c r="B250" s="41"/>
      <c r="C250" s="63"/>
      <c r="D250" s="204" t="s">
        <v>182</v>
      </c>
      <c r="E250" s="63"/>
      <c r="F250" s="205" t="s">
        <v>4067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89</v>
      </c>
    </row>
    <row r="251" spans="2:65" s="1" customFormat="1" ht="16.5" customHeight="1">
      <c r="B251" s="41"/>
      <c r="C251" s="192" t="s">
        <v>933</v>
      </c>
      <c r="D251" s="192" t="s">
        <v>176</v>
      </c>
      <c r="E251" s="193" t="s">
        <v>764</v>
      </c>
      <c r="F251" s="194" t="s">
        <v>4068</v>
      </c>
      <c r="G251" s="195" t="s">
        <v>1260</v>
      </c>
      <c r="H251" s="196">
        <v>2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239</v>
      </c>
      <c r="AT251" s="23" t="s">
        <v>176</v>
      </c>
      <c r="AU251" s="23" t="s">
        <v>89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239</v>
      </c>
      <c r="BM251" s="23" t="s">
        <v>1449</v>
      </c>
    </row>
    <row r="252" spans="2:65" s="1" customFormat="1" ht="13.5">
      <c r="B252" s="41"/>
      <c r="C252" s="63"/>
      <c r="D252" s="204" t="s">
        <v>182</v>
      </c>
      <c r="E252" s="63"/>
      <c r="F252" s="205" t="s">
        <v>4068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89</v>
      </c>
    </row>
    <row r="253" spans="2:65" s="1" customFormat="1" ht="16.5" customHeight="1">
      <c r="B253" s="41"/>
      <c r="C253" s="192" t="s">
        <v>937</v>
      </c>
      <c r="D253" s="192" t="s">
        <v>176</v>
      </c>
      <c r="E253" s="193" t="s">
        <v>773</v>
      </c>
      <c r="F253" s="194" t="s">
        <v>4069</v>
      </c>
      <c r="G253" s="195" t="s">
        <v>1260</v>
      </c>
      <c r="H253" s="196">
        <v>3</v>
      </c>
      <c r="I253" s="197"/>
      <c r="J253" s="198">
        <f>ROUND(I253*H253,2)</f>
        <v>0</v>
      </c>
      <c r="K253" s="194" t="s">
        <v>78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3" t="s">
        <v>239</v>
      </c>
      <c r="AT253" s="23" t="s">
        <v>176</v>
      </c>
      <c r="AU253" s="23" t="s">
        <v>89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239</v>
      </c>
      <c r="BM253" s="23" t="s">
        <v>1462</v>
      </c>
    </row>
    <row r="254" spans="2:65" s="1" customFormat="1" ht="13.5">
      <c r="B254" s="41"/>
      <c r="C254" s="63"/>
      <c r="D254" s="204" t="s">
        <v>182</v>
      </c>
      <c r="E254" s="63"/>
      <c r="F254" s="205" t="s">
        <v>4069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89</v>
      </c>
    </row>
    <row r="255" spans="2:65" s="1" customFormat="1" ht="16.5" customHeight="1">
      <c r="B255" s="41"/>
      <c r="C255" s="192" t="s">
        <v>941</v>
      </c>
      <c r="D255" s="192" t="s">
        <v>176</v>
      </c>
      <c r="E255" s="193" t="s">
        <v>778</v>
      </c>
      <c r="F255" s="194" t="s">
        <v>4070</v>
      </c>
      <c r="G255" s="195" t="s">
        <v>1260</v>
      </c>
      <c r="H255" s="196">
        <v>3</v>
      </c>
      <c r="I255" s="197"/>
      <c r="J255" s="198">
        <f>ROUND(I255*H255,2)</f>
        <v>0</v>
      </c>
      <c r="K255" s="194" t="s">
        <v>78</v>
      </c>
      <c r="L255" s="61"/>
      <c r="M255" s="199" t="s">
        <v>78</v>
      </c>
      <c r="N255" s="200" t="s">
        <v>50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3" t="s">
        <v>239</v>
      </c>
      <c r="AT255" s="23" t="s">
        <v>176</v>
      </c>
      <c r="AU255" s="23" t="s">
        <v>89</v>
      </c>
      <c r="AY255" s="23" t="s">
        <v>173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87</v>
      </c>
      <c r="BK255" s="203">
        <f>ROUND(I255*H255,2)</f>
        <v>0</v>
      </c>
      <c r="BL255" s="23" t="s">
        <v>239</v>
      </c>
      <c r="BM255" s="23" t="s">
        <v>1470</v>
      </c>
    </row>
    <row r="256" spans="2:65" s="1" customFormat="1" ht="13.5">
      <c r="B256" s="41"/>
      <c r="C256" s="63"/>
      <c r="D256" s="204" t="s">
        <v>182</v>
      </c>
      <c r="E256" s="63"/>
      <c r="F256" s="205" t="s">
        <v>4070</v>
      </c>
      <c r="G256" s="63"/>
      <c r="H256" s="63"/>
      <c r="I256" s="163"/>
      <c r="J256" s="63"/>
      <c r="K256" s="63"/>
      <c r="L256" s="61"/>
      <c r="M256" s="206"/>
      <c r="N256" s="42"/>
      <c r="O256" s="42"/>
      <c r="P256" s="42"/>
      <c r="Q256" s="42"/>
      <c r="R256" s="42"/>
      <c r="S256" s="42"/>
      <c r="T256" s="78"/>
      <c r="AT256" s="23" t="s">
        <v>182</v>
      </c>
      <c r="AU256" s="23" t="s">
        <v>89</v>
      </c>
    </row>
    <row r="257" spans="2:65" s="1" customFormat="1" ht="16.5" customHeight="1">
      <c r="B257" s="41"/>
      <c r="C257" s="192" t="s">
        <v>945</v>
      </c>
      <c r="D257" s="192" t="s">
        <v>176</v>
      </c>
      <c r="E257" s="193" t="s">
        <v>783</v>
      </c>
      <c r="F257" s="194" t="s">
        <v>4071</v>
      </c>
      <c r="G257" s="195" t="s">
        <v>1260</v>
      </c>
      <c r="H257" s="196">
        <v>2</v>
      </c>
      <c r="I257" s="197"/>
      <c r="J257" s="198">
        <f>ROUND(I257*H257,2)</f>
        <v>0</v>
      </c>
      <c r="K257" s="194" t="s">
        <v>78</v>
      </c>
      <c r="L257" s="61"/>
      <c r="M257" s="199" t="s">
        <v>78</v>
      </c>
      <c r="N257" s="200" t="s">
        <v>50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3" t="s">
        <v>239</v>
      </c>
      <c r="AT257" s="23" t="s">
        <v>176</v>
      </c>
      <c r="AU257" s="23" t="s">
        <v>89</v>
      </c>
      <c r="AY257" s="23" t="s">
        <v>173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87</v>
      </c>
      <c r="BK257" s="203">
        <f>ROUND(I257*H257,2)</f>
        <v>0</v>
      </c>
      <c r="BL257" s="23" t="s">
        <v>239</v>
      </c>
      <c r="BM257" s="23" t="s">
        <v>1481</v>
      </c>
    </row>
    <row r="258" spans="2:65" s="1" customFormat="1" ht="13.5">
      <c r="B258" s="41"/>
      <c r="C258" s="63"/>
      <c r="D258" s="204" t="s">
        <v>182</v>
      </c>
      <c r="E258" s="63"/>
      <c r="F258" s="205" t="s">
        <v>4071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182</v>
      </c>
      <c r="AU258" s="23" t="s">
        <v>89</v>
      </c>
    </row>
    <row r="259" spans="2:65" s="1" customFormat="1" ht="16.5" customHeight="1">
      <c r="B259" s="41"/>
      <c r="C259" s="192" t="s">
        <v>949</v>
      </c>
      <c r="D259" s="192" t="s">
        <v>176</v>
      </c>
      <c r="E259" s="193" t="s">
        <v>792</v>
      </c>
      <c r="F259" s="194" t="s">
        <v>4072</v>
      </c>
      <c r="G259" s="195" t="s">
        <v>1260</v>
      </c>
      <c r="H259" s="196">
        <v>1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239</v>
      </c>
      <c r="AT259" s="23" t="s">
        <v>176</v>
      </c>
      <c r="AU259" s="23" t="s">
        <v>89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239</v>
      </c>
      <c r="BM259" s="23" t="s">
        <v>1492</v>
      </c>
    </row>
    <row r="260" spans="2:65" s="1" customFormat="1" ht="13.5">
      <c r="B260" s="41"/>
      <c r="C260" s="63"/>
      <c r="D260" s="204" t="s">
        <v>182</v>
      </c>
      <c r="E260" s="63"/>
      <c r="F260" s="205" t="s">
        <v>4072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89</v>
      </c>
    </row>
    <row r="261" spans="2:65" s="1" customFormat="1" ht="25.5" customHeight="1">
      <c r="B261" s="41"/>
      <c r="C261" s="192" t="s">
        <v>953</v>
      </c>
      <c r="D261" s="192" t="s">
        <v>176</v>
      </c>
      <c r="E261" s="193" t="s">
        <v>797</v>
      </c>
      <c r="F261" s="194" t="s">
        <v>4073</v>
      </c>
      <c r="G261" s="195" t="s">
        <v>3618</v>
      </c>
      <c r="H261" s="196">
        <v>45</v>
      </c>
      <c r="I261" s="197"/>
      <c r="J261" s="198">
        <f>ROUND(I261*H261,2)</f>
        <v>0</v>
      </c>
      <c r="K261" s="194" t="s">
        <v>78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3" t="s">
        <v>239</v>
      </c>
      <c r="AT261" s="23" t="s">
        <v>176</v>
      </c>
      <c r="AU261" s="23" t="s">
        <v>89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239</v>
      </c>
      <c r="BM261" s="23" t="s">
        <v>1504</v>
      </c>
    </row>
    <row r="262" spans="2:65" s="1" customFormat="1" ht="27">
      <c r="B262" s="41"/>
      <c r="C262" s="63"/>
      <c r="D262" s="204" t="s">
        <v>182</v>
      </c>
      <c r="E262" s="63"/>
      <c r="F262" s="205" t="s">
        <v>4073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89</v>
      </c>
    </row>
    <row r="263" spans="2:65" s="1" customFormat="1" ht="38.25" customHeight="1">
      <c r="B263" s="41"/>
      <c r="C263" s="192" t="s">
        <v>958</v>
      </c>
      <c r="D263" s="192" t="s">
        <v>176</v>
      </c>
      <c r="E263" s="193" t="s">
        <v>805</v>
      </c>
      <c r="F263" s="194" t="s">
        <v>4074</v>
      </c>
      <c r="G263" s="195" t="s">
        <v>1260</v>
      </c>
      <c r="H263" s="196">
        <v>1</v>
      </c>
      <c r="I263" s="197"/>
      <c r="J263" s="198">
        <f>ROUND(I263*H263,2)</f>
        <v>0</v>
      </c>
      <c r="K263" s="194" t="s">
        <v>78</v>
      </c>
      <c r="L263" s="61"/>
      <c r="M263" s="199" t="s">
        <v>78</v>
      </c>
      <c r="N263" s="200" t="s">
        <v>50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3" t="s">
        <v>239</v>
      </c>
      <c r="AT263" s="23" t="s">
        <v>176</v>
      </c>
      <c r="AU263" s="23" t="s">
        <v>89</v>
      </c>
      <c r="AY263" s="23" t="s">
        <v>173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87</v>
      </c>
      <c r="BK263" s="203">
        <f>ROUND(I263*H263,2)</f>
        <v>0</v>
      </c>
      <c r="BL263" s="23" t="s">
        <v>239</v>
      </c>
      <c r="BM263" s="23" t="s">
        <v>1519</v>
      </c>
    </row>
    <row r="264" spans="2:65" s="1" customFormat="1" ht="27">
      <c r="B264" s="41"/>
      <c r="C264" s="63"/>
      <c r="D264" s="204" t="s">
        <v>182</v>
      </c>
      <c r="E264" s="63"/>
      <c r="F264" s="205" t="s">
        <v>4074</v>
      </c>
      <c r="G264" s="63"/>
      <c r="H264" s="63"/>
      <c r="I264" s="163"/>
      <c r="J264" s="63"/>
      <c r="K264" s="63"/>
      <c r="L264" s="61"/>
      <c r="M264" s="206"/>
      <c r="N264" s="42"/>
      <c r="O264" s="42"/>
      <c r="P264" s="42"/>
      <c r="Q264" s="42"/>
      <c r="R264" s="42"/>
      <c r="S264" s="42"/>
      <c r="T264" s="78"/>
      <c r="AT264" s="23" t="s">
        <v>182</v>
      </c>
      <c r="AU264" s="23" t="s">
        <v>89</v>
      </c>
    </row>
    <row r="265" spans="2:65" s="1" customFormat="1" ht="38.25" customHeight="1">
      <c r="B265" s="41"/>
      <c r="C265" s="192" t="s">
        <v>962</v>
      </c>
      <c r="D265" s="192" t="s">
        <v>176</v>
      </c>
      <c r="E265" s="193" t="s">
        <v>813</v>
      </c>
      <c r="F265" s="194" t="s">
        <v>4075</v>
      </c>
      <c r="G265" s="195" t="s">
        <v>1260</v>
      </c>
      <c r="H265" s="196">
        <v>1</v>
      </c>
      <c r="I265" s="197"/>
      <c r="J265" s="198">
        <f>ROUND(I265*H265,2)</f>
        <v>0</v>
      </c>
      <c r="K265" s="194" t="s">
        <v>78</v>
      </c>
      <c r="L265" s="61"/>
      <c r="M265" s="199" t="s">
        <v>78</v>
      </c>
      <c r="N265" s="200" t="s">
        <v>50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3" t="s">
        <v>239</v>
      </c>
      <c r="AT265" s="23" t="s">
        <v>176</v>
      </c>
      <c r="AU265" s="23" t="s">
        <v>89</v>
      </c>
      <c r="AY265" s="23" t="s">
        <v>173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87</v>
      </c>
      <c r="BK265" s="203">
        <f>ROUND(I265*H265,2)</f>
        <v>0</v>
      </c>
      <c r="BL265" s="23" t="s">
        <v>239</v>
      </c>
      <c r="BM265" s="23" t="s">
        <v>1531</v>
      </c>
    </row>
    <row r="266" spans="2:65" s="1" customFormat="1" ht="27">
      <c r="B266" s="41"/>
      <c r="C266" s="63"/>
      <c r="D266" s="204" t="s">
        <v>182</v>
      </c>
      <c r="E266" s="63"/>
      <c r="F266" s="205" t="s">
        <v>4075</v>
      </c>
      <c r="G266" s="63"/>
      <c r="H266" s="63"/>
      <c r="I266" s="163"/>
      <c r="J266" s="63"/>
      <c r="K266" s="63"/>
      <c r="L266" s="61"/>
      <c r="M266" s="206"/>
      <c r="N266" s="42"/>
      <c r="O266" s="42"/>
      <c r="P266" s="42"/>
      <c r="Q266" s="42"/>
      <c r="R266" s="42"/>
      <c r="S266" s="42"/>
      <c r="T266" s="78"/>
      <c r="AT266" s="23" t="s">
        <v>182</v>
      </c>
      <c r="AU266" s="23" t="s">
        <v>89</v>
      </c>
    </row>
    <row r="267" spans="2:65" s="1" customFormat="1" ht="51" customHeight="1">
      <c r="B267" s="41"/>
      <c r="C267" s="192" t="s">
        <v>969</v>
      </c>
      <c r="D267" s="192" t="s">
        <v>176</v>
      </c>
      <c r="E267" s="193" t="s">
        <v>818</v>
      </c>
      <c r="F267" s="194" t="s">
        <v>4076</v>
      </c>
      <c r="G267" s="195" t="s">
        <v>1260</v>
      </c>
      <c r="H267" s="196">
        <v>52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3" t="s">
        <v>239</v>
      </c>
      <c r="AT267" s="23" t="s">
        <v>176</v>
      </c>
      <c r="AU267" s="23" t="s">
        <v>89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239</v>
      </c>
      <c r="BM267" s="23" t="s">
        <v>1548</v>
      </c>
    </row>
    <row r="268" spans="2:65" s="1" customFormat="1" ht="40.5">
      <c r="B268" s="41"/>
      <c r="C268" s="63"/>
      <c r="D268" s="204" t="s">
        <v>182</v>
      </c>
      <c r="E268" s="63"/>
      <c r="F268" s="205" t="s">
        <v>4077</v>
      </c>
      <c r="G268" s="63"/>
      <c r="H268" s="63"/>
      <c r="I268" s="163"/>
      <c r="J268" s="63"/>
      <c r="K268" s="63"/>
      <c r="L268" s="61"/>
      <c r="M268" s="206"/>
      <c r="N268" s="42"/>
      <c r="O268" s="42"/>
      <c r="P268" s="42"/>
      <c r="Q268" s="42"/>
      <c r="R268" s="42"/>
      <c r="S268" s="42"/>
      <c r="T268" s="78"/>
      <c r="AT268" s="23" t="s">
        <v>182</v>
      </c>
      <c r="AU268" s="23" t="s">
        <v>89</v>
      </c>
    </row>
    <row r="269" spans="2:65" s="1" customFormat="1" ht="25.5" customHeight="1">
      <c r="B269" s="41"/>
      <c r="C269" s="192" t="s">
        <v>975</v>
      </c>
      <c r="D269" s="192" t="s">
        <v>176</v>
      </c>
      <c r="E269" s="193" t="s">
        <v>824</v>
      </c>
      <c r="F269" s="194" t="s">
        <v>4078</v>
      </c>
      <c r="G269" s="195" t="s">
        <v>1260</v>
      </c>
      <c r="H269" s="196">
        <v>2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239</v>
      </c>
      <c r="AT269" s="23" t="s">
        <v>176</v>
      </c>
      <c r="AU269" s="23" t="s">
        <v>89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239</v>
      </c>
      <c r="BM269" s="23" t="s">
        <v>1560</v>
      </c>
    </row>
    <row r="270" spans="2:65" s="1" customFormat="1" ht="27">
      <c r="B270" s="41"/>
      <c r="C270" s="63"/>
      <c r="D270" s="204" t="s">
        <v>182</v>
      </c>
      <c r="E270" s="63"/>
      <c r="F270" s="205" t="s">
        <v>4078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89</v>
      </c>
    </row>
    <row r="271" spans="2:65" s="1" customFormat="1" ht="25.5" customHeight="1">
      <c r="B271" s="41"/>
      <c r="C271" s="192" t="s">
        <v>982</v>
      </c>
      <c r="D271" s="192" t="s">
        <v>176</v>
      </c>
      <c r="E271" s="193" t="s">
        <v>829</v>
      </c>
      <c r="F271" s="194" t="s">
        <v>4079</v>
      </c>
      <c r="G271" s="195" t="s">
        <v>1260</v>
      </c>
      <c r="H271" s="196">
        <v>6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89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1571</v>
      </c>
    </row>
    <row r="272" spans="2:65" s="1" customFormat="1" ht="27">
      <c r="B272" s="41"/>
      <c r="C272" s="63"/>
      <c r="D272" s="204" t="s">
        <v>182</v>
      </c>
      <c r="E272" s="63"/>
      <c r="F272" s="205" t="s">
        <v>4079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89</v>
      </c>
    </row>
    <row r="273" spans="2:65" s="1" customFormat="1" ht="25.5" customHeight="1">
      <c r="B273" s="41"/>
      <c r="C273" s="192" t="s">
        <v>992</v>
      </c>
      <c r="D273" s="192" t="s">
        <v>176</v>
      </c>
      <c r="E273" s="193" t="s">
        <v>835</v>
      </c>
      <c r="F273" s="194" t="s">
        <v>4080</v>
      </c>
      <c r="G273" s="195" t="s">
        <v>1260</v>
      </c>
      <c r="H273" s="196">
        <v>3</v>
      </c>
      <c r="I273" s="197"/>
      <c r="J273" s="198">
        <f>ROUND(I273*H273,2)</f>
        <v>0</v>
      </c>
      <c r="K273" s="194" t="s">
        <v>78</v>
      </c>
      <c r="L273" s="61"/>
      <c r="M273" s="199" t="s">
        <v>78</v>
      </c>
      <c r="N273" s="200" t="s">
        <v>50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239</v>
      </c>
      <c r="AT273" s="23" t="s">
        <v>176</v>
      </c>
      <c r="AU273" s="23" t="s">
        <v>89</v>
      </c>
      <c r="AY273" s="23" t="s">
        <v>173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87</v>
      </c>
      <c r="BK273" s="203">
        <f>ROUND(I273*H273,2)</f>
        <v>0</v>
      </c>
      <c r="BL273" s="23" t="s">
        <v>239</v>
      </c>
      <c r="BM273" s="23" t="s">
        <v>1583</v>
      </c>
    </row>
    <row r="274" spans="2:65" s="1" customFormat="1" ht="27">
      <c r="B274" s="41"/>
      <c r="C274" s="63"/>
      <c r="D274" s="204" t="s">
        <v>182</v>
      </c>
      <c r="E274" s="63"/>
      <c r="F274" s="205" t="s">
        <v>4080</v>
      </c>
      <c r="G274" s="63"/>
      <c r="H274" s="63"/>
      <c r="I274" s="163"/>
      <c r="J274" s="63"/>
      <c r="K274" s="63"/>
      <c r="L274" s="61"/>
      <c r="M274" s="206"/>
      <c r="N274" s="42"/>
      <c r="O274" s="42"/>
      <c r="P274" s="42"/>
      <c r="Q274" s="42"/>
      <c r="R274" s="42"/>
      <c r="S274" s="42"/>
      <c r="T274" s="78"/>
      <c r="AT274" s="23" t="s">
        <v>182</v>
      </c>
      <c r="AU274" s="23" t="s">
        <v>89</v>
      </c>
    </row>
    <row r="275" spans="2:65" s="1" customFormat="1" ht="25.5" customHeight="1">
      <c r="B275" s="41"/>
      <c r="C275" s="192" t="s">
        <v>997</v>
      </c>
      <c r="D275" s="192" t="s">
        <v>176</v>
      </c>
      <c r="E275" s="193" t="s">
        <v>840</v>
      </c>
      <c r="F275" s="194" t="s">
        <v>4081</v>
      </c>
      <c r="G275" s="195" t="s">
        <v>1260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1594</v>
      </c>
    </row>
    <row r="276" spans="2:65" s="1" customFormat="1" ht="27">
      <c r="B276" s="41"/>
      <c r="C276" s="63"/>
      <c r="D276" s="204" t="s">
        <v>182</v>
      </c>
      <c r="E276" s="63"/>
      <c r="F276" s="205" t="s">
        <v>4081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" customFormat="1" ht="25.5" customHeight="1">
      <c r="B277" s="41"/>
      <c r="C277" s="192" t="s">
        <v>1006</v>
      </c>
      <c r="D277" s="192" t="s">
        <v>176</v>
      </c>
      <c r="E277" s="193" t="s">
        <v>848</v>
      </c>
      <c r="F277" s="194" t="s">
        <v>4082</v>
      </c>
      <c r="G277" s="195" t="s">
        <v>327</v>
      </c>
      <c r="H277" s="196">
        <v>13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89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1606</v>
      </c>
    </row>
    <row r="278" spans="2:65" s="1" customFormat="1" ht="27">
      <c r="B278" s="41"/>
      <c r="C278" s="63"/>
      <c r="D278" s="204" t="s">
        <v>182</v>
      </c>
      <c r="E278" s="63"/>
      <c r="F278" s="205" t="s">
        <v>4083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89</v>
      </c>
    </row>
    <row r="279" spans="2:65" s="1" customFormat="1" ht="25.5" customHeight="1">
      <c r="B279" s="41"/>
      <c r="C279" s="192" t="s">
        <v>1023</v>
      </c>
      <c r="D279" s="192" t="s">
        <v>176</v>
      </c>
      <c r="E279" s="193" t="s">
        <v>853</v>
      </c>
      <c r="F279" s="194" t="s">
        <v>4084</v>
      </c>
      <c r="G279" s="195" t="s">
        <v>327</v>
      </c>
      <c r="H279" s="196">
        <v>2.5</v>
      </c>
      <c r="I279" s="197"/>
      <c r="J279" s="198">
        <f>ROUND(I279*H279,2)</f>
        <v>0</v>
      </c>
      <c r="K279" s="194" t="s">
        <v>78</v>
      </c>
      <c r="L279" s="61"/>
      <c r="M279" s="199" t="s">
        <v>78</v>
      </c>
      <c r="N279" s="200" t="s">
        <v>50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3" t="s">
        <v>239</v>
      </c>
      <c r="AT279" s="23" t="s">
        <v>176</v>
      </c>
      <c r="AU279" s="23" t="s">
        <v>89</v>
      </c>
      <c r="AY279" s="23" t="s">
        <v>173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87</v>
      </c>
      <c r="BK279" s="203">
        <f>ROUND(I279*H279,2)</f>
        <v>0</v>
      </c>
      <c r="BL279" s="23" t="s">
        <v>239</v>
      </c>
      <c r="BM279" s="23" t="s">
        <v>1616</v>
      </c>
    </row>
    <row r="280" spans="2:65" s="1" customFormat="1" ht="27">
      <c r="B280" s="41"/>
      <c r="C280" s="63"/>
      <c r="D280" s="204" t="s">
        <v>182</v>
      </c>
      <c r="E280" s="63"/>
      <c r="F280" s="205" t="s">
        <v>4085</v>
      </c>
      <c r="G280" s="63"/>
      <c r="H280" s="63"/>
      <c r="I280" s="163"/>
      <c r="J280" s="63"/>
      <c r="K280" s="63"/>
      <c r="L280" s="61"/>
      <c r="M280" s="206"/>
      <c r="N280" s="42"/>
      <c r="O280" s="42"/>
      <c r="P280" s="42"/>
      <c r="Q280" s="42"/>
      <c r="R280" s="42"/>
      <c r="S280" s="42"/>
      <c r="T280" s="78"/>
      <c r="AT280" s="23" t="s">
        <v>182</v>
      </c>
      <c r="AU280" s="23" t="s">
        <v>89</v>
      </c>
    </row>
    <row r="281" spans="2:65" s="1" customFormat="1" ht="38.25" customHeight="1">
      <c r="B281" s="41"/>
      <c r="C281" s="192" t="s">
        <v>1030</v>
      </c>
      <c r="D281" s="192" t="s">
        <v>176</v>
      </c>
      <c r="E281" s="193" t="s">
        <v>861</v>
      </c>
      <c r="F281" s="194" t="s">
        <v>4086</v>
      </c>
      <c r="G281" s="195" t="s">
        <v>275</v>
      </c>
      <c r="H281" s="196">
        <v>22</v>
      </c>
      <c r="I281" s="197"/>
      <c r="J281" s="198">
        <f>ROUND(I281*H281,2)</f>
        <v>0</v>
      </c>
      <c r="K281" s="194" t="s">
        <v>78</v>
      </c>
      <c r="L281" s="61"/>
      <c r="M281" s="199" t="s">
        <v>78</v>
      </c>
      <c r="N281" s="200" t="s">
        <v>50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3" t="s">
        <v>239</v>
      </c>
      <c r="AT281" s="23" t="s">
        <v>176</v>
      </c>
      <c r="AU281" s="23" t="s">
        <v>89</v>
      </c>
      <c r="AY281" s="23" t="s">
        <v>173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87</v>
      </c>
      <c r="BK281" s="203">
        <f>ROUND(I281*H281,2)</f>
        <v>0</v>
      </c>
      <c r="BL281" s="23" t="s">
        <v>239</v>
      </c>
      <c r="BM281" s="23" t="s">
        <v>1629</v>
      </c>
    </row>
    <row r="282" spans="2:65" s="1" customFormat="1" ht="40.5">
      <c r="B282" s="41"/>
      <c r="C282" s="63"/>
      <c r="D282" s="204" t="s">
        <v>182</v>
      </c>
      <c r="E282" s="63"/>
      <c r="F282" s="205" t="s">
        <v>4086</v>
      </c>
      <c r="G282" s="63"/>
      <c r="H282" s="63"/>
      <c r="I282" s="163"/>
      <c r="J282" s="63"/>
      <c r="K282" s="63"/>
      <c r="L282" s="61"/>
      <c r="M282" s="206"/>
      <c r="N282" s="42"/>
      <c r="O282" s="42"/>
      <c r="P282" s="42"/>
      <c r="Q282" s="42"/>
      <c r="R282" s="42"/>
      <c r="S282" s="42"/>
      <c r="T282" s="78"/>
      <c r="AT282" s="23" t="s">
        <v>182</v>
      </c>
      <c r="AU282" s="23" t="s">
        <v>89</v>
      </c>
    </row>
    <row r="283" spans="2:65" s="1" customFormat="1" ht="16.5" customHeight="1">
      <c r="B283" s="41"/>
      <c r="C283" s="192" t="s">
        <v>1039</v>
      </c>
      <c r="D283" s="192" t="s">
        <v>176</v>
      </c>
      <c r="E283" s="193" t="s">
        <v>866</v>
      </c>
      <c r="F283" s="194" t="s">
        <v>4087</v>
      </c>
      <c r="G283" s="195" t="s">
        <v>1260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89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1645</v>
      </c>
    </row>
    <row r="284" spans="2:65" s="1" customFormat="1" ht="13.5">
      <c r="B284" s="41"/>
      <c r="C284" s="63"/>
      <c r="D284" s="204" t="s">
        <v>182</v>
      </c>
      <c r="E284" s="63"/>
      <c r="F284" s="205" t="s">
        <v>4087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89</v>
      </c>
    </row>
    <row r="285" spans="2:65" s="10" customFormat="1" ht="37.35" customHeight="1">
      <c r="B285" s="176"/>
      <c r="C285" s="177"/>
      <c r="D285" s="178" t="s">
        <v>79</v>
      </c>
      <c r="E285" s="179" t="s">
        <v>3903</v>
      </c>
      <c r="F285" s="179" t="s">
        <v>4088</v>
      </c>
      <c r="G285" s="177"/>
      <c r="H285" s="177"/>
      <c r="I285" s="180"/>
      <c r="J285" s="181">
        <f>BK285</f>
        <v>0</v>
      </c>
      <c r="K285" s="177"/>
      <c r="L285" s="182"/>
      <c r="M285" s="183"/>
      <c r="N285" s="184"/>
      <c r="O285" s="184"/>
      <c r="P285" s="185">
        <f>P286+P338</f>
        <v>0</v>
      </c>
      <c r="Q285" s="184"/>
      <c r="R285" s="185">
        <f>R286+R338</f>
        <v>0</v>
      </c>
      <c r="S285" s="184"/>
      <c r="T285" s="186">
        <f>T286+T338</f>
        <v>0</v>
      </c>
      <c r="AR285" s="187" t="s">
        <v>89</v>
      </c>
      <c r="AT285" s="188" t="s">
        <v>79</v>
      </c>
      <c r="AU285" s="188" t="s">
        <v>80</v>
      </c>
      <c r="AY285" s="187" t="s">
        <v>173</v>
      </c>
      <c r="BK285" s="189">
        <f>BK286+BK338</f>
        <v>0</v>
      </c>
    </row>
    <row r="286" spans="2:65" s="10" customFormat="1" ht="19.899999999999999" customHeight="1">
      <c r="B286" s="176"/>
      <c r="C286" s="177"/>
      <c r="D286" s="178" t="s">
        <v>79</v>
      </c>
      <c r="E286" s="190" t="s">
        <v>3625</v>
      </c>
      <c r="F286" s="190" t="s">
        <v>4017</v>
      </c>
      <c r="G286" s="177"/>
      <c r="H286" s="177"/>
      <c r="I286" s="180"/>
      <c r="J286" s="191">
        <f>BK286</f>
        <v>0</v>
      </c>
      <c r="K286" s="177"/>
      <c r="L286" s="182"/>
      <c r="M286" s="183"/>
      <c r="N286" s="184"/>
      <c r="O286" s="184"/>
      <c r="P286" s="185">
        <f>P287+P304+P329</f>
        <v>0</v>
      </c>
      <c r="Q286" s="184"/>
      <c r="R286" s="185">
        <f>R287+R304+R329</f>
        <v>0</v>
      </c>
      <c r="S286" s="184"/>
      <c r="T286" s="186">
        <f>T287+T304+T329</f>
        <v>0</v>
      </c>
      <c r="AR286" s="187" t="s">
        <v>89</v>
      </c>
      <c r="AT286" s="188" t="s">
        <v>79</v>
      </c>
      <c r="AU286" s="188" t="s">
        <v>87</v>
      </c>
      <c r="AY286" s="187" t="s">
        <v>173</v>
      </c>
      <c r="BK286" s="189">
        <f>BK287+BK304+BK329</f>
        <v>0</v>
      </c>
    </row>
    <row r="287" spans="2:65" s="10" customFormat="1" ht="14.85" customHeight="1">
      <c r="B287" s="176"/>
      <c r="C287" s="177"/>
      <c r="D287" s="178" t="s">
        <v>79</v>
      </c>
      <c r="E287" s="190" t="s">
        <v>3918</v>
      </c>
      <c r="F287" s="190" t="s">
        <v>4089</v>
      </c>
      <c r="G287" s="177"/>
      <c r="H287" s="177"/>
      <c r="I287" s="180"/>
      <c r="J287" s="191">
        <f>BK287</f>
        <v>0</v>
      </c>
      <c r="K287" s="177"/>
      <c r="L287" s="182"/>
      <c r="M287" s="183"/>
      <c r="N287" s="184"/>
      <c r="O287" s="184"/>
      <c r="P287" s="185">
        <f>SUM(P288:P303)</f>
        <v>0</v>
      </c>
      <c r="Q287" s="184"/>
      <c r="R287" s="185">
        <f>SUM(R288:R303)</f>
        <v>0</v>
      </c>
      <c r="S287" s="184"/>
      <c r="T287" s="186">
        <f>SUM(T288:T303)</f>
        <v>0</v>
      </c>
      <c r="AR287" s="187" t="s">
        <v>89</v>
      </c>
      <c r="AT287" s="188" t="s">
        <v>79</v>
      </c>
      <c r="AU287" s="188" t="s">
        <v>89</v>
      </c>
      <c r="AY287" s="187" t="s">
        <v>173</v>
      </c>
      <c r="BK287" s="189">
        <f>SUM(BK288:BK303)</f>
        <v>0</v>
      </c>
    </row>
    <row r="288" spans="2:65" s="1" customFormat="1" ht="16.5" customHeight="1">
      <c r="B288" s="41"/>
      <c r="C288" s="192" t="s">
        <v>1045</v>
      </c>
      <c r="D288" s="192" t="s">
        <v>176</v>
      </c>
      <c r="E288" s="193" t="s">
        <v>3497</v>
      </c>
      <c r="F288" s="194" t="s">
        <v>4090</v>
      </c>
      <c r="G288" s="195" t="s">
        <v>3618</v>
      </c>
      <c r="H288" s="196">
        <v>278</v>
      </c>
      <c r="I288" s="197"/>
      <c r="J288" s="198">
        <f>ROUND(I288*H288,2)</f>
        <v>0</v>
      </c>
      <c r="K288" s="194" t="s">
        <v>78</v>
      </c>
      <c r="L288" s="61"/>
      <c r="M288" s="199" t="s">
        <v>78</v>
      </c>
      <c r="N288" s="200" t="s">
        <v>50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239</v>
      </c>
      <c r="AT288" s="23" t="s">
        <v>176</v>
      </c>
      <c r="AU288" s="23" t="s">
        <v>188</v>
      </c>
      <c r="AY288" s="23" t="s">
        <v>173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87</v>
      </c>
      <c r="BK288" s="203">
        <f>ROUND(I288*H288,2)</f>
        <v>0</v>
      </c>
      <c r="BL288" s="23" t="s">
        <v>239</v>
      </c>
      <c r="BM288" s="23" t="s">
        <v>1659</v>
      </c>
    </row>
    <row r="289" spans="2:65" s="1" customFormat="1" ht="13.5">
      <c r="B289" s="41"/>
      <c r="C289" s="63"/>
      <c r="D289" s="204" t="s">
        <v>182</v>
      </c>
      <c r="E289" s="63"/>
      <c r="F289" s="205" t="s">
        <v>4090</v>
      </c>
      <c r="G289" s="63"/>
      <c r="H289" s="63"/>
      <c r="I289" s="163"/>
      <c r="J289" s="63"/>
      <c r="K289" s="63"/>
      <c r="L289" s="61"/>
      <c r="M289" s="206"/>
      <c r="N289" s="42"/>
      <c r="O289" s="42"/>
      <c r="P289" s="42"/>
      <c r="Q289" s="42"/>
      <c r="R289" s="42"/>
      <c r="S289" s="42"/>
      <c r="T289" s="78"/>
      <c r="AT289" s="23" t="s">
        <v>182</v>
      </c>
      <c r="AU289" s="23" t="s">
        <v>188</v>
      </c>
    </row>
    <row r="290" spans="2:65" s="1" customFormat="1" ht="16.5" customHeight="1">
      <c r="B290" s="41"/>
      <c r="C290" s="192" t="s">
        <v>1053</v>
      </c>
      <c r="D290" s="192" t="s">
        <v>176</v>
      </c>
      <c r="E290" s="193" t="s">
        <v>3520</v>
      </c>
      <c r="F290" s="194" t="s">
        <v>4091</v>
      </c>
      <c r="G290" s="195" t="s">
        <v>3618</v>
      </c>
      <c r="H290" s="196">
        <v>120.5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239</v>
      </c>
      <c r="AT290" s="23" t="s">
        <v>176</v>
      </c>
      <c r="AU290" s="23" t="s">
        <v>188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239</v>
      </c>
      <c r="BM290" s="23" t="s">
        <v>1686</v>
      </c>
    </row>
    <row r="291" spans="2:65" s="1" customFormat="1" ht="13.5">
      <c r="B291" s="41"/>
      <c r="C291" s="63"/>
      <c r="D291" s="204" t="s">
        <v>182</v>
      </c>
      <c r="E291" s="63"/>
      <c r="F291" s="205" t="s">
        <v>4091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188</v>
      </c>
    </row>
    <row r="292" spans="2:65" s="1" customFormat="1" ht="16.5" customHeight="1">
      <c r="B292" s="41"/>
      <c r="C292" s="192" t="s">
        <v>1059</v>
      </c>
      <c r="D292" s="192" t="s">
        <v>176</v>
      </c>
      <c r="E292" s="193" t="s">
        <v>3546</v>
      </c>
      <c r="F292" s="194" t="s">
        <v>4092</v>
      </c>
      <c r="G292" s="195" t="s">
        <v>3618</v>
      </c>
      <c r="H292" s="196">
        <v>77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188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1702</v>
      </c>
    </row>
    <row r="293" spans="2:65" s="1" customFormat="1" ht="13.5">
      <c r="B293" s="41"/>
      <c r="C293" s="63"/>
      <c r="D293" s="204" t="s">
        <v>182</v>
      </c>
      <c r="E293" s="63"/>
      <c r="F293" s="205" t="s">
        <v>4092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188</v>
      </c>
    </row>
    <row r="294" spans="2:65" s="1" customFormat="1" ht="16.5" customHeight="1">
      <c r="B294" s="41"/>
      <c r="C294" s="192" t="s">
        <v>1065</v>
      </c>
      <c r="D294" s="192" t="s">
        <v>176</v>
      </c>
      <c r="E294" s="193" t="s">
        <v>3720</v>
      </c>
      <c r="F294" s="194" t="s">
        <v>4093</v>
      </c>
      <c r="G294" s="195" t="s">
        <v>3618</v>
      </c>
      <c r="H294" s="196">
        <v>11.5</v>
      </c>
      <c r="I294" s="197"/>
      <c r="J294" s="198">
        <f>ROUND(I294*H294,2)</f>
        <v>0</v>
      </c>
      <c r="K294" s="194" t="s">
        <v>78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239</v>
      </c>
      <c r="AT294" s="23" t="s">
        <v>176</v>
      </c>
      <c r="AU294" s="23" t="s">
        <v>188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239</v>
      </c>
      <c r="BM294" s="23" t="s">
        <v>1712</v>
      </c>
    </row>
    <row r="295" spans="2:65" s="1" customFormat="1" ht="13.5">
      <c r="B295" s="41"/>
      <c r="C295" s="63"/>
      <c r="D295" s="204" t="s">
        <v>182</v>
      </c>
      <c r="E295" s="63"/>
      <c r="F295" s="205" t="s">
        <v>4093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188</v>
      </c>
    </row>
    <row r="296" spans="2:65" s="1" customFormat="1" ht="16.5" customHeight="1">
      <c r="B296" s="41"/>
      <c r="C296" s="192" t="s">
        <v>1071</v>
      </c>
      <c r="D296" s="192" t="s">
        <v>176</v>
      </c>
      <c r="E296" s="193" t="s">
        <v>3560</v>
      </c>
      <c r="F296" s="194" t="s">
        <v>4094</v>
      </c>
      <c r="G296" s="195" t="s">
        <v>3618</v>
      </c>
      <c r="H296" s="196">
        <v>278</v>
      </c>
      <c r="I296" s="197"/>
      <c r="J296" s="198">
        <f>ROUND(I296*H296,2)</f>
        <v>0</v>
      </c>
      <c r="K296" s="194" t="s">
        <v>78</v>
      </c>
      <c r="L296" s="61"/>
      <c r="M296" s="199" t="s">
        <v>78</v>
      </c>
      <c r="N296" s="200" t="s">
        <v>50</v>
      </c>
      <c r="O296" s="42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3" t="s">
        <v>239</v>
      </c>
      <c r="AT296" s="23" t="s">
        <v>176</v>
      </c>
      <c r="AU296" s="23" t="s">
        <v>188</v>
      </c>
      <c r="AY296" s="23" t="s">
        <v>173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87</v>
      </c>
      <c r="BK296" s="203">
        <f>ROUND(I296*H296,2)</f>
        <v>0</v>
      </c>
      <c r="BL296" s="23" t="s">
        <v>239</v>
      </c>
      <c r="BM296" s="23" t="s">
        <v>1728</v>
      </c>
    </row>
    <row r="297" spans="2:65" s="1" customFormat="1" ht="13.5">
      <c r="B297" s="41"/>
      <c r="C297" s="63"/>
      <c r="D297" s="204" t="s">
        <v>182</v>
      </c>
      <c r="E297" s="63"/>
      <c r="F297" s="205" t="s">
        <v>4094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182</v>
      </c>
      <c r="AU297" s="23" t="s">
        <v>188</v>
      </c>
    </row>
    <row r="298" spans="2:65" s="1" customFormat="1" ht="16.5" customHeight="1">
      <c r="B298" s="41"/>
      <c r="C298" s="192" t="s">
        <v>1077</v>
      </c>
      <c r="D298" s="192" t="s">
        <v>176</v>
      </c>
      <c r="E298" s="193" t="s">
        <v>3800</v>
      </c>
      <c r="F298" s="194" t="s">
        <v>4095</v>
      </c>
      <c r="G298" s="195" t="s">
        <v>3618</v>
      </c>
      <c r="H298" s="196">
        <v>120.5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239</v>
      </c>
      <c r="AT298" s="23" t="s">
        <v>176</v>
      </c>
      <c r="AU298" s="23" t="s">
        <v>188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239</v>
      </c>
      <c r="BM298" s="23" t="s">
        <v>1743</v>
      </c>
    </row>
    <row r="299" spans="2:65" s="1" customFormat="1" ht="13.5">
      <c r="B299" s="41"/>
      <c r="C299" s="63"/>
      <c r="D299" s="204" t="s">
        <v>182</v>
      </c>
      <c r="E299" s="63"/>
      <c r="F299" s="205" t="s">
        <v>4095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188</v>
      </c>
    </row>
    <row r="300" spans="2:65" s="1" customFormat="1" ht="16.5" customHeight="1">
      <c r="B300" s="41"/>
      <c r="C300" s="192" t="s">
        <v>1083</v>
      </c>
      <c r="D300" s="192" t="s">
        <v>176</v>
      </c>
      <c r="E300" s="193" t="s">
        <v>3727</v>
      </c>
      <c r="F300" s="194" t="s">
        <v>4096</v>
      </c>
      <c r="G300" s="195" t="s">
        <v>3618</v>
      </c>
      <c r="H300" s="196">
        <v>77</v>
      </c>
      <c r="I300" s="197"/>
      <c r="J300" s="198">
        <f>ROUND(I300*H300,2)</f>
        <v>0</v>
      </c>
      <c r="K300" s="194" t="s">
        <v>78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239</v>
      </c>
      <c r="AT300" s="23" t="s">
        <v>176</v>
      </c>
      <c r="AU300" s="23" t="s">
        <v>188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239</v>
      </c>
      <c r="BM300" s="23" t="s">
        <v>1757</v>
      </c>
    </row>
    <row r="301" spans="2:65" s="1" customFormat="1" ht="13.5">
      <c r="B301" s="41"/>
      <c r="C301" s="63"/>
      <c r="D301" s="204" t="s">
        <v>182</v>
      </c>
      <c r="E301" s="63"/>
      <c r="F301" s="205" t="s">
        <v>4096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188</v>
      </c>
    </row>
    <row r="302" spans="2:65" s="1" customFormat="1" ht="16.5" customHeight="1">
      <c r="B302" s="41"/>
      <c r="C302" s="192" t="s">
        <v>1089</v>
      </c>
      <c r="D302" s="192" t="s">
        <v>176</v>
      </c>
      <c r="E302" s="193" t="s">
        <v>3701</v>
      </c>
      <c r="F302" s="194" t="s">
        <v>4097</v>
      </c>
      <c r="G302" s="195" t="s">
        <v>3618</v>
      </c>
      <c r="H302" s="196">
        <v>11.5</v>
      </c>
      <c r="I302" s="197"/>
      <c r="J302" s="198">
        <f>ROUND(I302*H302,2)</f>
        <v>0</v>
      </c>
      <c r="K302" s="194" t="s">
        <v>78</v>
      </c>
      <c r="L302" s="61"/>
      <c r="M302" s="199" t="s">
        <v>78</v>
      </c>
      <c r="N302" s="200" t="s">
        <v>50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239</v>
      </c>
      <c r="AT302" s="23" t="s">
        <v>176</v>
      </c>
      <c r="AU302" s="23" t="s">
        <v>188</v>
      </c>
      <c r="AY302" s="23" t="s">
        <v>173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87</v>
      </c>
      <c r="BK302" s="203">
        <f>ROUND(I302*H302,2)</f>
        <v>0</v>
      </c>
      <c r="BL302" s="23" t="s">
        <v>239</v>
      </c>
      <c r="BM302" s="23" t="s">
        <v>1772</v>
      </c>
    </row>
    <row r="303" spans="2:65" s="1" customFormat="1" ht="13.5">
      <c r="B303" s="41"/>
      <c r="C303" s="63"/>
      <c r="D303" s="204" t="s">
        <v>182</v>
      </c>
      <c r="E303" s="63"/>
      <c r="F303" s="205" t="s">
        <v>4097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182</v>
      </c>
      <c r="AU303" s="23" t="s">
        <v>188</v>
      </c>
    </row>
    <row r="304" spans="2:65" s="10" customFormat="1" ht="22.35" customHeight="1">
      <c r="B304" s="176"/>
      <c r="C304" s="177"/>
      <c r="D304" s="178" t="s">
        <v>79</v>
      </c>
      <c r="E304" s="190" t="s">
        <v>3949</v>
      </c>
      <c r="F304" s="190" t="s">
        <v>4098</v>
      </c>
      <c r="G304" s="177"/>
      <c r="H304" s="177"/>
      <c r="I304" s="180"/>
      <c r="J304" s="191">
        <f>BK304</f>
        <v>0</v>
      </c>
      <c r="K304" s="177"/>
      <c r="L304" s="182"/>
      <c r="M304" s="183"/>
      <c r="N304" s="184"/>
      <c r="O304" s="184"/>
      <c r="P304" s="185">
        <f>SUM(P305:P328)</f>
        <v>0</v>
      </c>
      <c r="Q304" s="184"/>
      <c r="R304" s="185">
        <f>SUM(R305:R328)</f>
        <v>0</v>
      </c>
      <c r="S304" s="184"/>
      <c r="T304" s="186">
        <f>SUM(T305:T328)</f>
        <v>0</v>
      </c>
      <c r="AR304" s="187" t="s">
        <v>89</v>
      </c>
      <c r="AT304" s="188" t="s">
        <v>79</v>
      </c>
      <c r="AU304" s="188" t="s">
        <v>89</v>
      </c>
      <c r="AY304" s="187" t="s">
        <v>173</v>
      </c>
      <c r="BK304" s="189">
        <f>SUM(BK305:BK328)</f>
        <v>0</v>
      </c>
    </row>
    <row r="305" spans="2:65" s="1" customFormat="1" ht="16.5" customHeight="1">
      <c r="B305" s="41"/>
      <c r="C305" s="192" t="s">
        <v>1096</v>
      </c>
      <c r="D305" s="192" t="s">
        <v>176</v>
      </c>
      <c r="E305" s="193" t="s">
        <v>3730</v>
      </c>
      <c r="F305" s="194" t="s">
        <v>4090</v>
      </c>
      <c r="G305" s="195" t="s">
        <v>3618</v>
      </c>
      <c r="H305" s="196">
        <v>13</v>
      </c>
      <c r="I305" s="197"/>
      <c r="J305" s="198">
        <f>ROUND(I305*H305,2)</f>
        <v>0</v>
      </c>
      <c r="K305" s="194" t="s">
        <v>78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239</v>
      </c>
      <c r="AT305" s="23" t="s">
        <v>176</v>
      </c>
      <c r="AU305" s="23" t="s">
        <v>188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239</v>
      </c>
      <c r="BM305" s="23" t="s">
        <v>1788</v>
      </c>
    </row>
    <row r="306" spans="2:65" s="1" customFormat="1" ht="13.5">
      <c r="B306" s="41"/>
      <c r="C306" s="63"/>
      <c r="D306" s="204" t="s">
        <v>182</v>
      </c>
      <c r="E306" s="63"/>
      <c r="F306" s="205" t="s">
        <v>4090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188</v>
      </c>
    </row>
    <row r="307" spans="2:65" s="1" customFormat="1" ht="16.5" customHeight="1">
      <c r="B307" s="41"/>
      <c r="C307" s="192" t="s">
        <v>1107</v>
      </c>
      <c r="D307" s="192" t="s">
        <v>176</v>
      </c>
      <c r="E307" s="193" t="s">
        <v>3705</v>
      </c>
      <c r="F307" s="194" t="s">
        <v>4091</v>
      </c>
      <c r="G307" s="195" t="s">
        <v>3618</v>
      </c>
      <c r="H307" s="196">
        <v>49.5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188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1802</v>
      </c>
    </row>
    <row r="308" spans="2:65" s="1" customFormat="1" ht="13.5">
      <c r="B308" s="41"/>
      <c r="C308" s="63"/>
      <c r="D308" s="204" t="s">
        <v>182</v>
      </c>
      <c r="E308" s="63"/>
      <c r="F308" s="205" t="s">
        <v>4091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188</v>
      </c>
    </row>
    <row r="309" spans="2:65" s="1" customFormat="1" ht="16.5" customHeight="1">
      <c r="B309" s="41"/>
      <c r="C309" s="192" t="s">
        <v>1112</v>
      </c>
      <c r="D309" s="192" t="s">
        <v>176</v>
      </c>
      <c r="E309" s="193" t="s">
        <v>3706</v>
      </c>
      <c r="F309" s="194" t="s">
        <v>4092</v>
      </c>
      <c r="G309" s="195" t="s">
        <v>3618</v>
      </c>
      <c r="H309" s="196">
        <v>75</v>
      </c>
      <c r="I309" s="197"/>
      <c r="J309" s="198">
        <f>ROUND(I309*H309,2)</f>
        <v>0</v>
      </c>
      <c r="K309" s="194" t="s">
        <v>78</v>
      </c>
      <c r="L309" s="61"/>
      <c r="M309" s="199" t="s">
        <v>78</v>
      </c>
      <c r="N309" s="200" t="s">
        <v>50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3" t="s">
        <v>239</v>
      </c>
      <c r="AT309" s="23" t="s">
        <v>176</v>
      </c>
      <c r="AU309" s="23" t="s">
        <v>188</v>
      </c>
      <c r="AY309" s="23" t="s">
        <v>173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87</v>
      </c>
      <c r="BK309" s="203">
        <f>ROUND(I309*H309,2)</f>
        <v>0</v>
      </c>
      <c r="BL309" s="23" t="s">
        <v>239</v>
      </c>
      <c r="BM309" s="23" t="s">
        <v>1816</v>
      </c>
    </row>
    <row r="310" spans="2:65" s="1" customFormat="1" ht="13.5">
      <c r="B310" s="41"/>
      <c r="C310" s="63"/>
      <c r="D310" s="204" t="s">
        <v>182</v>
      </c>
      <c r="E310" s="63"/>
      <c r="F310" s="205" t="s">
        <v>4092</v>
      </c>
      <c r="G310" s="63"/>
      <c r="H310" s="63"/>
      <c r="I310" s="163"/>
      <c r="J310" s="63"/>
      <c r="K310" s="63"/>
      <c r="L310" s="61"/>
      <c r="M310" s="206"/>
      <c r="N310" s="42"/>
      <c r="O310" s="42"/>
      <c r="P310" s="42"/>
      <c r="Q310" s="42"/>
      <c r="R310" s="42"/>
      <c r="S310" s="42"/>
      <c r="T310" s="78"/>
      <c r="AT310" s="23" t="s">
        <v>182</v>
      </c>
      <c r="AU310" s="23" t="s">
        <v>188</v>
      </c>
    </row>
    <row r="311" spans="2:65" s="1" customFormat="1" ht="16.5" customHeight="1">
      <c r="B311" s="41"/>
      <c r="C311" s="192" t="s">
        <v>1118</v>
      </c>
      <c r="D311" s="192" t="s">
        <v>176</v>
      </c>
      <c r="E311" s="193" t="s">
        <v>3708</v>
      </c>
      <c r="F311" s="194" t="s">
        <v>4093</v>
      </c>
      <c r="G311" s="195" t="s">
        <v>3618</v>
      </c>
      <c r="H311" s="196">
        <v>14.5</v>
      </c>
      <c r="I311" s="197"/>
      <c r="J311" s="198">
        <f>ROUND(I311*H311,2)</f>
        <v>0</v>
      </c>
      <c r="K311" s="194" t="s">
        <v>78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239</v>
      </c>
      <c r="AT311" s="23" t="s">
        <v>176</v>
      </c>
      <c r="AU311" s="23" t="s">
        <v>188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239</v>
      </c>
      <c r="BM311" s="23" t="s">
        <v>1826</v>
      </c>
    </row>
    <row r="312" spans="2:65" s="1" customFormat="1" ht="13.5">
      <c r="B312" s="41"/>
      <c r="C312" s="63"/>
      <c r="D312" s="204" t="s">
        <v>182</v>
      </c>
      <c r="E312" s="63"/>
      <c r="F312" s="205" t="s">
        <v>4093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188</v>
      </c>
    </row>
    <row r="313" spans="2:65" s="1" customFormat="1" ht="16.5" customHeight="1">
      <c r="B313" s="41"/>
      <c r="C313" s="192" t="s">
        <v>1124</v>
      </c>
      <c r="D313" s="192" t="s">
        <v>176</v>
      </c>
      <c r="E313" s="193" t="s">
        <v>3711</v>
      </c>
      <c r="F313" s="194" t="s">
        <v>4099</v>
      </c>
      <c r="G313" s="195" t="s">
        <v>3618</v>
      </c>
      <c r="H313" s="196">
        <v>63.5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188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1847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4099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188</v>
      </c>
    </row>
    <row r="315" spans="2:65" s="1" customFormat="1" ht="16.5" customHeight="1">
      <c r="B315" s="41"/>
      <c r="C315" s="192" t="s">
        <v>1129</v>
      </c>
      <c r="D315" s="192" t="s">
        <v>176</v>
      </c>
      <c r="E315" s="193" t="s">
        <v>3712</v>
      </c>
      <c r="F315" s="194" t="s">
        <v>4100</v>
      </c>
      <c r="G315" s="195" t="s">
        <v>3618</v>
      </c>
      <c r="H315" s="196">
        <v>57.5</v>
      </c>
      <c r="I315" s="197"/>
      <c r="J315" s="198">
        <f>ROUND(I315*H315,2)</f>
        <v>0</v>
      </c>
      <c r="K315" s="194" t="s">
        <v>78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239</v>
      </c>
      <c r="AT315" s="23" t="s">
        <v>176</v>
      </c>
      <c r="AU315" s="23" t="s">
        <v>188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239</v>
      </c>
      <c r="BM315" s="23" t="s">
        <v>1855</v>
      </c>
    </row>
    <row r="316" spans="2:65" s="1" customFormat="1" ht="13.5">
      <c r="B316" s="41"/>
      <c r="C316" s="63"/>
      <c r="D316" s="204" t="s">
        <v>182</v>
      </c>
      <c r="E316" s="63"/>
      <c r="F316" s="205" t="s">
        <v>4100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188</v>
      </c>
    </row>
    <row r="317" spans="2:65" s="1" customFormat="1" ht="25.5" customHeight="1">
      <c r="B317" s="41"/>
      <c r="C317" s="192" t="s">
        <v>1134</v>
      </c>
      <c r="D317" s="192" t="s">
        <v>176</v>
      </c>
      <c r="E317" s="193" t="s">
        <v>4101</v>
      </c>
      <c r="F317" s="194" t="s">
        <v>4102</v>
      </c>
      <c r="G317" s="195" t="s">
        <v>3618</v>
      </c>
      <c r="H317" s="196">
        <v>13</v>
      </c>
      <c r="I317" s="197"/>
      <c r="J317" s="198">
        <f>ROUND(I317*H317,2)</f>
        <v>0</v>
      </c>
      <c r="K317" s="194" t="s">
        <v>78</v>
      </c>
      <c r="L317" s="61"/>
      <c r="M317" s="199" t="s">
        <v>78</v>
      </c>
      <c r="N317" s="200" t="s">
        <v>50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3" t="s">
        <v>239</v>
      </c>
      <c r="AT317" s="23" t="s">
        <v>176</v>
      </c>
      <c r="AU317" s="23" t="s">
        <v>188</v>
      </c>
      <c r="AY317" s="23" t="s">
        <v>173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87</v>
      </c>
      <c r="BK317" s="203">
        <f>ROUND(I317*H317,2)</f>
        <v>0</v>
      </c>
      <c r="BL317" s="23" t="s">
        <v>239</v>
      </c>
      <c r="BM317" s="23" t="s">
        <v>1871</v>
      </c>
    </row>
    <row r="318" spans="2:65" s="1" customFormat="1" ht="13.5">
      <c r="B318" s="41"/>
      <c r="C318" s="63"/>
      <c r="D318" s="204" t="s">
        <v>182</v>
      </c>
      <c r="E318" s="63"/>
      <c r="F318" s="205" t="s">
        <v>4102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182</v>
      </c>
      <c r="AU318" s="23" t="s">
        <v>188</v>
      </c>
    </row>
    <row r="319" spans="2:65" s="1" customFormat="1" ht="25.5" customHeight="1">
      <c r="B319" s="41"/>
      <c r="C319" s="192" t="s">
        <v>1139</v>
      </c>
      <c r="D319" s="192" t="s">
        <v>176</v>
      </c>
      <c r="E319" s="193" t="s">
        <v>4103</v>
      </c>
      <c r="F319" s="194" t="s">
        <v>4104</v>
      </c>
      <c r="G319" s="195" t="s">
        <v>3618</v>
      </c>
      <c r="H319" s="196">
        <v>49.5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188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1881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4104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188</v>
      </c>
    </row>
    <row r="321" spans="2:65" s="1" customFormat="1" ht="25.5" customHeight="1">
      <c r="B321" s="41"/>
      <c r="C321" s="192" t="s">
        <v>1149</v>
      </c>
      <c r="D321" s="192" t="s">
        <v>176</v>
      </c>
      <c r="E321" s="193" t="s">
        <v>3759</v>
      </c>
      <c r="F321" s="194" t="s">
        <v>4105</v>
      </c>
      <c r="G321" s="195" t="s">
        <v>3618</v>
      </c>
      <c r="H321" s="196">
        <v>75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3" t="s">
        <v>239</v>
      </c>
      <c r="AT321" s="23" t="s">
        <v>176</v>
      </c>
      <c r="AU321" s="23" t="s">
        <v>188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239</v>
      </c>
      <c r="BM321" s="23" t="s">
        <v>1889</v>
      </c>
    </row>
    <row r="322" spans="2:65" s="1" customFormat="1" ht="13.5">
      <c r="B322" s="41"/>
      <c r="C322" s="63"/>
      <c r="D322" s="204" t="s">
        <v>182</v>
      </c>
      <c r="E322" s="63"/>
      <c r="F322" s="205" t="s">
        <v>4105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188</v>
      </c>
    </row>
    <row r="323" spans="2:65" s="1" customFormat="1" ht="25.5" customHeight="1">
      <c r="B323" s="41"/>
      <c r="C323" s="192" t="s">
        <v>1155</v>
      </c>
      <c r="D323" s="192" t="s">
        <v>176</v>
      </c>
      <c r="E323" s="193" t="s">
        <v>3831</v>
      </c>
      <c r="F323" s="194" t="s">
        <v>4106</v>
      </c>
      <c r="G323" s="195" t="s">
        <v>3618</v>
      </c>
      <c r="H323" s="196">
        <v>14.5</v>
      </c>
      <c r="I323" s="197"/>
      <c r="J323" s="198">
        <f>ROUND(I323*H323,2)</f>
        <v>0</v>
      </c>
      <c r="K323" s="194" t="s">
        <v>78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239</v>
      </c>
      <c r="AT323" s="23" t="s">
        <v>176</v>
      </c>
      <c r="AU323" s="23" t="s">
        <v>188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239</v>
      </c>
      <c r="BM323" s="23" t="s">
        <v>1900</v>
      </c>
    </row>
    <row r="324" spans="2:65" s="1" customFormat="1" ht="13.5">
      <c r="B324" s="41"/>
      <c r="C324" s="63"/>
      <c r="D324" s="204" t="s">
        <v>182</v>
      </c>
      <c r="E324" s="63"/>
      <c r="F324" s="205" t="s">
        <v>4106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188</v>
      </c>
    </row>
    <row r="325" spans="2:65" s="1" customFormat="1" ht="25.5" customHeight="1">
      <c r="B325" s="41"/>
      <c r="C325" s="192" t="s">
        <v>1160</v>
      </c>
      <c r="D325" s="192" t="s">
        <v>176</v>
      </c>
      <c r="E325" s="193" t="s">
        <v>3761</v>
      </c>
      <c r="F325" s="194" t="s">
        <v>4107</v>
      </c>
      <c r="G325" s="195" t="s">
        <v>3618</v>
      </c>
      <c r="H325" s="196">
        <v>63.5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188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1917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4107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188</v>
      </c>
    </row>
    <row r="327" spans="2:65" s="1" customFormat="1" ht="25.5" customHeight="1">
      <c r="B327" s="41"/>
      <c r="C327" s="192" t="s">
        <v>1166</v>
      </c>
      <c r="D327" s="192" t="s">
        <v>176</v>
      </c>
      <c r="E327" s="193" t="s">
        <v>3763</v>
      </c>
      <c r="F327" s="194" t="s">
        <v>4108</v>
      </c>
      <c r="G327" s="195" t="s">
        <v>3618</v>
      </c>
      <c r="H327" s="196">
        <v>57.5</v>
      </c>
      <c r="I327" s="197"/>
      <c r="J327" s="198">
        <f>ROUND(I327*H327,2)</f>
        <v>0</v>
      </c>
      <c r="K327" s="194" t="s">
        <v>78</v>
      </c>
      <c r="L327" s="61"/>
      <c r="M327" s="199" t="s">
        <v>78</v>
      </c>
      <c r="N327" s="200" t="s">
        <v>50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3" t="s">
        <v>239</v>
      </c>
      <c r="AT327" s="23" t="s">
        <v>176</v>
      </c>
      <c r="AU327" s="23" t="s">
        <v>188</v>
      </c>
      <c r="AY327" s="23" t="s">
        <v>173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87</v>
      </c>
      <c r="BK327" s="203">
        <f>ROUND(I327*H327,2)</f>
        <v>0</v>
      </c>
      <c r="BL327" s="23" t="s">
        <v>239</v>
      </c>
      <c r="BM327" s="23" t="s">
        <v>1932</v>
      </c>
    </row>
    <row r="328" spans="2:65" s="1" customFormat="1" ht="13.5">
      <c r="B328" s="41"/>
      <c r="C328" s="63"/>
      <c r="D328" s="204" t="s">
        <v>182</v>
      </c>
      <c r="E328" s="63"/>
      <c r="F328" s="205" t="s">
        <v>4108</v>
      </c>
      <c r="G328" s="63"/>
      <c r="H328" s="63"/>
      <c r="I328" s="163"/>
      <c r="J328" s="63"/>
      <c r="K328" s="63"/>
      <c r="L328" s="61"/>
      <c r="M328" s="206"/>
      <c r="N328" s="42"/>
      <c r="O328" s="42"/>
      <c r="P328" s="42"/>
      <c r="Q328" s="42"/>
      <c r="R328" s="42"/>
      <c r="S328" s="42"/>
      <c r="T328" s="78"/>
      <c r="AT328" s="23" t="s">
        <v>182</v>
      </c>
      <c r="AU328" s="23" t="s">
        <v>188</v>
      </c>
    </row>
    <row r="329" spans="2:65" s="10" customFormat="1" ht="22.35" customHeight="1">
      <c r="B329" s="176"/>
      <c r="C329" s="177"/>
      <c r="D329" s="178" t="s">
        <v>79</v>
      </c>
      <c r="E329" s="190" t="s">
        <v>4109</v>
      </c>
      <c r="F329" s="190" t="s">
        <v>4110</v>
      </c>
      <c r="G329" s="177"/>
      <c r="H329" s="177"/>
      <c r="I329" s="180"/>
      <c r="J329" s="191">
        <f>BK329</f>
        <v>0</v>
      </c>
      <c r="K329" s="177"/>
      <c r="L329" s="182"/>
      <c r="M329" s="183"/>
      <c r="N329" s="184"/>
      <c r="O329" s="184"/>
      <c r="P329" s="185">
        <f>SUM(P330:P337)</f>
        <v>0</v>
      </c>
      <c r="Q329" s="184"/>
      <c r="R329" s="185">
        <f>SUM(R330:R337)</f>
        <v>0</v>
      </c>
      <c r="S329" s="184"/>
      <c r="T329" s="186">
        <f>SUM(T330:T337)</f>
        <v>0</v>
      </c>
      <c r="AR329" s="187" t="s">
        <v>89</v>
      </c>
      <c r="AT329" s="188" t="s">
        <v>79</v>
      </c>
      <c r="AU329" s="188" t="s">
        <v>89</v>
      </c>
      <c r="AY329" s="187" t="s">
        <v>173</v>
      </c>
      <c r="BK329" s="189">
        <f>SUM(BK330:BK337)</f>
        <v>0</v>
      </c>
    </row>
    <row r="330" spans="2:65" s="1" customFormat="1" ht="16.5" customHeight="1">
      <c r="B330" s="41"/>
      <c r="C330" s="192" t="s">
        <v>1172</v>
      </c>
      <c r="D330" s="192" t="s">
        <v>176</v>
      </c>
      <c r="E330" s="193" t="s">
        <v>3766</v>
      </c>
      <c r="F330" s="194" t="s">
        <v>4111</v>
      </c>
      <c r="G330" s="195" t="s">
        <v>3618</v>
      </c>
      <c r="H330" s="196">
        <v>19</v>
      </c>
      <c r="I330" s="197"/>
      <c r="J330" s="198">
        <f>ROUND(I330*H330,2)</f>
        <v>0</v>
      </c>
      <c r="K330" s="194" t="s">
        <v>78</v>
      </c>
      <c r="L330" s="61"/>
      <c r="M330" s="199" t="s">
        <v>78</v>
      </c>
      <c r="N330" s="200" t="s">
        <v>50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239</v>
      </c>
      <c r="AT330" s="23" t="s">
        <v>176</v>
      </c>
      <c r="AU330" s="23" t="s">
        <v>188</v>
      </c>
      <c r="AY330" s="23" t="s">
        <v>173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87</v>
      </c>
      <c r="BK330" s="203">
        <f>ROUND(I330*H330,2)</f>
        <v>0</v>
      </c>
      <c r="BL330" s="23" t="s">
        <v>239</v>
      </c>
      <c r="BM330" s="23" t="s">
        <v>1946</v>
      </c>
    </row>
    <row r="331" spans="2:65" s="1" customFormat="1" ht="13.5">
      <c r="B331" s="41"/>
      <c r="C331" s="63"/>
      <c r="D331" s="204" t="s">
        <v>182</v>
      </c>
      <c r="E331" s="63"/>
      <c r="F331" s="205" t="s">
        <v>4111</v>
      </c>
      <c r="G331" s="63"/>
      <c r="H331" s="63"/>
      <c r="I331" s="163"/>
      <c r="J331" s="63"/>
      <c r="K331" s="63"/>
      <c r="L331" s="61"/>
      <c r="M331" s="206"/>
      <c r="N331" s="42"/>
      <c r="O331" s="42"/>
      <c r="P331" s="42"/>
      <c r="Q331" s="42"/>
      <c r="R331" s="42"/>
      <c r="S331" s="42"/>
      <c r="T331" s="78"/>
      <c r="AT331" s="23" t="s">
        <v>182</v>
      </c>
      <c r="AU331" s="23" t="s">
        <v>188</v>
      </c>
    </row>
    <row r="332" spans="2:65" s="1" customFormat="1" ht="16.5" customHeight="1">
      <c r="B332" s="41"/>
      <c r="C332" s="192" t="s">
        <v>1179</v>
      </c>
      <c r="D332" s="192" t="s">
        <v>176</v>
      </c>
      <c r="E332" s="193" t="s">
        <v>3839</v>
      </c>
      <c r="F332" s="194" t="s">
        <v>4112</v>
      </c>
      <c r="G332" s="195" t="s">
        <v>3618</v>
      </c>
      <c r="H332" s="196">
        <v>68</v>
      </c>
      <c r="I332" s="197"/>
      <c r="J332" s="198">
        <f>ROUND(I332*H332,2)</f>
        <v>0</v>
      </c>
      <c r="K332" s="194" t="s">
        <v>78</v>
      </c>
      <c r="L332" s="61"/>
      <c r="M332" s="199" t="s">
        <v>78</v>
      </c>
      <c r="N332" s="200" t="s">
        <v>50</v>
      </c>
      <c r="O332" s="4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3" t="s">
        <v>239</v>
      </c>
      <c r="AT332" s="23" t="s">
        <v>176</v>
      </c>
      <c r="AU332" s="23" t="s">
        <v>188</v>
      </c>
      <c r="AY332" s="23" t="s">
        <v>173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3" t="s">
        <v>87</v>
      </c>
      <c r="BK332" s="203">
        <f>ROUND(I332*H332,2)</f>
        <v>0</v>
      </c>
      <c r="BL332" s="23" t="s">
        <v>239</v>
      </c>
      <c r="BM332" s="23" t="s">
        <v>1961</v>
      </c>
    </row>
    <row r="333" spans="2:65" s="1" customFormat="1" ht="13.5">
      <c r="B333" s="41"/>
      <c r="C333" s="63"/>
      <c r="D333" s="204" t="s">
        <v>182</v>
      </c>
      <c r="E333" s="63"/>
      <c r="F333" s="205" t="s">
        <v>4112</v>
      </c>
      <c r="G333" s="63"/>
      <c r="H333" s="63"/>
      <c r="I333" s="163"/>
      <c r="J333" s="63"/>
      <c r="K333" s="63"/>
      <c r="L333" s="61"/>
      <c r="M333" s="206"/>
      <c r="N333" s="42"/>
      <c r="O333" s="42"/>
      <c r="P333" s="42"/>
      <c r="Q333" s="42"/>
      <c r="R333" s="42"/>
      <c r="S333" s="42"/>
      <c r="T333" s="78"/>
      <c r="AT333" s="23" t="s">
        <v>182</v>
      </c>
      <c r="AU333" s="23" t="s">
        <v>188</v>
      </c>
    </row>
    <row r="334" spans="2:65" s="1" customFormat="1" ht="16.5" customHeight="1">
      <c r="B334" s="41"/>
      <c r="C334" s="192" t="s">
        <v>1188</v>
      </c>
      <c r="D334" s="192" t="s">
        <v>176</v>
      </c>
      <c r="E334" s="193" t="s">
        <v>3840</v>
      </c>
      <c r="F334" s="194" t="s">
        <v>4113</v>
      </c>
      <c r="G334" s="195" t="s">
        <v>3618</v>
      </c>
      <c r="H334" s="196">
        <v>19</v>
      </c>
      <c r="I334" s="197"/>
      <c r="J334" s="198">
        <f>ROUND(I334*H334,2)</f>
        <v>0</v>
      </c>
      <c r="K334" s="194" t="s">
        <v>78</v>
      </c>
      <c r="L334" s="61"/>
      <c r="M334" s="199" t="s">
        <v>78</v>
      </c>
      <c r="N334" s="200" t="s">
        <v>50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3" t="s">
        <v>239</v>
      </c>
      <c r="AT334" s="23" t="s">
        <v>176</v>
      </c>
      <c r="AU334" s="23" t="s">
        <v>188</v>
      </c>
      <c r="AY334" s="23" t="s">
        <v>173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87</v>
      </c>
      <c r="BK334" s="203">
        <f>ROUND(I334*H334,2)</f>
        <v>0</v>
      </c>
      <c r="BL334" s="23" t="s">
        <v>239</v>
      </c>
      <c r="BM334" s="23" t="s">
        <v>1973</v>
      </c>
    </row>
    <row r="335" spans="2:65" s="1" customFormat="1" ht="13.5">
      <c r="B335" s="41"/>
      <c r="C335" s="63"/>
      <c r="D335" s="204" t="s">
        <v>182</v>
      </c>
      <c r="E335" s="63"/>
      <c r="F335" s="205" t="s">
        <v>4113</v>
      </c>
      <c r="G335" s="63"/>
      <c r="H335" s="63"/>
      <c r="I335" s="163"/>
      <c r="J335" s="63"/>
      <c r="K335" s="63"/>
      <c r="L335" s="61"/>
      <c r="M335" s="206"/>
      <c r="N335" s="42"/>
      <c r="O335" s="42"/>
      <c r="P335" s="42"/>
      <c r="Q335" s="42"/>
      <c r="R335" s="42"/>
      <c r="S335" s="42"/>
      <c r="T335" s="78"/>
      <c r="AT335" s="23" t="s">
        <v>182</v>
      </c>
      <c r="AU335" s="23" t="s">
        <v>188</v>
      </c>
    </row>
    <row r="336" spans="2:65" s="1" customFormat="1" ht="16.5" customHeight="1">
      <c r="B336" s="41"/>
      <c r="C336" s="192" t="s">
        <v>1194</v>
      </c>
      <c r="D336" s="192" t="s">
        <v>176</v>
      </c>
      <c r="E336" s="193" t="s">
        <v>3930</v>
      </c>
      <c r="F336" s="194" t="s">
        <v>4114</v>
      </c>
      <c r="G336" s="195" t="s">
        <v>3618</v>
      </c>
      <c r="H336" s="196">
        <v>68</v>
      </c>
      <c r="I336" s="197"/>
      <c r="J336" s="198">
        <f>ROUND(I336*H336,2)</f>
        <v>0</v>
      </c>
      <c r="K336" s="194" t="s">
        <v>78</v>
      </c>
      <c r="L336" s="61"/>
      <c r="M336" s="199" t="s">
        <v>78</v>
      </c>
      <c r="N336" s="200" t="s">
        <v>50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3" t="s">
        <v>239</v>
      </c>
      <c r="AT336" s="23" t="s">
        <v>176</v>
      </c>
      <c r="AU336" s="23" t="s">
        <v>188</v>
      </c>
      <c r="AY336" s="23" t="s">
        <v>173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87</v>
      </c>
      <c r="BK336" s="203">
        <f>ROUND(I336*H336,2)</f>
        <v>0</v>
      </c>
      <c r="BL336" s="23" t="s">
        <v>239</v>
      </c>
      <c r="BM336" s="23" t="s">
        <v>1984</v>
      </c>
    </row>
    <row r="337" spans="2:65" s="1" customFormat="1" ht="13.5">
      <c r="B337" s="41"/>
      <c r="C337" s="63"/>
      <c r="D337" s="204" t="s">
        <v>182</v>
      </c>
      <c r="E337" s="63"/>
      <c r="F337" s="205" t="s">
        <v>4114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3" t="s">
        <v>182</v>
      </c>
      <c r="AU337" s="23" t="s">
        <v>188</v>
      </c>
    </row>
    <row r="338" spans="2:65" s="10" customFormat="1" ht="29.85" customHeight="1">
      <c r="B338" s="176"/>
      <c r="C338" s="177"/>
      <c r="D338" s="178" t="s">
        <v>79</v>
      </c>
      <c r="E338" s="190" t="s">
        <v>4115</v>
      </c>
      <c r="F338" s="190" t="s">
        <v>4116</v>
      </c>
      <c r="G338" s="177"/>
      <c r="H338" s="177"/>
      <c r="I338" s="180"/>
      <c r="J338" s="191">
        <f>BK338</f>
        <v>0</v>
      </c>
      <c r="K338" s="177"/>
      <c r="L338" s="182"/>
      <c r="M338" s="183"/>
      <c r="N338" s="184"/>
      <c r="O338" s="184"/>
      <c r="P338" s="185">
        <f>SUM(P339:P406)</f>
        <v>0</v>
      </c>
      <c r="Q338" s="184"/>
      <c r="R338" s="185">
        <f>SUM(R339:R406)</f>
        <v>0</v>
      </c>
      <c r="S338" s="184"/>
      <c r="T338" s="186">
        <f>SUM(T339:T406)</f>
        <v>0</v>
      </c>
      <c r="AR338" s="187" t="s">
        <v>89</v>
      </c>
      <c r="AT338" s="188" t="s">
        <v>79</v>
      </c>
      <c r="AU338" s="188" t="s">
        <v>87</v>
      </c>
      <c r="AY338" s="187" t="s">
        <v>173</v>
      </c>
      <c r="BK338" s="189">
        <f>SUM(BK339:BK406)</f>
        <v>0</v>
      </c>
    </row>
    <row r="339" spans="2:65" s="1" customFormat="1" ht="38.25" customHeight="1">
      <c r="B339" s="41"/>
      <c r="C339" s="192" t="s">
        <v>1199</v>
      </c>
      <c r="D339" s="192" t="s">
        <v>176</v>
      </c>
      <c r="E339" s="193" t="s">
        <v>3932</v>
      </c>
      <c r="F339" s="194" t="s">
        <v>4117</v>
      </c>
      <c r="G339" s="195" t="s">
        <v>1260</v>
      </c>
      <c r="H339" s="196">
        <v>1</v>
      </c>
      <c r="I339" s="197"/>
      <c r="J339" s="198">
        <f>ROUND(I339*H339,2)</f>
        <v>0</v>
      </c>
      <c r="K339" s="194" t="s">
        <v>78</v>
      </c>
      <c r="L339" s="61"/>
      <c r="M339" s="199" t="s">
        <v>78</v>
      </c>
      <c r="N339" s="200" t="s">
        <v>50</v>
      </c>
      <c r="O339" s="42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239</v>
      </c>
      <c r="AT339" s="23" t="s">
        <v>176</v>
      </c>
      <c r="AU339" s="23" t="s">
        <v>89</v>
      </c>
      <c r="AY339" s="23" t="s">
        <v>173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87</v>
      </c>
      <c r="BK339" s="203">
        <f>ROUND(I339*H339,2)</f>
        <v>0</v>
      </c>
      <c r="BL339" s="23" t="s">
        <v>239</v>
      </c>
      <c r="BM339" s="23" t="s">
        <v>1998</v>
      </c>
    </row>
    <row r="340" spans="2:65" s="1" customFormat="1" ht="27">
      <c r="B340" s="41"/>
      <c r="C340" s="63"/>
      <c r="D340" s="204" t="s">
        <v>182</v>
      </c>
      <c r="E340" s="63"/>
      <c r="F340" s="205" t="s">
        <v>4117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3" t="s">
        <v>182</v>
      </c>
      <c r="AU340" s="23" t="s">
        <v>89</v>
      </c>
    </row>
    <row r="341" spans="2:65" s="1" customFormat="1" ht="38.25" customHeight="1">
      <c r="B341" s="41"/>
      <c r="C341" s="192" t="s">
        <v>1205</v>
      </c>
      <c r="D341" s="192" t="s">
        <v>176</v>
      </c>
      <c r="E341" s="193" t="s">
        <v>4118</v>
      </c>
      <c r="F341" s="194" t="s">
        <v>4119</v>
      </c>
      <c r="G341" s="195" t="s">
        <v>1260</v>
      </c>
      <c r="H341" s="196">
        <v>1</v>
      </c>
      <c r="I341" s="197"/>
      <c r="J341" s="198">
        <f>ROUND(I341*H341,2)</f>
        <v>0</v>
      </c>
      <c r="K341" s="194" t="s">
        <v>78</v>
      </c>
      <c r="L341" s="61"/>
      <c r="M341" s="199" t="s">
        <v>78</v>
      </c>
      <c r="N341" s="200" t="s">
        <v>50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239</v>
      </c>
      <c r="AT341" s="23" t="s">
        <v>176</v>
      </c>
      <c r="AU341" s="23" t="s">
        <v>89</v>
      </c>
      <c r="AY341" s="23" t="s">
        <v>173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87</v>
      </c>
      <c r="BK341" s="203">
        <f>ROUND(I341*H341,2)</f>
        <v>0</v>
      </c>
      <c r="BL341" s="23" t="s">
        <v>239</v>
      </c>
      <c r="BM341" s="23" t="s">
        <v>2016</v>
      </c>
    </row>
    <row r="342" spans="2:65" s="1" customFormat="1" ht="27">
      <c r="B342" s="41"/>
      <c r="C342" s="63"/>
      <c r="D342" s="204" t="s">
        <v>182</v>
      </c>
      <c r="E342" s="63"/>
      <c r="F342" s="205" t="s">
        <v>4119</v>
      </c>
      <c r="G342" s="63"/>
      <c r="H342" s="63"/>
      <c r="I342" s="163"/>
      <c r="J342" s="63"/>
      <c r="K342" s="63"/>
      <c r="L342" s="61"/>
      <c r="M342" s="206"/>
      <c r="N342" s="42"/>
      <c r="O342" s="42"/>
      <c r="P342" s="42"/>
      <c r="Q342" s="42"/>
      <c r="R342" s="42"/>
      <c r="S342" s="42"/>
      <c r="T342" s="78"/>
      <c r="AT342" s="23" t="s">
        <v>182</v>
      </c>
      <c r="AU342" s="23" t="s">
        <v>89</v>
      </c>
    </row>
    <row r="343" spans="2:65" s="1" customFormat="1" ht="38.25" customHeight="1">
      <c r="B343" s="41"/>
      <c r="C343" s="192" t="s">
        <v>1211</v>
      </c>
      <c r="D343" s="192" t="s">
        <v>176</v>
      </c>
      <c r="E343" s="193" t="s">
        <v>4120</v>
      </c>
      <c r="F343" s="194" t="s">
        <v>4121</v>
      </c>
      <c r="G343" s="195" t="s">
        <v>1260</v>
      </c>
      <c r="H343" s="196">
        <v>1</v>
      </c>
      <c r="I343" s="197"/>
      <c r="J343" s="198">
        <f>ROUND(I343*H343,2)</f>
        <v>0</v>
      </c>
      <c r="K343" s="194" t="s">
        <v>78</v>
      </c>
      <c r="L343" s="61"/>
      <c r="M343" s="199" t="s">
        <v>78</v>
      </c>
      <c r="N343" s="200" t="s">
        <v>50</v>
      </c>
      <c r="O343" s="42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3" t="s">
        <v>239</v>
      </c>
      <c r="AT343" s="23" t="s">
        <v>176</v>
      </c>
      <c r="AU343" s="23" t="s">
        <v>89</v>
      </c>
      <c r="AY343" s="23" t="s">
        <v>173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87</v>
      </c>
      <c r="BK343" s="203">
        <f>ROUND(I343*H343,2)</f>
        <v>0</v>
      </c>
      <c r="BL343" s="23" t="s">
        <v>239</v>
      </c>
      <c r="BM343" s="23" t="s">
        <v>2034</v>
      </c>
    </row>
    <row r="344" spans="2:65" s="1" customFormat="1" ht="40.5">
      <c r="B344" s="41"/>
      <c r="C344" s="63"/>
      <c r="D344" s="204" t="s">
        <v>182</v>
      </c>
      <c r="E344" s="63"/>
      <c r="F344" s="205" t="s">
        <v>4121</v>
      </c>
      <c r="G344" s="63"/>
      <c r="H344" s="63"/>
      <c r="I344" s="163"/>
      <c r="J344" s="63"/>
      <c r="K344" s="63"/>
      <c r="L344" s="61"/>
      <c r="M344" s="206"/>
      <c r="N344" s="42"/>
      <c r="O344" s="42"/>
      <c r="P344" s="42"/>
      <c r="Q344" s="42"/>
      <c r="R344" s="42"/>
      <c r="S344" s="42"/>
      <c r="T344" s="78"/>
      <c r="AT344" s="23" t="s">
        <v>182</v>
      </c>
      <c r="AU344" s="23" t="s">
        <v>89</v>
      </c>
    </row>
    <row r="345" spans="2:65" s="1" customFormat="1" ht="16.5" customHeight="1">
      <c r="B345" s="41"/>
      <c r="C345" s="192" t="s">
        <v>1216</v>
      </c>
      <c r="D345" s="192" t="s">
        <v>176</v>
      </c>
      <c r="E345" s="193" t="s">
        <v>4122</v>
      </c>
      <c r="F345" s="194" t="s">
        <v>4123</v>
      </c>
      <c r="G345" s="195" t="s">
        <v>1260</v>
      </c>
      <c r="H345" s="196">
        <v>1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239</v>
      </c>
      <c r="AT345" s="23" t="s">
        <v>176</v>
      </c>
      <c r="AU345" s="23" t="s">
        <v>89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239</v>
      </c>
      <c r="BM345" s="23" t="s">
        <v>2042</v>
      </c>
    </row>
    <row r="346" spans="2:65" s="1" customFormat="1" ht="13.5">
      <c r="B346" s="41"/>
      <c r="C346" s="63"/>
      <c r="D346" s="204" t="s">
        <v>182</v>
      </c>
      <c r="E346" s="63"/>
      <c r="F346" s="205" t="s">
        <v>4123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182</v>
      </c>
      <c r="AU346" s="23" t="s">
        <v>89</v>
      </c>
    </row>
    <row r="347" spans="2:65" s="1" customFormat="1" ht="16.5" customHeight="1">
      <c r="B347" s="41"/>
      <c r="C347" s="192" t="s">
        <v>1221</v>
      </c>
      <c r="D347" s="192" t="s">
        <v>176</v>
      </c>
      <c r="E347" s="193" t="s">
        <v>4124</v>
      </c>
      <c r="F347" s="194" t="s">
        <v>4125</v>
      </c>
      <c r="G347" s="195" t="s">
        <v>1260</v>
      </c>
      <c r="H347" s="196">
        <v>1</v>
      </c>
      <c r="I347" s="197"/>
      <c r="J347" s="198">
        <f>ROUND(I347*H347,2)</f>
        <v>0</v>
      </c>
      <c r="K347" s="194" t="s">
        <v>78</v>
      </c>
      <c r="L347" s="61"/>
      <c r="M347" s="199" t="s">
        <v>78</v>
      </c>
      <c r="N347" s="200" t="s">
        <v>50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239</v>
      </c>
      <c r="AT347" s="23" t="s">
        <v>176</v>
      </c>
      <c r="AU347" s="23" t="s">
        <v>89</v>
      </c>
      <c r="AY347" s="23" t="s">
        <v>173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87</v>
      </c>
      <c r="BK347" s="203">
        <f>ROUND(I347*H347,2)</f>
        <v>0</v>
      </c>
      <c r="BL347" s="23" t="s">
        <v>239</v>
      </c>
      <c r="BM347" s="23" t="s">
        <v>2050</v>
      </c>
    </row>
    <row r="348" spans="2:65" s="1" customFormat="1" ht="13.5">
      <c r="B348" s="41"/>
      <c r="C348" s="63"/>
      <c r="D348" s="204" t="s">
        <v>182</v>
      </c>
      <c r="E348" s="63"/>
      <c r="F348" s="205" t="s">
        <v>4125</v>
      </c>
      <c r="G348" s="63"/>
      <c r="H348" s="63"/>
      <c r="I348" s="163"/>
      <c r="J348" s="63"/>
      <c r="K348" s="63"/>
      <c r="L348" s="61"/>
      <c r="M348" s="206"/>
      <c r="N348" s="42"/>
      <c r="O348" s="42"/>
      <c r="P348" s="42"/>
      <c r="Q348" s="42"/>
      <c r="R348" s="42"/>
      <c r="S348" s="42"/>
      <c r="T348" s="78"/>
      <c r="AT348" s="23" t="s">
        <v>182</v>
      </c>
      <c r="AU348" s="23" t="s">
        <v>89</v>
      </c>
    </row>
    <row r="349" spans="2:65" s="1" customFormat="1" ht="16.5" customHeight="1">
      <c r="B349" s="41"/>
      <c r="C349" s="192" t="s">
        <v>1226</v>
      </c>
      <c r="D349" s="192" t="s">
        <v>176</v>
      </c>
      <c r="E349" s="193" t="s">
        <v>3942</v>
      </c>
      <c r="F349" s="194" t="s">
        <v>4126</v>
      </c>
      <c r="G349" s="195" t="s">
        <v>1260</v>
      </c>
      <c r="H349" s="196">
        <v>1</v>
      </c>
      <c r="I349" s="197"/>
      <c r="J349" s="198">
        <f>ROUND(I349*H349,2)</f>
        <v>0</v>
      </c>
      <c r="K349" s="194" t="s">
        <v>78</v>
      </c>
      <c r="L349" s="61"/>
      <c r="M349" s="199" t="s">
        <v>78</v>
      </c>
      <c r="N349" s="200" t="s">
        <v>50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239</v>
      </c>
      <c r="AT349" s="23" t="s">
        <v>176</v>
      </c>
      <c r="AU349" s="23" t="s">
        <v>89</v>
      </c>
      <c r="AY349" s="23" t="s">
        <v>173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87</v>
      </c>
      <c r="BK349" s="203">
        <f>ROUND(I349*H349,2)</f>
        <v>0</v>
      </c>
      <c r="BL349" s="23" t="s">
        <v>239</v>
      </c>
      <c r="BM349" s="23" t="s">
        <v>2060</v>
      </c>
    </row>
    <row r="350" spans="2:65" s="1" customFormat="1" ht="13.5">
      <c r="B350" s="41"/>
      <c r="C350" s="63"/>
      <c r="D350" s="204" t="s">
        <v>182</v>
      </c>
      <c r="E350" s="63"/>
      <c r="F350" s="205" t="s">
        <v>4126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182</v>
      </c>
      <c r="AU350" s="23" t="s">
        <v>89</v>
      </c>
    </row>
    <row r="351" spans="2:65" s="1" customFormat="1" ht="16.5" customHeight="1">
      <c r="B351" s="41"/>
      <c r="C351" s="192" t="s">
        <v>1233</v>
      </c>
      <c r="D351" s="192" t="s">
        <v>176</v>
      </c>
      <c r="E351" s="193" t="s">
        <v>3944</v>
      </c>
      <c r="F351" s="194" t="s">
        <v>4127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239</v>
      </c>
      <c r="AT351" s="23" t="s">
        <v>176</v>
      </c>
      <c r="AU351" s="23" t="s">
        <v>89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239</v>
      </c>
      <c r="BM351" s="23" t="s">
        <v>2068</v>
      </c>
    </row>
    <row r="352" spans="2:65" s="1" customFormat="1" ht="13.5">
      <c r="B352" s="41"/>
      <c r="C352" s="63"/>
      <c r="D352" s="204" t="s">
        <v>182</v>
      </c>
      <c r="E352" s="63"/>
      <c r="F352" s="205" t="s">
        <v>4127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89</v>
      </c>
    </row>
    <row r="353" spans="2:65" s="1" customFormat="1" ht="16.5" customHeight="1">
      <c r="B353" s="41"/>
      <c r="C353" s="192" t="s">
        <v>1239</v>
      </c>
      <c r="D353" s="192" t="s">
        <v>176</v>
      </c>
      <c r="E353" s="193" t="s">
        <v>3946</v>
      </c>
      <c r="F353" s="194" t="s">
        <v>4128</v>
      </c>
      <c r="G353" s="195" t="s">
        <v>1260</v>
      </c>
      <c r="H353" s="196">
        <v>1</v>
      </c>
      <c r="I353" s="197"/>
      <c r="J353" s="198">
        <f>ROUND(I353*H353,2)</f>
        <v>0</v>
      </c>
      <c r="K353" s="194" t="s">
        <v>78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3" t="s">
        <v>239</v>
      </c>
      <c r="AT353" s="23" t="s">
        <v>176</v>
      </c>
      <c r="AU353" s="23" t="s">
        <v>89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239</v>
      </c>
      <c r="BM353" s="23" t="s">
        <v>2080</v>
      </c>
    </row>
    <row r="354" spans="2:65" s="1" customFormat="1" ht="13.5">
      <c r="B354" s="41"/>
      <c r="C354" s="63"/>
      <c r="D354" s="204" t="s">
        <v>182</v>
      </c>
      <c r="E354" s="63"/>
      <c r="F354" s="205" t="s">
        <v>4128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89</v>
      </c>
    </row>
    <row r="355" spans="2:65" s="1" customFormat="1" ht="16.5" customHeight="1">
      <c r="B355" s="41"/>
      <c r="C355" s="192" t="s">
        <v>1245</v>
      </c>
      <c r="D355" s="192" t="s">
        <v>176</v>
      </c>
      <c r="E355" s="193" t="s">
        <v>3947</v>
      </c>
      <c r="F355" s="194" t="s">
        <v>4129</v>
      </c>
      <c r="G355" s="195" t="s">
        <v>1260</v>
      </c>
      <c r="H355" s="196">
        <v>0</v>
      </c>
      <c r="I355" s="197"/>
      <c r="J355" s="198">
        <f>ROUND(I355*H355,2)</f>
        <v>0</v>
      </c>
      <c r="K355" s="194" t="s">
        <v>78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3" t="s">
        <v>239</v>
      </c>
      <c r="AT355" s="23" t="s">
        <v>176</v>
      </c>
      <c r="AU355" s="23" t="s">
        <v>89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239</v>
      </c>
      <c r="BM355" s="23" t="s">
        <v>2088</v>
      </c>
    </row>
    <row r="356" spans="2:65" s="1" customFormat="1" ht="13.5">
      <c r="B356" s="41"/>
      <c r="C356" s="63"/>
      <c r="D356" s="204" t="s">
        <v>182</v>
      </c>
      <c r="E356" s="63"/>
      <c r="F356" s="205" t="s">
        <v>4129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89</v>
      </c>
    </row>
    <row r="357" spans="2:65" s="1" customFormat="1" ht="16.5" customHeight="1">
      <c r="B357" s="41"/>
      <c r="C357" s="192" t="s">
        <v>1249</v>
      </c>
      <c r="D357" s="192" t="s">
        <v>176</v>
      </c>
      <c r="E357" s="193" t="s">
        <v>4130</v>
      </c>
      <c r="F357" s="194" t="s">
        <v>4131</v>
      </c>
      <c r="G357" s="195" t="s">
        <v>1260</v>
      </c>
      <c r="H357" s="196">
        <v>2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239</v>
      </c>
      <c r="AT357" s="23" t="s">
        <v>176</v>
      </c>
      <c r="AU357" s="23" t="s">
        <v>89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239</v>
      </c>
      <c r="BM357" s="23" t="s">
        <v>2096</v>
      </c>
    </row>
    <row r="358" spans="2:65" s="1" customFormat="1" ht="13.5">
      <c r="B358" s="41"/>
      <c r="C358" s="63"/>
      <c r="D358" s="204" t="s">
        <v>182</v>
      </c>
      <c r="E358" s="63"/>
      <c r="F358" s="205" t="s">
        <v>4131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89</v>
      </c>
    </row>
    <row r="359" spans="2:65" s="1" customFormat="1" ht="16.5" customHeight="1">
      <c r="B359" s="41"/>
      <c r="C359" s="192" t="s">
        <v>1293</v>
      </c>
      <c r="D359" s="192" t="s">
        <v>176</v>
      </c>
      <c r="E359" s="193" t="s">
        <v>4132</v>
      </c>
      <c r="F359" s="194" t="s">
        <v>4133</v>
      </c>
      <c r="G359" s="195" t="s">
        <v>1260</v>
      </c>
      <c r="H359" s="196">
        <v>10</v>
      </c>
      <c r="I359" s="197"/>
      <c r="J359" s="198">
        <f>ROUND(I359*H359,2)</f>
        <v>0</v>
      </c>
      <c r="K359" s="194" t="s">
        <v>78</v>
      </c>
      <c r="L359" s="61"/>
      <c r="M359" s="199" t="s">
        <v>78</v>
      </c>
      <c r="N359" s="200" t="s">
        <v>50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3" t="s">
        <v>239</v>
      </c>
      <c r="AT359" s="23" t="s">
        <v>176</v>
      </c>
      <c r="AU359" s="23" t="s">
        <v>89</v>
      </c>
      <c r="AY359" s="23" t="s">
        <v>173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3" t="s">
        <v>87</v>
      </c>
      <c r="BK359" s="203">
        <f>ROUND(I359*H359,2)</f>
        <v>0</v>
      </c>
      <c r="BL359" s="23" t="s">
        <v>239</v>
      </c>
      <c r="BM359" s="23" t="s">
        <v>2104</v>
      </c>
    </row>
    <row r="360" spans="2:65" s="1" customFormat="1" ht="13.5">
      <c r="B360" s="41"/>
      <c r="C360" s="63"/>
      <c r="D360" s="204" t="s">
        <v>182</v>
      </c>
      <c r="E360" s="63"/>
      <c r="F360" s="205" t="s">
        <v>4133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3" t="s">
        <v>182</v>
      </c>
      <c r="AU360" s="23" t="s">
        <v>89</v>
      </c>
    </row>
    <row r="361" spans="2:65" s="1" customFormat="1" ht="16.5" customHeight="1">
      <c r="B361" s="41"/>
      <c r="C361" s="192" t="s">
        <v>1302</v>
      </c>
      <c r="D361" s="192" t="s">
        <v>176</v>
      </c>
      <c r="E361" s="193" t="s">
        <v>4134</v>
      </c>
      <c r="F361" s="194" t="s">
        <v>4135</v>
      </c>
      <c r="G361" s="195" t="s">
        <v>1260</v>
      </c>
      <c r="H361" s="196">
        <v>9</v>
      </c>
      <c r="I361" s="197"/>
      <c r="J361" s="198">
        <f>ROUND(I361*H361,2)</f>
        <v>0</v>
      </c>
      <c r="K361" s="194" t="s">
        <v>78</v>
      </c>
      <c r="L361" s="61"/>
      <c r="M361" s="199" t="s">
        <v>78</v>
      </c>
      <c r="N361" s="200" t="s">
        <v>50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3" t="s">
        <v>239</v>
      </c>
      <c r="AT361" s="23" t="s">
        <v>176</v>
      </c>
      <c r="AU361" s="23" t="s">
        <v>89</v>
      </c>
      <c r="AY361" s="23" t="s">
        <v>173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87</v>
      </c>
      <c r="BK361" s="203">
        <f>ROUND(I361*H361,2)</f>
        <v>0</v>
      </c>
      <c r="BL361" s="23" t="s">
        <v>239</v>
      </c>
      <c r="BM361" s="23" t="s">
        <v>2112</v>
      </c>
    </row>
    <row r="362" spans="2:65" s="1" customFormat="1" ht="13.5">
      <c r="B362" s="41"/>
      <c r="C362" s="63"/>
      <c r="D362" s="204" t="s">
        <v>182</v>
      </c>
      <c r="E362" s="63"/>
      <c r="F362" s="205" t="s">
        <v>4135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182</v>
      </c>
      <c r="AU362" s="23" t="s">
        <v>89</v>
      </c>
    </row>
    <row r="363" spans="2:65" s="1" customFormat="1" ht="16.5" customHeight="1">
      <c r="B363" s="41"/>
      <c r="C363" s="192" t="s">
        <v>1309</v>
      </c>
      <c r="D363" s="192" t="s">
        <v>176</v>
      </c>
      <c r="E363" s="193" t="s">
        <v>4136</v>
      </c>
      <c r="F363" s="194" t="s">
        <v>4137</v>
      </c>
      <c r="G363" s="195" t="s">
        <v>1260</v>
      </c>
      <c r="H363" s="196">
        <v>14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239</v>
      </c>
      <c r="AT363" s="23" t="s">
        <v>176</v>
      </c>
      <c r="AU363" s="23" t="s">
        <v>89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239</v>
      </c>
      <c r="BM363" s="23" t="s">
        <v>2122</v>
      </c>
    </row>
    <row r="364" spans="2:65" s="1" customFormat="1" ht="13.5">
      <c r="B364" s="41"/>
      <c r="C364" s="63"/>
      <c r="D364" s="204" t="s">
        <v>182</v>
      </c>
      <c r="E364" s="63"/>
      <c r="F364" s="205" t="s">
        <v>4137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89</v>
      </c>
    </row>
    <row r="365" spans="2:65" s="1" customFormat="1" ht="25.5" customHeight="1">
      <c r="B365" s="41"/>
      <c r="C365" s="192" t="s">
        <v>1316</v>
      </c>
      <c r="D365" s="192" t="s">
        <v>176</v>
      </c>
      <c r="E365" s="193" t="s">
        <v>4138</v>
      </c>
      <c r="F365" s="194" t="s">
        <v>4139</v>
      </c>
      <c r="G365" s="195" t="s">
        <v>1260</v>
      </c>
      <c r="H365" s="196">
        <v>2</v>
      </c>
      <c r="I365" s="197"/>
      <c r="J365" s="198">
        <f>ROUND(I365*H365,2)</f>
        <v>0</v>
      </c>
      <c r="K365" s="194" t="s">
        <v>78</v>
      </c>
      <c r="L365" s="61"/>
      <c r="M365" s="199" t="s">
        <v>78</v>
      </c>
      <c r="N365" s="200" t="s">
        <v>50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3" t="s">
        <v>239</v>
      </c>
      <c r="AT365" s="23" t="s">
        <v>176</v>
      </c>
      <c r="AU365" s="23" t="s">
        <v>89</v>
      </c>
      <c r="AY365" s="23" t="s">
        <v>173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3" t="s">
        <v>87</v>
      </c>
      <c r="BK365" s="203">
        <f>ROUND(I365*H365,2)</f>
        <v>0</v>
      </c>
      <c r="BL365" s="23" t="s">
        <v>239</v>
      </c>
      <c r="BM365" s="23" t="s">
        <v>2130</v>
      </c>
    </row>
    <row r="366" spans="2:65" s="1" customFormat="1" ht="27">
      <c r="B366" s="41"/>
      <c r="C366" s="63"/>
      <c r="D366" s="204" t="s">
        <v>182</v>
      </c>
      <c r="E366" s="63"/>
      <c r="F366" s="205" t="s">
        <v>4139</v>
      </c>
      <c r="G366" s="63"/>
      <c r="H366" s="63"/>
      <c r="I366" s="163"/>
      <c r="J366" s="63"/>
      <c r="K366" s="63"/>
      <c r="L366" s="61"/>
      <c r="M366" s="206"/>
      <c r="N366" s="42"/>
      <c r="O366" s="42"/>
      <c r="P366" s="42"/>
      <c r="Q366" s="42"/>
      <c r="R366" s="42"/>
      <c r="S366" s="42"/>
      <c r="T366" s="78"/>
      <c r="AT366" s="23" t="s">
        <v>182</v>
      </c>
      <c r="AU366" s="23" t="s">
        <v>89</v>
      </c>
    </row>
    <row r="367" spans="2:65" s="1" customFormat="1" ht="25.5" customHeight="1">
      <c r="B367" s="41"/>
      <c r="C367" s="192" t="s">
        <v>1322</v>
      </c>
      <c r="D367" s="192" t="s">
        <v>176</v>
      </c>
      <c r="E367" s="193" t="s">
        <v>4140</v>
      </c>
      <c r="F367" s="194" t="s">
        <v>4141</v>
      </c>
      <c r="G367" s="195" t="s">
        <v>1260</v>
      </c>
      <c r="H367" s="196">
        <v>1</v>
      </c>
      <c r="I367" s="197"/>
      <c r="J367" s="198">
        <f>ROUND(I367*H367,2)</f>
        <v>0</v>
      </c>
      <c r="K367" s="194" t="s">
        <v>78</v>
      </c>
      <c r="L367" s="61"/>
      <c r="M367" s="199" t="s">
        <v>78</v>
      </c>
      <c r="N367" s="200" t="s">
        <v>50</v>
      </c>
      <c r="O367" s="4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3" t="s">
        <v>239</v>
      </c>
      <c r="AT367" s="23" t="s">
        <v>176</v>
      </c>
      <c r="AU367" s="23" t="s">
        <v>89</v>
      </c>
      <c r="AY367" s="23" t="s">
        <v>173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3" t="s">
        <v>87</v>
      </c>
      <c r="BK367" s="203">
        <f>ROUND(I367*H367,2)</f>
        <v>0</v>
      </c>
      <c r="BL367" s="23" t="s">
        <v>239</v>
      </c>
      <c r="BM367" s="23" t="s">
        <v>2138</v>
      </c>
    </row>
    <row r="368" spans="2:65" s="1" customFormat="1" ht="27">
      <c r="B368" s="41"/>
      <c r="C368" s="63"/>
      <c r="D368" s="204" t="s">
        <v>182</v>
      </c>
      <c r="E368" s="63"/>
      <c r="F368" s="205" t="s">
        <v>4141</v>
      </c>
      <c r="G368" s="63"/>
      <c r="H368" s="63"/>
      <c r="I368" s="163"/>
      <c r="J368" s="63"/>
      <c r="K368" s="63"/>
      <c r="L368" s="61"/>
      <c r="M368" s="206"/>
      <c r="N368" s="42"/>
      <c r="O368" s="42"/>
      <c r="P368" s="42"/>
      <c r="Q368" s="42"/>
      <c r="R368" s="42"/>
      <c r="S368" s="42"/>
      <c r="T368" s="78"/>
      <c r="AT368" s="23" t="s">
        <v>182</v>
      </c>
      <c r="AU368" s="23" t="s">
        <v>89</v>
      </c>
    </row>
    <row r="369" spans="2:65" s="1" customFormat="1" ht="16.5" customHeight="1">
      <c r="B369" s="41"/>
      <c r="C369" s="192" t="s">
        <v>1328</v>
      </c>
      <c r="D369" s="192" t="s">
        <v>176</v>
      </c>
      <c r="E369" s="193" t="s">
        <v>4142</v>
      </c>
      <c r="F369" s="194" t="s">
        <v>4143</v>
      </c>
      <c r="G369" s="195" t="s">
        <v>1260</v>
      </c>
      <c r="H369" s="196">
        <v>1</v>
      </c>
      <c r="I369" s="197"/>
      <c r="J369" s="198">
        <f>ROUND(I369*H369,2)</f>
        <v>0</v>
      </c>
      <c r="K369" s="194" t="s">
        <v>78</v>
      </c>
      <c r="L369" s="61"/>
      <c r="M369" s="199" t="s">
        <v>78</v>
      </c>
      <c r="N369" s="200" t="s">
        <v>50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3" t="s">
        <v>239</v>
      </c>
      <c r="AT369" s="23" t="s">
        <v>176</v>
      </c>
      <c r="AU369" s="23" t="s">
        <v>89</v>
      </c>
      <c r="AY369" s="23" t="s">
        <v>173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3" t="s">
        <v>87</v>
      </c>
      <c r="BK369" s="203">
        <f>ROUND(I369*H369,2)</f>
        <v>0</v>
      </c>
      <c r="BL369" s="23" t="s">
        <v>239</v>
      </c>
      <c r="BM369" s="23" t="s">
        <v>2146</v>
      </c>
    </row>
    <row r="370" spans="2:65" s="1" customFormat="1" ht="13.5">
      <c r="B370" s="41"/>
      <c r="C370" s="63"/>
      <c r="D370" s="204" t="s">
        <v>182</v>
      </c>
      <c r="E370" s="63"/>
      <c r="F370" s="205" t="s">
        <v>4143</v>
      </c>
      <c r="G370" s="63"/>
      <c r="H370" s="63"/>
      <c r="I370" s="163"/>
      <c r="J370" s="63"/>
      <c r="K370" s="63"/>
      <c r="L370" s="61"/>
      <c r="M370" s="206"/>
      <c r="N370" s="42"/>
      <c r="O370" s="42"/>
      <c r="P370" s="42"/>
      <c r="Q370" s="42"/>
      <c r="R370" s="42"/>
      <c r="S370" s="42"/>
      <c r="T370" s="78"/>
      <c r="AT370" s="23" t="s">
        <v>182</v>
      </c>
      <c r="AU370" s="23" t="s">
        <v>89</v>
      </c>
    </row>
    <row r="371" spans="2:65" s="1" customFormat="1" ht="16.5" customHeight="1">
      <c r="B371" s="41"/>
      <c r="C371" s="192" t="s">
        <v>1334</v>
      </c>
      <c r="D371" s="192" t="s">
        <v>176</v>
      </c>
      <c r="E371" s="193" t="s">
        <v>4144</v>
      </c>
      <c r="F371" s="194" t="s">
        <v>4145</v>
      </c>
      <c r="G371" s="195" t="s">
        <v>1260</v>
      </c>
      <c r="H371" s="196">
        <v>21</v>
      </c>
      <c r="I371" s="197"/>
      <c r="J371" s="198">
        <f>ROUND(I371*H371,2)</f>
        <v>0</v>
      </c>
      <c r="K371" s="194" t="s">
        <v>78</v>
      </c>
      <c r="L371" s="61"/>
      <c r="M371" s="199" t="s">
        <v>78</v>
      </c>
      <c r="N371" s="200" t="s">
        <v>50</v>
      </c>
      <c r="O371" s="42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3" t="s">
        <v>239</v>
      </c>
      <c r="AT371" s="23" t="s">
        <v>176</v>
      </c>
      <c r="AU371" s="23" t="s">
        <v>89</v>
      </c>
      <c r="AY371" s="23" t="s">
        <v>173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3" t="s">
        <v>87</v>
      </c>
      <c r="BK371" s="203">
        <f>ROUND(I371*H371,2)</f>
        <v>0</v>
      </c>
      <c r="BL371" s="23" t="s">
        <v>239</v>
      </c>
      <c r="BM371" s="23" t="s">
        <v>2157</v>
      </c>
    </row>
    <row r="372" spans="2:65" s="1" customFormat="1" ht="13.5">
      <c r="B372" s="41"/>
      <c r="C372" s="63"/>
      <c r="D372" s="204" t="s">
        <v>182</v>
      </c>
      <c r="E372" s="63"/>
      <c r="F372" s="205" t="s">
        <v>4145</v>
      </c>
      <c r="G372" s="63"/>
      <c r="H372" s="63"/>
      <c r="I372" s="163"/>
      <c r="J372" s="63"/>
      <c r="K372" s="63"/>
      <c r="L372" s="61"/>
      <c r="M372" s="206"/>
      <c r="N372" s="42"/>
      <c r="O372" s="42"/>
      <c r="P372" s="42"/>
      <c r="Q372" s="42"/>
      <c r="R372" s="42"/>
      <c r="S372" s="42"/>
      <c r="T372" s="78"/>
      <c r="AT372" s="23" t="s">
        <v>182</v>
      </c>
      <c r="AU372" s="23" t="s">
        <v>89</v>
      </c>
    </row>
    <row r="373" spans="2:65" s="1" customFormat="1" ht="16.5" customHeight="1">
      <c r="B373" s="41"/>
      <c r="C373" s="192" t="s">
        <v>1339</v>
      </c>
      <c r="D373" s="192" t="s">
        <v>176</v>
      </c>
      <c r="E373" s="193" t="s">
        <v>4146</v>
      </c>
      <c r="F373" s="194" t="s">
        <v>4147</v>
      </c>
      <c r="G373" s="195" t="s">
        <v>1260</v>
      </c>
      <c r="H373" s="196">
        <v>100</v>
      </c>
      <c r="I373" s="197"/>
      <c r="J373" s="198">
        <f>ROUND(I373*H373,2)</f>
        <v>0</v>
      </c>
      <c r="K373" s="194" t="s">
        <v>78</v>
      </c>
      <c r="L373" s="61"/>
      <c r="M373" s="199" t="s">
        <v>78</v>
      </c>
      <c r="N373" s="200" t="s">
        <v>50</v>
      </c>
      <c r="O373" s="42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3" t="s">
        <v>239</v>
      </c>
      <c r="AT373" s="23" t="s">
        <v>176</v>
      </c>
      <c r="AU373" s="23" t="s">
        <v>89</v>
      </c>
      <c r="AY373" s="23" t="s">
        <v>173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3" t="s">
        <v>87</v>
      </c>
      <c r="BK373" s="203">
        <f>ROUND(I373*H373,2)</f>
        <v>0</v>
      </c>
      <c r="BL373" s="23" t="s">
        <v>239</v>
      </c>
      <c r="BM373" s="23" t="s">
        <v>2168</v>
      </c>
    </row>
    <row r="374" spans="2:65" s="1" customFormat="1" ht="13.5">
      <c r="B374" s="41"/>
      <c r="C374" s="63"/>
      <c r="D374" s="204" t="s">
        <v>182</v>
      </c>
      <c r="E374" s="63"/>
      <c r="F374" s="205" t="s">
        <v>4147</v>
      </c>
      <c r="G374" s="63"/>
      <c r="H374" s="63"/>
      <c r="I374" s="163"/>
      <c r="J374" s="63"/>
      <c r="K374" s="63"/>
      <c r="L374" s="61"/>
      <c r="M374" s="206"/>
      <c r="N374" s="42"/>
      <c r="O374" s="42"/>
      <c r="P374" s="42"/>
      <c r="Q374" s="42"/>
      <c r="R374" s="42"/>
      <c r="S374" s="42"/>
      <c r="T374" s="78"/>
      <c r="AT374" s="23" t="s">
        <v>182</v>
      </c>
      <c r="AU374" s="23" t="s">
        <v>89</v>
      </c>
    </row>
    <row r="375" spans="2:65" s="1" customFormat="1" ht="16.5" customHeight="1">
      <c r="B375" s="41"/>
      <c r="C375" s="192" t="s">
        <v>1346</v>
      </c>
      <c r="D375" s="192" t="s">
        <v>176</v>
      </c>
      <c r="E375" s="193" t="s">
        <v>4148</v>
      </c>
      <c r="F375" s="194" t="s">
        <v>4149</v>
      </c>
      <c r="G375" s="195" t="s">
        <v>1260</v>
      </c>
      <c r="H375" s="196">
        <v>10</v>
      </c>
      <c r="I375" s="197"/>
      <c r="J375" s="198">
        <f>ROUND(I375*H375,2)</f>
        <v>0</v>
      </c>
      <c r="K375" s="194" t="s">
        <v>78</v>
      </c>
      <c r="L375" s="61"/>
      <c r="M375" s="199" t="s">
        <v>78</v>
      </c>
      <c r="N375" s="200" t="s">
        <v>50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3" t="s">
        <v>239</v>
      </c>
      <c r="AT375" s="23" t="s">
        <v>176</v>
      </c>
      <c r="AU375" s="23" t="s">
        <v>89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239</v>
      </c>
      <c r="BM375" s="23" t="s">
        <v>2176</v>
      </c>
    </row>
    <row r="376" spans="2:65" s="1" customFormat="1" ht="13.5">
      <c r="B376" s="41"/>
      <c r="C376" s="63"/>
      <c r="D376" s="204" t="s">
        <v>182</v>
      </c>
      <c r="E376" s="63"/>
      <c r="F376" s="205" t="s">
        <v>4149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182</v>
      </c>
      <c r="AU376" s="23" t="s">
        <v>89</v>
      </c>
    </row>
    <row r="377" spans="2:65" s="1" customFormat="1" ht="16.5" customHeight="1">
      <c r="B377" s="41"/>
      <c r="C377" s="192" t="s">
        <v>1353</v>
      </c>
      <c r="D377" s="192" t="s">
        <v>176</v>
      </c>
      <c r="E377" s="193" t="s">
        <v>4150</v>
      </c>
      <c r="F377" s="194" t="s">
        <v>4151</v>
      </c>
      <c r="G377" s="195" t="s">
        <v>1260</v>
      </c>
      <c r="H377" s="196">
        <v>9</v>
      </c>
      <c r="I377" s="197"/>
      <c r="J377" s="198">
        <f>ROUND(I377*H377,2)</f>
        <v>0</v>
      </c>
      <c r="K377" s="194" t="s">
        <v>78</v>
      </c>
      <c r="L377" s="61"/>
      <c r="M377" s="199" t="s">
        <v>78</v>
      </c>
      <c r="N377" s="200" t="s">
        <v>50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3" t="s">
        <v>239</v>
      </c>
      <c r="AT377" s="23" t="s">
        <v>176</v>
      </c>
      <c r="AU377" s="23" t="s">
        <v>89</v>
      </c>
      <c r="AY377" s="23" t="s">
        <v>173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87</v>
      </c>
      <c r="BK377" s="203">
        <f>ROUND(I377*H377,2)</f>
        <v>0</v>
      </c>
      <c r="BL377" s="23" t="s">
        <v>239</v>
      </c>
      <c r="BM377" s="23" t="s">
        <v>2185</v>
      </c>
    </row>
    <row r="378" spans="2:65" s="1" customFormat="1" ht="13.5">
      <c r="B378" s="41"/>
      <c r="C378" s="63"/>
      <c r="D378" s="204" t="s">
        <v>182</v>
      </c>
      <c r="E378" s="63"/>
      <c r="F378" s="205" t="s">
        <v>4151</v>
      </c>
      <c r="G378" s="63"/>
      <c r="H378" s="63"/>
      <c r="I378" s="163"/>
      <c r="J378" s="63"/>
      <c r="K378" s="63"/>
      <c r="L378" s="61"/>
      <c r="M378" s="206"/>
      <c r="N378" s="42"/>
      <c r="O378" s="42"/>
      <c r="P378" s="42"/>
      <c r="Q378" s="42"/>
      <c r="R378" s="42"/>
      <c r="S378" s="42"/>
      <c r="T378" s="78"/>
      <c r="AT378" s="23" t="s">
        <v>182</v>
      </c>
      <c r="AU378" s="23" t="s">
        <v>89</v>
      </c>
    </row>
    <row r="379" spans="2:65" s="1" customFormat="1" ht="16.5" customHeight="1">
      <c r="B379" s="41"/>
      <c r="C379" s="192" t="s">
        <v>1360</v>
      </c>
      <c r="D379" s="192" t="s">
        <v>176</v>
      </c>
      <c r="E379" s="193" t="s">
        <v>4152</v>
      </c>
      <c r="F379" s="194" t="s">
        <v>4153</v>
      </c>
      <c r="G379" s="195" t="s">
        <v>1260</v>
      </c>
      <c r="H379" s="196">
        <v>9</v>
      </c>
      <c r="I379" s="197"/>
      <c r="J379" s="198">
        <f>ROUND(I379*H379,2)</f>
        <v>0</v>
      </c>
      <c r="K379" s="194" t="s">
        <v>78</v>
      </c>
      <c r="L379" s="61"/>
      <c r="M379" s="199" t="s">
        <v>78</v>
      </c>
      <c r="N379" s="200" t="s">
        <v>50</v>
      </c>
      <c r="O379" s="42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AR379" s="23" t="s">
        <v>239</v>
      </c>
      <c r="AT379" s="23" t="s">
        <v>176</v>
      </c>
      <c r="AU379" s="23" t="s">
        <v>89</v>
      </c>
      <c r="AY379" s="23" t="s">
        <v>173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3" t="s">
        <v>87</v>
      </c>
      <c r="BK379" s="203">
        <f>ROUND(I379*H379,2)</f>
        <v>0</v>
      </c>
      <c r="BL379" s="23" t="s">
        <v>239</v>
      </c>
      <c r="BM379" s="23" t="s">
        <v>2198</v>
      </c>
    </row>
    <row r="380" spans="2:65" s="1" customFormat="1" ht="13.5">
      <c r="B380" s="41"/>
      <c r="C380" s="63"/>
      <c r="D380" s="204" t="s">
        <v>182</v>
      </c>
      <c r="E380" s="63"/>
      <c r="F380" s="205" t="s">
        <v>4153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182</v>
      </c>
      <c r="AU380" s="23" t="s">
        <v>89</v>
      </c>
    </row>
    <row r="381" spans="2:65" s="1" customFormat="1" ht="16.5" customHeight="1">
      <c r="B381" s="41"/>
      <c r="C381" s="192" t="s">
        <v>1370</v>
      </c>
      <c r="D381" s="192" t="s">
        <v>176</v>
      </c>
      <c r="E381" s="193" t="s">
        <v>4154</v>
      </c>
      <c r="F381" s="194" t="s">
        <v>4155</v>
      </c>
      <c r="G381" s="195" t="s">
        <v>1260</v>
      </c>
      <c r="H381" s="196">
        <v>2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239</v>
      </c>
      <c r="AT381" s="23" t="s">
        <v>176</v>
      </c>
      <c r="AU381" s="23" t="s">
        <v>89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239</v>
      </c>
      <c r="BM381" s="23" t="s">
        <v>2213</v>
      </c>
    </row>
    <row r="382" spans="2:65" s="1" customFormat="1" ht="13.5">
      <c r="B382" s="41"/>
      <c r="C382" s="63"/>
      <c r="D382" s="204" t="s">
        <v>182</v>
      </c>
      <c r="E382" s="63"/>
      <c r="F382" s="205" t="s">
        <v>4155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89</v>
      </c>
    </row>
    <row r="383" spans="2:65" s="1" customFormat="1" ht="16.5" customHeight="1">
      <c r="B383" s="41"/>
      <c r="C383" s="192" t="s">
        <v>1376</v>
      </c>
      <c r="D383" s="192" t="s">
        <v>176</v>
      </c>
      <c r="E383" s="193" t="s">
        <v>4156</v>
      </c>
      <c r="F383" s="194" t="s">
        <v>4157</v>
      </c>
      <c r="G383" s="195" t="s">
        <v>1260</v>
      </c>
      <c r="H383" s="196">
        <v>5</v>
      </c>
      <c r="I383" s="197"/>
      <c r="J383" s="198">
        <f>ROUND(I383*H383,2)</f>
        <v>0</v>
      </c>
      <c r="K383" s="194" t="s">
        <v>78</v>
      </c>
      <c r="L383" s="61"/>
      <c r="M383" s="199" t="s">
        <v>78</v>
      </c>
      <c r="N383" s="200" t="s">
        <v>50</v>
      </c>
      <c r="O383" s="4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AR383" s="23" t="s">
        <v>239</v>
      </c>
      <c r="AT383" s="23" t="s">
        <v>176</v>
      </c>
      <c r="AU383" s="23" t="s">
        <v>89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239</v>
      </c>
      <c r="BM383" s="23" t="s">
        <v>2226</v>
      </c>
    </row>
    <row r="384" spans="2:65" s="1" customFormat="1" ht="13.5">
      <c r="B384" s="41"/>
      <c r="C384" s="63"/>
      <c r="D384" s="204" t="s">
        <v>182</v>
      </c>
      <c r="E384" s="63"/>
      <c r="F384" s="205" t="s">
        <v>4157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182</v>
      </c>
      <c r="AU384" s="23" t="s">
        <v>89</v>
      </c>
    </row>
    <row r="385" spans="2:65" s="1" customFormat="1" ht="16.5" customHeight="1">
      <c r="B385" s="41"/>
      <c r="C385" s="192" t="s">
        <v>1386</v>
      </c>
      <c r="D385" s="192" t="s">
        <v>176</v>
      </c>
      <c r="E385" s="193" t="s">
        <v>4158</v>
      </c>
      <c r="F385" s="194" t="s">
        <v>4159</v>
      </c>
      <c r="G385" s="195" t="s">
        <v>1260</v>
      </c>
      <c r="H385" s="196">
        <v>7</v>
      </c>
      <c r="I385" s="197"/>
      <c r="J385" s="198">
        <f>ROUND(I385*H385,2)</f>
        <v>0</v>
      </c>
      <c r="K385" s="194" t="s">
        <v>78</v>
      </c>
      <c r="L385" s="61"/>
      <c r="M385" s="199" t="s">
        <v>78</v>
      </c>
      <c r="N385" s="200" t="s">
        <v>50</v>
      </c>
      <c r="O385" s="4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3" t="s">
        <v>239</v>
      </c>
      <c r="AT385" s="23" t="s">
        <v>176</v>
      </c>
      <c r="AU385" s="23" t="s">
        <v>89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239</v>
      </c>
      <c r="BM385" s="23" t="s">
        <v>2239</v>
      </c>
    </row>
    <row r="386" spans="2:65" s="1" customFormat="1" ht="13.5">
      <c r="B386" s="41"/>
      <c r="C386" s="63"/>
      <c r="D386" s="204" t="s">
        <v>182</v>
      </c>
      <c r="E386" s="63"/>
      <c r="F386" s="205" t="s">
        <v>4159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182</v>
      </c>
      <c r="AU386" s="23" t="s">
        <v>89</v>
      </c>
    </row>
    <row r="387" spans="2:65" s="1" customFormat="1" ht="16.5" customHeight="1">
      <c r="B387" s="41"/>
      <c r="C387" s="192" t="s">
        <v>1389</v>
      </c>
      <c r="D387" s="192" t="s">
        <v>176</v>
      </c>
      <c r="E387" s="193" t="s">
        <v>4160</v>
      </c>
      <c r="F387" s="194" t="s">
        <v>4161</v>
      </c>
      <c r="G387" s="195" t="s">
        <v>1260</v>
      </c>
      <c r="H387" s="196">
        <v>3</v>
      </c>
      <c r="I387" s="197"/>
      <c r="J387" s="198">
        <f>ROUND(I387*H387,2)</f>
        <v>0</v>
      </c>
      <c r="K387" s="194" t="s">
        <v>78</v>
      </c>
      <c r="L387" s="61"/>
      <c r="M387" s="199" t="s">
        <v>78</v>
      </c>
      <c r="N387" s="200" t="s">
        <v>50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3" t="s">
        <v>239</v>
      </c>
      <c r="AT387" s="23" t="s">
        <v>176</v>
      </c>
      <c r="AU387" s="23" t="s">
        <v>89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239</v>
      </c>
      <c r="BM387" s="23" t="s">
        <v>2250</v>
      </c>
    </row>
    <row r="388" spans="2:65" s="1" customFormat="1" ht="13.5">
      <c r="B388" s="41"/>
      <c r="C388" s="63"/>
      <c r="D388" s="204" t="s">
        <v>182</v>
      </c>
      <c r="E388" s="63"/>
      <c r="F388" s="205" t="s">
        <v>4161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182</v>
      </c>
      <c r="AU388" s="23" t="s">
        <v>89</v>
      </c>
    </row>
    <row r="389" spans="2:65" s="1" customFormat="1" ht="16.5" customHeight="1">
      <c r="B389" s="41"/>
      <c r="C389" s="192" t="s">
        <v>1393</v>
      </c>
      <c r="D389" s="192" t="s">
        <v>176</v>
      </c>
      <c r="E389" s="193" t="s">
        <v>4162</v>
      </c>
      <c r="F389" s="194" t="s">
        <v>4163</v>
      </c>
      <c r="G389" s="195" t="s">
        <v>1260</v>
      </c>
      <c r="H389" s="196">
        <v>0</v>
      </c>
      <c r="I389" s="197"/>
      <c r="J389" s="198">
        <f>ROUND(I389*H389,2)</f>
        <v>0</v>
      </c>
      <c r="K389" s="194" t="s">
        <v>78</v>
      </c>
      <c r="L389" s="61"/>
      <c r="M389" s="199" t="s">
        <v>78</v>
      </c>
      <c r="N389" s="200" t="s">
        <v>50</v>
      </c>
      <c r="O389" s="42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AR389" s="23" t="s">
        <v>239</v>
      </c>
      <c r="AT389" s="23" t="s">
        <v>176</v>
      </c>
      <c r="AU389" s="23" t="s">
        <v>89</v>
      </c>
      <c r="AY389" s="23" t="s">
        <v>173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3" t="s">
        <v>87</v>
      </c>
      <c r="BK389" s="203">
        <f>ROUND(I389*H389,2)</f>
        <v>0</v>
      </c>
      <c r="BL389" s="23" t="s">
        <v>239</v>
      </c>
      <c r="BM389" s="23" t="s">
        <v>2260</v>
      </c>
    </row>
    <row r="390" spans="2:65" s="1" customFormat="1" ht="13.5">
      <c r="B390" s="41"/>
      <c r="C390" s="63"/>
      <c r="D390" s="204" t="s">
        <v>182</v>
      </c>
      <c r="E390" s="63"/>
      <c r="F390" s="205" t="s">
        <v>4164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182</v>
      </c>
      <c r="AU390" s="23" t="s">
        <v>89</v>
      </c>
    </row>
    <row r="391" spans="2:65" s="1" customFormat="1" ht="38.25" customHeight="1">
      <c r="B391" s="41"/>
      <c r="C391" s="192" t="s">
        <v>1401</v>
      </c>
      <c r="D391" s="192" t="s">
        <v>176</v>
      </c>
      <c r="E391" s="193" t="s">
        <v>4165</v>
      </c>
      <c r="F391" s="194" t="s">
        <v>4166</v>
      </c>
      <c r="G391" s="195" t="s">
        <v>1260</v>
      </c>
      <c r="H391" s="196">
        <v>1</v>
      </c>
      <c r="I391" s="197"/>
      <c r="J391" s="198">
        <f>ROUND(I391*H391,2)</f>
        <v>0</v>
      </c>
      <c r="K391" s="194" t="s">
        <v>78</v>
      </c>
      <c r="L391" s="61"/>
      <c r="M391" s="199" t="s">
        <v>78</v>
      </c>
      <c r="N391" s="200" t="s">
        <v>50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3" t="s">
        <v>239</v>
      </c>
      <c r="AT391" s="23" t="s">
        <v>176</v>
      </c>
      <c r="AU391" s="23" t="s">
        <v>89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239</v>
      </c>
      <c r="BM391" s="23" t="s">
        <v>2272</v>
      </c>
    </row>
    <row r="392" spans="2:65" s="1" customFormat="1" ht="40.5">
      <c r="B392" s="41"/>
      <c r="C392" s="63"/>
      <c r="D392" s="204" t="s">
        <v>182</v>
      </c>
      <c r="E392" s="63"/>
      <c r="F392" s="205" t="s">
        <v>4166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182</v>
      </c>
      <c r="AU392" s="23" t="s">
        <v>89</v>
      </c>
    </row>
    <row r="393" spans="2:65" s="1" customFormat="1" ht="16.5" customHeight="1">
      <c r="B393" s="41"/>
      <c r="C393" s="192" t="s">
        <v>1408</v>
      </c>
      <c r="D393" s="192" t="s">
        <v>176</v>
      </c>
      <c r="E393" s="193" t="s">
        <v>4167</v>
      </c>
      <c r="F393" s="194" t="s">
        <v>4168</v>
      </c>
      <c r="G393" s="195" t="s">
        <v>1260</v>
      </c>
      <c r="H393" s="196">
        <v>0</v>
      </c>
      <c r="I393" s="197"/>
      <c r="J393" s="198">
        <f>ROUND(I393*H393,2)</f>
        <v>0</v>
      </c>
      <c r="K393" s="194" t="s">
        <v>78</v>
      </c>
      <c r="L393" s="61"/>
      <c r="M393" s="199" t="s">
        <v>78</v>
      </c>
      <c r="N393" s="200" t="s">
        <v>50</v>
      </c>
      <c r="O393" s="42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3" t="s">
        <v>239</v>
      </c>
      <c r="AT393" s="23" t="s">
        <v>176</v>
      </c>
      <c r="AU393" s="23" t="s">
        <v>89</v>
      </c>
      <c r="AY393" s="23" t="s">
        <v>173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87</v>
      </c>
      <c r="BK393" s="203">
        <f>ROUND(I393*H393,2)</f>
        <v>0</v>
      </c>
      <c r="BL393" s="23" t="s">
        <v>239</v>
      </c>
      <c r="BM393" s="23" t="s">
        <v>2286</v>
      </c>
    </row>
    <row r="394" spans="2:65" s="1" customFormat="1" ht="13.5">
      <c r="B394" s="41"/>
      <c r="C394" s="63"/>
      <c r="D394" s="204" t="s">
        <v>182</v>
      </c>
      <c r="E394" s="63"/>
      <c r="F394" s="205" t="s">
        <v>4168</v>
      </c>
      <c r="G394" s="63"/>
      <c r="H394" s="63"/>
      <c r="I394" s="163"/>
      <c r="J394" s="63"/>
      <c r="K394" s="63"/>
      <c r="L394" s="61"/>
      <c r="M394" s="206"/>
      <c r="N394" s="42"/>
      <c r="O394" s="42"/>
      <c r="P394" s="42"/>
      <c r="Q394" s="42"/>
      <c r="R394" s="42"/>
      <c r="S394" s="42"/>
      <c r="T394" s="78"/>
      <c r="AT394" s="23" t="s">
        <v>182</v>
      </c>
      <c r="AU394" s="23" t="s">
        <v>89</v>
      </c>
    </row>
    <row r="395" spans="2:65" s="1" customFormat="1" ht="38.25" customHeight="1">
      <c r="B395" s="41"/>
      <c r="C395" s="192" t="s">
        <v>1412</v>
      </c>
      <c r="D395" s="192" t="s">
        <v>176</v>
      </c>
      <c r="E395" s="193" t="s">
        <v>4169</v>
      </c>
      <c r="F395" s="194" t="s">
        <v>4170</v>
      </c>
      <c r="G395" s="195" t="s">
        <v>1260</v>
      </c>
      <c r="H395" s="196">
        <v>6</v>
      </c>
      <c r="I395" s="197"/>
      <c r="J395" s="198">
        <f>ROUND(I395*H395,2)</f>
        <v>0</v>
      </c>
      <c r="K395" s="194" t="s">
        <v>78</v>
      </c>
      <c r="L395" s="61"/>
      <c r="M395" s="199" t="s">
        <v>78</v>
      </c>
      <c r="N395" s="200" t="s">
        <v>50</v>
      </c>
      <c r="O395" s="42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3" t="s">
        <v>239</v>
      </c>
      <c r="AT395" s="23" t="s">
        <v>176</v>
      </c>
      <c r="AU395" s="23" t="s">
        <v>89</v>
      </c>
      <c r="AY395" s="23" t="s">
        <v>173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87</v>
      </c>
      <c r="BK395" s="203">
        <f>ROUND(I395*H395,2)</f>
        <v>0</v>
      </c>
      <c r="BL395" s="23" t="s">
        <v>239</v>
      </c>
      <c r="BM395" s="23" t="s">
        <v>2298</v>
      </c>
    </row>
    <row r="396" spans="2:65" s="1" customFormat="1" ht="27">
      <c r="B396" s="41"/>
      <c r="C396" s="63"/>
      <c r="D396" s="204" t="s">
        <v>182</v>
      </c>
      <c r="E396" s="63"/>
      <c r="F396" s="205" t="s">
        <v>4170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182</v>
      </c>
      <c r="AU396" s="23" t="s">
        <v>89</v>
      </c>
    </row>
    <row r="397" spans="2:65" s="1" customFormat="1" ht="16.5" customHeight="1">
      <c r="B397" s="41"/>
      <c r="C397" s="192" t="s">
        <v>1419</v>
      </c>
      <c r="D397" s="192" t="s">
        <v>176</v>
      </c>
      <c r="E397" s="193" t="s">
        <v>4171</v>
      </c>
      <c r="F397" s="194" t="s">
        <v>4172</v>
      </c>
      <c r="G397" s="195" t="s">
        <v>1260</v>
      </c>
      <c r="H397" s="196">
        <v>1</v>
      </c>
      <c r="I397" s="197"/>
      <c r="J397" s="198">
        <f>ROUND(I397*H397,2)</f>
        <v>0</v>
      </c>
      <c r="K397" s="194" t="s">
        <v>78</v>
      </c>
      <c r="L397" s="61"/>
      <c r="M397" s="199" t="s">
        <v>78</v>
      </c>
      <c r="N397" s="200" t="s">
        <v>50</v>
      </c>
      <c r="O397" s="42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3" t="s">
        <v>239</v>
      </c>
      <c r="AT397" s="23" t="s">
        <v>176</v>
      </c>
      <c r="AU397" s="23" t="s">
        <v>89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239</v>
      </c>
      <c r="BM397" s="23" t="s">
        <v>2309</v>
      </c>
    </row>
    <row r="398" spans="2:65" s="1" customFormat="1" ht="13.5">
      <c r="B398" s="41"/>
      <c r="C398" s="63"/>
      <c r="D398" s="204" t="s">
        <v>182</v>
      </c>
      <c r="E398" s="63"/>
      <c r="F398" s="205" t="s">
        <v>4172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182</v>
      </c>
      <c r="AU398" s="23" t="s">
        <v>89</v>
      </c>
    </row>
    <row r="399" spans="2:65" s="1" customFormat="1" ht="25.5" customHeight="1">
      <c r="B399" s="41"/>
      <c r="C399" s="192" t="s">
        <v>1426</v>
      </c>
      <c r="D399" s="192" t="s">
        <v>176</v>
      </c>
      <c r="E399" s="193" t="s">
        <v>4173</v>
      </c>
      <c r="F399" s="194" t="s">
        <v>4174</v>
      </c>
      <c r="G399" s="195" t="s">
        <v>1260</v>
      </c>
      <c r="H399" s="196">
        <v>1</v>
      </c>
      <c r="I399" s="197"/>
      <c r="J399" s="198">
        <f>ROUND(I399*H399,2)</f>
        <v>0</v>
      </c>
      <c r="K399" s="194" t="s">
        <v>78</v>
      </c>
      <c r="L399" s="61"/>
      <c r="M399" s="199" t="s">
        <v>78</v>
      </c>
      <c r="N399" s="200" t="s">
        <v>50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3" t="s">
        <v>239</v>
      </c>
      <c r="AT399" s="23" t="s">
        <v>176</v>
      </c>
      <c r="AU399" s="23" t="s">
        <v>89</v>
      </c>
      <c r="AY399" s="23" t="s">
        <v>173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3" t="s">
        <v>87</v>
      </c>
      <c r="BK399" s="203">
        <f>ROUND(I399*H399,2)</f>
        <v>0</v>
      </c>
      <c r="BL399" s="23" t="s">
        <v>239</v>
      </c>
      <c r="BM399" s="23" t="s">
        <v>2321</v>
      </c>
    </row>
    <row r="400" spans="2:65" s="1" customFormat="1" ht="27">
      <c r="B400" s="41"/>
      <c r="C400" s="63"/>
      <c r="D400" s="204" t="s">
        <v>182</v>
      </c>
      <c r="E400" s="63"/>
      <c r="F400" s="205" t="s">
        <v>4174</v>
      </c>
      <c r="G400" s="63"/>
      <c r="H400" s="63"/>
      <c r="I400" s="163"/>
      <c r="J400" s="63"/>
      <c r="K400" s="63"/>
      <c r="L400" s="61"/>
      <c r="M400" s="206"/>
      <c r="N400" s="42"/>
      <c r="O400" s="42"/>
      <c r="P400" s="42"/>
      <c r="Q400" s="42"/>
      <c r="R400" s="42"/>
      <c r="S400" s="42"/>
      <c r="T400" s="78"/>
      <c r="AT400" s="23" t="s">
        <v>182</v>
      </c>
      <c r="AU400" s="23" t="s">
        <v>89</v>
      </c>
    </row>
    <row r="401" spans="2:65" s="1" customFormat="1" ht="25.5" customHeight="1">
      <c r="B401" s="41"/>
      <c r="C401" s="192" t="s">
        <v>1433</v>
      </c>
      <c r="D401" s="192" t="s">
        <v>176</v>
      </c>
      <c r="E401" s="193" t="s">
        <v>4175</v>
      </c>
      <c r="F401" s="194" t="s">
        <v>4176</v>
      </c>
      <c r="G401" s="195" t="s">
        <v>1260</v>
      </c>
      <c r="H401" s="196">
        <v>0</v>
      </c>
      <c r="I401" s="197"/>
      <c r="J401" s="198">
        <f>ROUND(I401*H401,2)</f>
        <v>0</v>
      </c>
      <c r="K401" s="194" t="s">
        <v>78</v>
      </c>
      <c r="L401" s="61"/>
      <c r="M401" s="199" t="s">
        <v>78</v>
      </c>
      <c r="N401" s="200" t="s">
        <v>50</v>
      </c>
      <c r="O401" s="42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AR401" s="23" t="s">
        <v>239</v>
      </c>
      <c r="AT401" s="23" t="s">
        <v>176</v>
      </c>
      <c r="AU401" s="23" t="s">
        <v>89</v>
      </c>
      <c r="AY401" s="23" t="s">
        <v>173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87</v>
      </c>
      <c r="BK401" s="203">
        <f>ROUND(I401*H401,2)</f>
        <v>0</v>
      </c>
      <c r="BL401" s="23" t="s">
        <v>239</v>
      </c>
      <c r="BM401" s="23" t="s">
        <v>2333</v>
      </c>
    </row>
    <row r="402" spans="2:65" s="1" customFormat="1" ht="13.5">
      <c r="B402" s="41"/>
      <c r="C402" s="63"/>
      <c r="D402" s="204" t="s">
        <v>182</v>
      </c>
      <c r="E402" s="63"/>
      <c r="F402" s="205" t="s">
        <v>4177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182</v>
      </c>
      <c r="AU402" s="23" t="s">
        <v>89</v>
      </c>
    </row>
    <row r="403" spans="2:65" s="1" customFormat="1" ht="16.5" customHeight="1">
      <c r="B403" s="41"/>
      <c r="C403" s="192" t="s">
        <v>1438</v>
      </c>
      <c r="D403" s="192" t="s">
        <v>176</v>
      </c>
      <c r="E403" s="193" t="s">
        <v>4178</v>
      </c>
      <c r="F403" s="194" t="s">
        <v>4179</v>
      </c>
      <c r="G403" s="195" t="s">
        <v>1260</v>
      </c>
      <c r="H403" s="196">
        <v>1</v>
      </c>
      <c r="I403" s="197"/>
      <c r="J403" s="198">
        <f>ROUND(I403*H403,2)</f>
        <v>0</v>
      </c>
      <c r="K403" s="194" t="s">
        <v>78</v>
      </c>
      <c r="L403" s="61"/>
      <c r="M403" s="199" t="s">
        <v>78</v>
      </c>
      <c r="N403" s="200" t="s">
        <v>50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3" t="s">
        <v>239</v>
      </c>
      <c r="AT403" s="23" t="s">
        <v>176</v>
      </c>
      <c r="AU403" s="23" t="s">
        <v>89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239</v>
      </c>
      <c r="BM403" s="23" t="s">
        <v>2344</v>
      </c>
    </row>
    <row r="404" spans="2:65" s="1" customFormat="1" ht="13.5">
      <c r="B404" s="41"/>
      <c r="C404" s="63"/>
      <c r="D404" s="204" t="s">
        <v>182</v>
      </c>
      <c r="E404" s="63"/>
      <c r="F404" s="205" t="s">
        <v>4179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182</v>
      </c>
      <c r="AU404" s="23" t="s">
        <v>89</v>
      </c>
    </row>
    <row r="405" spans="2:65" s="1" customFormat="1" ht="16.5" customHeight="1">
      <c r="B405" s="41"/>
      <c r="C405" s="192" t="s">
        <v>1443</v>
      </c>
      <c r="D405" s="192" t="s">
        <v>176</v>
      </c>
      <c r="E405" s="193" t="s">
        <v>4180</v>
      </c>
      <c r="F405" s="194" t="s">
        <v>4181</v>
      </c>
      <c r="G405" s="195" t="s">
        <v>1260</v>
      </c>
      <c r="H405" s="196">
        <v>1</v>
      </c>
      <c r="I405" s="197"/>
      <c r="J405" s="198">
        <f>ROUND(I405*H405,2)</f>
        <v>0</v>
      </c>
      <c r="K405" s="194" t="s">
        <v>78</v>
      </c>
      <c r="L405" s="61"/>
      <c r="M405" s="199" t="s">
        <v>78</v>
      </c>
      <c r="N405" s="200" t="s">
        <v>50</v>
      </c>
      <c r="O405" s="42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3" t="s">
        <v>239</v>
      </c>
      <c r="AT405" s="23" t="s">
        <v>176</v>
      </c>
      <c r="AU405" s="23" t="s">
        <v>89</v>
      </c>
      <c r="AY405" s="23" t="s">
        <v>173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87</v>
      </c>
      <c r="BK405" s="203">
        <f>ROUND(I405*H405,2)</f>
        <v>0</v>
      </c>
      <c r="BL405" s="23" t="s">
        <v>239</v>
      </c>
      <c r="BM405" s="23" t="s">
        <v>2357</v>
      </c>
    </row>
    <row r="406" spans="2:65" s="1" customFormat="1" ht="13.5">
      <c r="B406" s="41"/>
      <c r="C406" s="63"/>
      <c r="D406" s="204" t="s">
        <v>182</v>
      </c>
      <c r="E406" s="63"/>
      <c r="F406" s="205" t="s">
        <v>4181</v>
      </c>
      <c r="G406" s="63"/>
      <c r="H406" s="63"/>
      <c r="I406" s="163"/>
      <c r="J406" s="63"/>
      <c r="K406" s="63"/>
      <c r="L406" s="61"/>
      <c r="M406" s="207"/>
      <c r="N406" s="208"/>
      <c r="O406" s="208"/>
      <c r="P406" s="208"/>
      <c r="Q406" s="208"/>
      <c r="R406" s="208"/>
      <c r="S406" s="208"/>
      <c r="T406" s="209"/>
      <c r="AT406" s="23" t="s">
        <v>182</v>
      </c>
      <c r="AU406" s="23" t="s">
        <v>89</v>
      </c>
    </row>
    <row r="407" spans="2:65" s="1" customFormat="1" ht="6.95" customHeight="1">
      <c r="B407" s="56"/>
      <c r="C407" s="57"/>
      <c r="D407" s="57"/>
      <c r="E407" s="57"/>
      <c r="F407" s="57"/>
      <c r="G407" s="57"/>
      <c r="H407" s="57"/>
      <c r="I407" s="139"/>
      <c r="J407" s="57"/>
      <c r="K407" s="57"/>
      <c r="L407" s="61"/>
    </row>
  </sheetData>
  <sheetProtection algorithmName="SHA-512" hashValue="DZoiUbGCFQR4nmDe4x2Q1BsENR1MmQELsm+TOInmFL/UJqFmdQlk4SVNd8S3MWfQXJY8qyTZuLeNyOto4oUYEA==" saltValue="qIPHxAvgvBeuebbR44zUh1aV81rzJDOlnlhVTuTw/vR4k0bOsllXg2FaOd0bL4ioTS4gLdkE/EE+loXPYQQrVA==" spinCount="100000" sheet="1" objects="1" scenarios="1" formatColumns="0" formatRows="0" autoFilter="0"/>
  <autoFilter ref="C91:K406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4182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ROUND(SUM(BE85:BE348), 2)</f>
        <v>0</v>
      </c>
      <c r="G30" s="42"/>
      <c r="H30" s="42"/>
      <c r="I30" s="131">
        <v>0.21</v>
      </c>
      <c r="J30" s="130">
        <f>ROUND(ROUND((SUM(BE85:BE348)),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ROUND(SUM(BF85:BF348), 2)</f>
        <v>0</v>
      </c>
      <c r="G31" s="42"/>
      <c r="H31" s="42"/>
      <c r="I31" s="131">
        <v>0.15</v>
      </c>
      <c r="J31" s="130">
        <f>ROUND(ROUND((SUM(BF85:BF348)),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ROUND(SUM(BG85:BG348),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ROUND(SUM(BH85:BH348),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ROUND(SUM(BI85:BI348),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12 - SO.01 - Ústřední vytápění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4183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7" customFormat="1" ht="24.95" customHeight="1">
      <c r="B58" s="149"/>
      <c r="C58" s="150"/>
      <c r="D58" s="151" t="s">
        <v>4184</v>
      </c>
      <c r="E58" s="152"/>
      <c r="F58" s="152"/>
      <c r="G58" s="152"/>
      <c r="H58" s="152"/>
      <c r="I58" s="153"/>
      <c r="J58" s="154">
        <f>J113</f>
        <v>0</v>
      </c>
      <c r="K58" s="155"/>
    </row>
    <row r="59" spans="2:47" s="7" customFormat="1" ht="24.95" customHeight="1">
      <c r="B59" s="149"/>
      <c r="C59" s="150"/>
      <c r="D59" s="151" t="s">
        <v>4185</v>
      </c>
      <c r="E59" s="152"/>
      <c r="F59" s="152"/>
      <c r="G59" s="152"/>
      <c r="H59" s="152"/>
      <c r="I59" s="153"/>
      <c r="J59" s="154">
        <f>J142</f>
        <v>0</v>
      </c>
      <c r="K59" s="155"/>
    </row>
    <row r="60" spans="2:47" s="7" customFormat="1" ht="24.95" customHeight="1">
      <c r="B60" s="149"/>
      <c r="C60" s="150"/>
      <c r="D60" s="151" t="s">
        <v>4186</v>
      </c>
      <c r="E60" s="152"/>
      <c r="F60" s="152"/>
      <c r="G60" s="152"/>
      <c r="H60" s="152"/>
      <c r="I60" s="153"/>
      <c r="J60" s="154">
        <f>J191</f>
        <v>0</v>
      </c>
      <c r="K60" s="155"/>
    </row>
    <row r="61" spans="2:47" s="7" customFormat="1" ht="24.95" customHeight="1">
      <c r="B61" s="149"/>
      <c r="C61" s="150"/>
      <c r="D61" s="151" t="s">
        <v>4187</v>
      </c>
      <c r="E61" s="152"/>
      <c r="F61" s="152"/>
      <c r="G61" s="152"/>
      <c r="H61" s="152"/>
      <c r="I61" s="153"/>
      <c r="J61" s="154">
        <f>J270</f>
        <v>0</v>
      </c>
      <c r="K61" s="155"/>
    </row>
    <row r="62" spans="2:47" s="7" customFormat="1" ht="24.95" customHeight="1">
      <c r="B62" s="149"/>
      <c r="C62" s="150"/>
      <c r="D62" s="151" t="s">
        <v>4188</v>
      </c>
      <c r="E62" s="152"/>
      <c r="F62" s="152"/>
      <c r="G62" s="152"/>
      <c r="H62" s="152"/>
      <c r="I62" s="153"/>
      <c r="J62" s="154">
        <f>J329</f>
        <v>0</v>
      </c>
      <c r="K62" s="155"/>
    </row>
    <row r="63" spans="2:47" s="7" customFormat="1" ht="24.95" customHeight="1">
      <c r="B63" s="149"/>
      <c r="C63" s="150"/>
      <c r="D63" s="151" t="s">
        <v>4189</v>
      </c>
      <c r="E63" s="152"/>
      <c r="F63" s="152"/>
      <c r="G63" s="152"/>
      <c r="H63" s="152"/>
      <c r="I63" s="153"/>
      <c r="J63" s="154">
        <f>J336</f>
        <v>0</v>
      </c>
      <c r="K63" s="155"/>
    </row>
    <row r="64" spans="2:47" s="7" customFormat="1" ht="24.95" customHeight="1">
      <c r="B64" s="149"/>
      <c r="C64" s="150"/>
      <c r="D64" s="151" t="s">
        <v>4190</v>
      </c>
      <c r="E64" s="152"/>
      <c r="F64" s="152"/>
      <c r="G64" s="152"/>
      <c r="H64" s="152"/>
      <c r="I64" s="153"/>
      <c r="J64" s="154">
        <f>J341</f>
        <v>0</v>
      </c>
      <c r="K64" s="155"/>
    </row>
    <row r="65" spans="2:12" s="7" customFormat="1" ht="24.95" customHeight="1">
      <c r="B65" s="149"/>
      <c r="C65" s="150"/>
      <c r="D65" s="151" t="s">
        <v>4191</v>
      </c>
      <c r="E65" s="152"/>
      <c r="F65" s="152"/>
      <c r="G65" s="152"/>
      <c r="H65" s="152"/>
      <c r="I65" s="153"/>
      <c r="J65" s="154">
        <f>J344</f>
        <v>0</v>
      </c>
      <c r="K65" s="155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12 - SO.01 - Ústřední vytápění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P86+P113+P142+P191+P270+P329+P336+P341+P344</f>
        <v>0</v>
      </c>
      <c r="Q85" s="85"/>
      <c r="R85" s="173">
        <f>R86+R113+R142+R191+R270+R329+R336+R341+R344</f>
        <v>0</v>
      </c>
      <c r="S85" s="85"/>
      <c r="T85" s="174">
        <f>T86+T113+T142+T191+T270+T329+T336+T341+T344</f>
        <v>0</v>
      </c>
      <c r="AT85" s="23" t="s">
        <v>79</v>
      </c>
      <c r="AU85" s="23" t="s">
        <v>148</v>
      </c>
      <c r="BK85" s="175">
        <f>BK86+BK113+BK142+BK191+BK270+BK329+BK336+BK341+BK344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2432</v>
      </c>
      <c r="F86" s="179" t="s">
        <v>4192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SUM(P87:P112)</f>
        <v>0</v>
      </c>
      <c r="Q86" s="184"/>
      <c r="R86" s="185">
        <f>SUM(R87:R112)</f>
        <v>0</v>
      </c>
      <c r="S86" s="184"/>
      <c r="T86" s="186">
        <f>SUM(T87:T112)</f>
        <v>0</v>
      </c>
      <c r="AR86" s="187" t="s">
        <v>89</v>
      </c>
      <c r="AT86" s="188" t="s">
        <v>79</v>
      </c>
      <c r="AU86" s="188" t="s">
        <v>80</v>
      </c>
      <c r="AY86" s="187" t="s">
        <v>173</v>
      </c>
      <c r="BK86" s="189">
        <f>SUM(BK87:BK112)</f>
        <v>0</v>
      </c>
    </row>
    <row r="87" spans="2:65" s="1" customFormat="1" ht="51" customHeight="1">
      <c r="B87" s="41"/>
      <c r="C87" s="192" t="s">
        <v>87</v>
      </c>
      <c r="D87" s="192" t="s">
        <v>176</v>
      </c>
      <c r="E87" s="193" t="s">
        <v>4193</v>
      </c>
      <c r="F87" s="194" t="s">
        <v>4194</v>
      </c>
      <c r="G87" s="195" t="s">
        <v>338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89</v>
      </c>
    </row>
    <row r="88" spans="2:65" s="1" customFormat="1" ht="135">
      <c r="B88" s="41"/>
      <c r="C88" s="63"/>
      <c r="D88" s="204" t="s">
        <v>182</v>
      </c>
      <c r="E88" s="63"/>
      <c r="F88" s="205" t="s">
        <v>4195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38.25" customHeight="1">
      <c r="B89" s="41"/>
      <c r="C89" s="192" t="s">
        <v>89</v>
      </c>
      <c r="D89" s="192" t="s">
        <v>176</v>
      </c>
      <c r="E89" s="193" t="s">
        <v>4196</v>
      </c>
      <c r="F89" s="194" t="s">
        <v>4197</v>
      </c>
      <c r="G89" s="195" t="s">
        <v>338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194</v>
      </c>
    </row>
    <row r="90" spans="2:65" s="1" customFormat="1" ht="27">
      <c r="B90" s="41"/>
      <c r="C90" s="63"/>
      <c r="D90" s="204" t="s">
        <v>182</v>
      </c>
      <c r="E90" s="63"/>
      <c r="F90" s="205" t="s">
        <v>4197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38.25" customHeight="1">
      <c r="B91" s="41"/>
      <c r="C91" s="192" t="s">
        <v>188</v>
      </c>
      <c r="D91" s="192" t="s">
        <v>176</v>
      </c>
      <c r="E91" s="193" t="s">
        <v>4198</v>
      </c>
      <c r="F91" s="194" t="s">
        <v>4199</v>
      </c>
      <c r="G91" s="195" t="s">
        <v>338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201</v>
      </c>
    </row>
    <row r="92" spans="2:65" s="1" customFormat="1" ht="27">
      <c r="B92" s="41"/>
      <c r="C92" s="63"/>
      <c r="D92" s="204" t="s">
        <v>182</v>
      </c>
      <c r="E92" s="63"/>
      <c r="F92" s="205" t="s">
        <v>4199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38.25" customHeight="1">
      <c r="B93" s="41"/>
      <c r="C93" s="192" t="s">
        <v>194</v>
      </c>
      <c r="D93" s="192" t="s">
        <v>176</v>
      </c>
      <c r="E93" s="193" t="s">
        <v>4200</v>
      </c>
      <c r="F93" s="194" t="s">
        <v>4201</v>
      </c>
      <c r="G93" s="195" t="s">
        <v>338</v>
      </c>
      <c r="H93" s="196">
        <v>1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209</v>
      </c>
    </row>
    <row r="94" spans="2:65" s="1" customFormat="1" ht="27">
      <c r="B94" s="41"/>
      <c r="C94" s="63"/>
      <c r="D94" s="204" t="s">
        <v>182</v>
      </c>
      <c r="E94" s="63"/>
      <c r="F94" s="205" t="s">
        <v>4201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38.25" customHeight="1">
      <c r="B95" s="41"/>
      <c r="C95" s="192" t="s">
        <v>172</v>
      </c>
      <c r="D95" s="192" t="s">
        <v>176</v>
      </c>
      <c r="E95" s="193" t="s">
        <v>4202</v>
      </c>
      <c r="F95" s="194" t="s">
        <v>4203</v>
      </c>
      <c r="G95" s="195" t="s">
        <v>338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109</v>
      </c>
    </row>
    <row r="96" spans="2:65" s="1" customFormat="1" ht="27">
      <c r="B96" s="41"/>
      <c r="C96" s="63"/>
      <c r="D96" s="204" t="s">
        <v>182</v>
      </c>
      <c r="E96" s="63"/>
      <c r="F96" s="205" t="s">
        <v>4203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201</v>
      </c>
      <c r="D97" s="192" t="s">
        <v>176</v>
      </c>
      <c r="E97" s="193" t="s">
        <v>4204</v>
      </c>
      <c r="F97" s="194" t="s">
        <v>4205</v>
      </c>
      <c r="G97" s="195" t="s">
        <v>338</v>
      </c>
      <c r="H97" s="196">
        <v>2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115</v>
      </c>
    </row>
    <row r="98" spans="2:65" s="1" customFormat="1" ht="27">
      <c r="B98" s="41"/>
      <c r="C98" s="63"/>
      <c r="D98" s="204" t="s">
        <v>182</v>
      </c>
      <c r="E98" s="63"/>
      <c r="F98" s="205" t="s">
        <v>4205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5.5" customHeight="1">
      <c r="B99" s="41"/>
      <c r="C99" s="192" t="s">
        <v>205</v>
      </c>
      <c r="D99" s="192" t="s">
        <v>176</v>
      </c>
      <c r="E99" s="193" t="s">
        <v>4206</v>
      </c>
      <c r="F99" s="194" t="s">
        <v>4207</v>
      </c>
      <c r="G99" s="195" t="s">
        <v>338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121</v>
      </c>
    </row>
    <row r="100" spans="2:65" s="1" customFormat="1" ht="13.5">
      <c r="B100" s="41"/>
      <c r="C100" s="63"/>
      <c r="D100" s="204" t="s">
        <v>182</v>
      </c>
      <c r="E100" s="63"/>
      <c r="F100" s="205" t="s">
        <v>4207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25.5" customHeight="1">
      <c r="B101" s="41"/>
      <c r="C101" s="192" t="s">
        <v>209</v>
      </c>
      <c r="D101" s="192" t="s">
        <v>176</v>
      </c>
      <c r="E101" s="193" t="s">
        <v>4208</v>
      </c>
      <c r="F101" s="194" t="s">
        <v>4209</v>
      </c>
      <c r="G101" s="195" t="s">
        <v>338</v>
      </c>
      <c r="H101" s="196">
        <v>2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239</v>
      </c>
    </row>
    <row r="102" spans="2:65" s="1" customFormat="1" ht="27">
      <c r="B102" s="41"/>
      <c r="C102" s="63"/>
      <c r="D102" s="204" t="s">
        <v>182</v>
      </c>
      <c r="E102" s="63"/>
      <c r="F102" s="205" t="s">
        <v>4209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25.5" customHeight="1">
      <c r="B103" s="41"/>
      <c r="C103" s="192" t="s">
        <v>213</v>
      </c>
      <c r="D103" s="192" t="s">
        <v>176</v>
      </c>
      <c r="E103" s="193" t="s">
        <v>4210</v>
      </c>
      <c r="F103" s="194" t="s">
        <v>4211</v>
      </c>
      <c r="G103" s="195" t="s">
        <v>338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249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4211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16.5" customHeight="1">
      <c r="B105" s="41"/>
      <c r="C105" s="192" t="s">
        <v>109</v>
      </c>
      <c r="D105" s="192" t="s">
        <v>176</v>
      </c>
      <c r="E105" s="193" t="s">
        <v>4212</v>
      </c>
      <c r="F105" s="194" t="s">
        <v>4213</v>
      </c>
      <c r="G105" s="195" t="s">
        <v>338</v>
      </c>
      <c r="H105" s="196">
        <v>15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124</v>
      </c>
    </row>
    <row r="106" spans="2:65" s="1" customFormat="1" ht="13.5">
      <c r="B106" s="41"/>
      <c r="C106" s="63"/>
      <c r="D106" s="204" t="s">
        <v>182</v>
      </c>
      <c r="E106" s="63"/>
      <c r="F106" s="205" t="s">
        <v>4213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16.5" customHeight="1">
      <c r="B107" s="41"/>
      <c r="C107" s="192" t="s">
        <v>112</v>
      </c>
      <c r="D107" s="192" t="s">
        <v>176</v>
      </c>
      <c r="E107" s="193" t="s">
        <v>4214</v>
      </c>
      <c r="F107" s="194" t="s">
        <v>4215</v>
      </c>
      <c r="G107" s="195" t="s">
        <v>338</v>
      </c>
      <c r="H107" s="196">
        <v>1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129</v>
      </c>
    </row>
    <row r="108" spans="2:65" s="1" customFormat="1" ht="13.5">
      <c r="B108" s="41"/>
      <c r="C108" s="63"/>
      <c r="D108" s="204" t="s">
        <v>182</v>
      </c>
      <c r="E108" s="63"/>
      <c r="F108" s="205" t="s">
        <v>4215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115</v>
      </c>
      <c r="D109" s="192" t="s">
        <v>176</v>
      </c>
      <c r="E109" s="193" t="s">
        <v>4216</v>
      </c>
      <c r="F109" s="194" t="s">
        <v>4217</v>
      </c>
      <c r="G109" s="195" t="s">
        <v>2629</v>
      </c>
      <c r="H109" s="253"/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394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4217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118</v>
      </c>
      <c r="D111" s="192" t="s">
        <v>176</v>
      </c>
      <c r="E111" s="193" t="s">
        <v>4218</v>
      </c>
      <c r="F111" s="194" t="s">
        <v>4219</v>
      </c>
      <c r="G111" s="195" t="s">
        <v>2629</v>
      </c>
      <c r="H111" s="253"/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407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4219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0" customFormat="1" ht="37.35" customHeight="1">
      <c r="B113" s="176"/>
      <c r="C113" s="177"/>
      <c r="D113" s="178" t="s">
        <v>79</v>
      </c>
      <c r="E113" s="179" t="s">
        <v>2438</v>
      </c>
      <c r="F113" s="179" t="s">
        <v>1407</v>
      </c>
      <c r="G113" s="177"/>
      <c r="H113" s="177"/>
      <c r="I113" s="180"/>
      <c r="J113" s="181">
        <f>BK113</f>
        <v>0</v>
      </c>
      <c r="K113" s="177"/>
      <c r="L113" s="182"/>
      <c r="M113" s="183"/>
      <c r="N113" s="184"/>
      <c r="O113" s="184"/>
      <c r="P113" s="185">
        <f>SUM(P114:P141)</f>
        <v>0</v>
      </c>
      <c r="Q113" s="184"/>
      <c r="R113" s="185">
        <f>SUM(R114:R141)</f>
        <v>0</v>
      </c>
      <c r="S113" s="184"/>
      <c r="T113" s="186">
        <f>SUM(T114:T141)</f>
        <v>0</v>
      </c>
      <c r="AR113" s="187" t="s">
        <v>89</v>
      </c>
      <c r="AT113" s="188" t="s">
        <v>79</v>
      </c>
      <c r="AU113" s="188" t="s">
        <v>80</v>
      </c>
      <c r="AY113" s="187" t="s">
        <v>173</v>
      </c>
      <c r="BK113" s="189">
        <f>SUM(BK114:BK141)</f>
        <v>0</v>
      </c>
    </row>
    <row r="114" spans="2:65" s="1" customFormat="1" ht="16.5" customHeight="1">
      <c r="B114" s="41"/>
      <c r="C114" s="192" t="s">
        <v>121</v>
      </c>
      <c r="D114" s="192" t="s">
        <v>176</v>
      </c>
      <c r="E114" s="193" t="s">
        <v>4220</v>
      </c>
      <c r="F114" s="194" t="s">
        <v>4221</v>
      </c>
      <c r="G114" s="195" t="s">
        <v>327</v>
      </c>
      <c r="H114" s="196">
        <v>162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666</v>
      </c>
    </row>
    <row r="115" spans="2:65" s="1" customFormat="1" ht="13.5">
      <c r="B115" s="41"/>
      <c r="C115" s="63"/>
      <c r="D115" s="204" t="s">
        <v>182</v>
      </c>
      <c r="E115" s="63"/>
      <c r="F115" s="205" t="s">
        <v>4221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10</v>
      </c>
      <c r="D116" s="192" t="s">
        <v>176</v>
      </c>
      <c r="E116" s="193" t="s">
        <v>4222</v>
      </c>
      <c r="F116" s="194" t="s">
        <v>4223</v>
      </c>
      <c r="G116" s="195" t="s">
        <v>327</v>
      </c>
      <c r="H116" s="196">
        <v>93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678</v>
      </c>
    </row>
    <row r="117" spans="2:65" s="1" customFormat="1" ht="13.5">
      <c r="B117" s="41"/>
      <c r="C117" s="63"/>
      <c r="D117" s="204" t="s">
        <v>182</v>
      </c>
      <c r="E117" s="63"/>
      <c r="F117" s="205" t="s">
        <v>4223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16.5" customHeight="1">
      <c r="B118" s="41"/>
      <c r="C118" s="192" t="s">
        <v>239</v>
      </c>
      <c r="D118" s="192" t="s">
        <v>176</v>
      </c>
      <c r="E118" s="193" t="s">
        <v>4224</v>
      </c>
      <c r="F118" s="194" t="s">
        <v>4225</v>
      </c>
      <c r="G118" s="195" t="s">
        <v>327</v>
      </c>
      <c r="H118" s="196">
        <v>126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692</v>
      </c>
    </row>
    <row r="119" spans="2:65" s="1" customFormat="1" ht="13.5">
      <c r="B119" s="41"/>
      <c r="C119" s="63"/>
      <c r="D119" s="204" t="s">
        <v>182</v>
      </c>
      <c r="E119" s="63"/>
      <c r="F119" s="205" t="s">
        <v>4225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16.5" customHeight="1">
      <c r="B120" s="41"/>
      <c r="C120" s="192" t="s">
        <v>243</v>
      </c>
      <c r="D120" s="192" t="s">
        <v>176</v>
      </c>
      <c r="E120" s="193" t="s">
        <v>4226</v>
      </c>
      <c r="F120" s="194" t="s">
        <v>4227</v>
      </c>
      <c r="G120" s="195" t="s">
        <v>327</v>
      </c>
      <c r="H120" s="196">
        <v>220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710</v>
      </c>
    </row>
    <row r="121" spans="2:65" s="1" customFormat="1" ht="13.5">
      <c r="B121" s="41"/>
      <c r="C121" s="63"/>
      <c r="D121" s="204" t="s">
        <v>182</v>
      </c>
      <c r="E121" s="63"/>
      <c r="F121" s="205" t="s">
        <v>4227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249</v>
      </c>
      <c r="D122" s="192" t="s">
        <v>176</v>
      </c>
      <c r="E122" s="193" t="s">
        <v>4228</v>
      </c>
      <c r="F122" s="194" t="s">
        <v>4229</v>
      </c>
      <c r="G122" s="195" t="s">
        <v>327</v>
      </c>
      <c r="H122" s="196">
        <v>30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733</v>
      </c>
    </row>
    <row r="123" spans="2:65" s="1" customFormat="1" ht="13.5">
      <c r="B123" s="41"/>
      <c r="C123" s="63"/>
      <c r="D123" s="204" t="s">
        <v>182</v>
      </c>
      <c r="E123" s="63"/>
      <c r="F123" s="205" t="s">
        <v>4229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" customFormat="1" ht="16.5" customHeight="1">
      <c r="B124" s="41"/>
      <c r="C124" s="192" t="s">
        <v>253</v>
      </c>
      <c r="D124" s="192" t="s">
        <v>176</v>
      </c>
      <c r="E124" s="193" t="s">
        <v>4230</v>
      </c>
      <c r="F124" s="194" t="s">
        <v>4231</v>
      </c>
      <c r="G124" s="195" t="s">
        <v>327</v>
      </c>
      <c r="H124" s="196">
        <v>166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746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4231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16.5" customHeight="1">
      <c r="B126" s="41"/>
      <c r="C126" s="192" t="s">
        <v>124</v>
      </c>
      <c r="D126" s="192" t="s">
        <v>176</v>
      </c>
      <c r="E126" s="193" t="s">
        <v>4232</v>
      </c>
      <c r="F126" s="194" t="s">
        <v>4233</v>
      </c>
      <c r="G126" s="195" t="s">
        <v>327</v>
      </c>
      <c r="H126" s="196">
        <v>112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759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4233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16.5" customHeight="1">
      <c r="B128" s="41"/>
      <c r="C128" s="192" t="s">
        <v>9</v>
      </c>
      <c r="D128" s="192" t="s">
        <v>176</v>
      </c>
      <c r="E128" s="193" t="s">
        <v>4234</v>
      </c>
      <c r="F128" s="194" t="s">
        <v>4235</v>
      </c>
      <c r="G128" s="195" t="s">
        <v>327</v>
      </c>
      <c r="H128" s="196">
        <v>100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239</v>
      </c>
      <c r="AT128" s="23" t="s">
        <v>176</v>
      </c>
      <c r="AU128" s="23" t="s">
        <v>87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239</v>
      </c>
      <c r="BM128" s="23" t="s">
        <v>773</v>
      </c>
    </row>
    <row r="129" spans="2:65" s="1" customFormat="1" ht="13.5">
      <c r="B129" s="41"/>
      <c r="C129" s="63"/>
      <c r="D129" s="204" t="s">
        <v>182</v>
      </c>
      <c r="E129" s="63"/>
      <c r="F129" s="205" t="s">
        <v>4235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87</v>
      </c>
    </row>
    <row r="130" spans="2:65" s="1" customFormat="1" ht="16.5" customHeight="1">
      <c r="B130" s="41"/>
      <c r="C130" s="192" t="s">
        <v>129</v>
      </c>
      <c r="D130" s="192" t="s">
        <v>176</v>
      </c>
      <c r="E130" s="193" t="s">
        <v>4236</v>
      </c>
      <c r="F130" s="194" t="s">
        <v>4237</v>
      </c>
      <c r="G130" s="195" t="s">
        <v>327</v>
      </c>
      <c r="H130" s="196">
        <v>182</v>
      </c>
      <c r="I130" s="197"/>
      <c r="J130" s="198">
        <f>ROUND(I130*H130,2)</f>
        <v>0</v>
      </c>
      <c r="K130" s="194" t="s">
        <v>78</v>
      </c>
      <c r="L130" s="61"/>
      <c r="M130" s="199" t="s">
        <v>78</v>
      </c>
      <c r="N130" s="200" t="s">
        <v>50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239</v>
      </c>
      <c r="AT130" s="23" t="s">
        <v>176</v>
      </c>
      <c r="AU130" s="23" t="s">
        <v>87</v>
      </c>
      <c r="AY130" s="23" t="s">
        <v>173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87</v>
      </c>
      <c r="BK130" s="203">
        <f>ROUND(I130*H130,2)</f>
        <v>0</v>
      </c>
      <c r="BL130" s="23" t="s">
        <v>239</v>
      </c>
      <c r="BM130" s="23" t="s">
        <v>783</v>
      </c>
    </row>
    <row r="131" spans="2:65" s="1" customFormat="1" ht="13.5">
      <c r="B131" s="41"/>
      <c r="C131" s="63"/>
      <c r="D131" s="204" t="s">
        <v>182</v>
      </c>
      <c r="E131" s="63"/>
      <c r="F131" s="205" t="s">
        <v>4237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182</v>
      </c>
      <c r="AU131" s="23" t="s">
        <v>87</v>
      </c>
    </row>
    <row r="132" spans="2:65" s="1" customFormat="1" ht="16.5" customHeight="1">
      <c r="B132" s="41"/>
      <c r="C132" s="192" t="s">
        <v>387</v>
      </c>
      <c r="D132" s="192" t="s">
        <v>176</v>
      </c>
      <c r="E132" s="193" t="s">
        <v>4238</v>
      </c>
      <c r="F132" s="194" t="s">
        <v>4239</v>
      </c>
      <c r="G132" s="195" t="s">
        <v>327</v>
      </c>
      <c r="H132" s="196">
        <v>150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797</v>
      </c>
    </row>
    <row r="133" spans="2:65" s="1" customFormat="1" ht="13.5">
      <c r="B133" s="41"/>
      <c r="C133" s="63"/>
      <c r="D133" s="204" t="s">
        <v>182</v>
      </c>
      <c r="E133" s="63"/>
      <c r="F133" s="205" t="s">
        <v>4239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16.5" customHeight="1">
      <c r="B134" s="41"/>
      <c r="C134" s="192" t="s">
        <v>394</v>
      </c>
      <c r="D134" s="192" t="s">
        <v>176</v>
      </c>
      <c r="E134" s="193" t="s">
        <v>4240</v>
      </c>
      <c r="F134" s="194" t="s">
        <v>4241</v>
      </c>
      <c r="G134" s="195" t="s">
        <v>327</v>
      </c>
      <c r="H134" s="196">
        <v>155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239</v>
      </c>
      <c r="AT134" s="23" t="s">
        <v>176</v>
      </c>
      <c r="AU134" s="23" t="s">
        <v>87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239</v>
      </c>
      <c r="BM134" s="23" t="s">
        <v>813</v>
      </c>
    </row>
    <row r="135" spans="2:65" s="1" customFormat="1" ht="13.5">
      <c r="B135" s="41"/>
      <c r="C135" s="63"/>
      <c r="D135" s="204" t="s">
        <v>182</v>
      </c>
      <c r="E135" s="63"/>
      <c r="F135" s="205" t="s">
        <v>4241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87</v>
      </c>
    </row>
    <row r="136" spans="2:65" s="1" customFormat="1" ht="16.5" customHeight="1">
      <c r="B136" s="41"/>
      <c r="C136" s="192" t="s">
        <v>402</v>
      </c>
      <c r="D136" s="192" t="s">
        <v>176</v>
      </c>
      <c r="E136" s="193" t="s">
        <v>4242</v>
      </c>
      <c r="F136" s="194" t="s">
        <v>4243</v>
      </c>
      <c r="G136" s="195" t="s">
        <v>256</v>
      </c>
      <c r="H136" s="196">
        <v>5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824</v>
      </c>
    </row>
    <row r="137" spans="2:65" s="1" customFormat="1" ht="13.5">
      <c r="B137" s="41"/>
      <c r="C137" s="63"/>
      <c r="D137" s="204" t="s">
        <v>182</v>
      </c>
      <c r="E137" s="63"/>
      <c r="F137" s="205" t="s">
        <v>4243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16.5" customHeight="1">
      <c r="B138" s="41"/>
      <c r="C138" s="192" t="s">
        <v>407</v>
      </c>
      <c r="D138" s="192" t="s">
        <v>176</v>
      </c>
      <c r="E138" s="193" t="s">
        <v>4244</v>
      </c>
      <c r="F138" s="194" t="s">
        <v>4245</v>
      </c>
      <c r="G138" s="195" t="s">
        <v>2629</v>
      </c>
      <c r="H138" s="253"/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835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4245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16.5" customHeight="1">
      <c r="B140" s="41"/>
      <c r="C140" s="192" t="s">
        <v>414</v>
      </c>
      <c r="D140" s="192" t="s">
        <v>176</v>
      </c>
      <c r="E140" s="193" t="s">
        <v>4246</v>
      </c>
      <c r="F140" s="194" t="s">
        <v>4247</v>
      </c>
      <c r="G140" s="195" t="s">
        <v>2629</v>
      </c>
      <c r="H140" s="253"/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848</v>
      </c>
    </row>
    <row r="141" spans="2:65" s="1" customFormat="1" ht="13.5">
      <c r="B141" s="41"/>
      <c r="C141" s="63"/>
      <c r="D141" s="204" t="s">
        <v>182</v>
      </c>
      <c r="E141" s="63"/>
      <c r="F141" s="205" t="s">
        <v>4247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0" customFormat="1" ht="37.35" customHeight="1">
      <c r="B142" s="176"/>
      <c r="C142" s="177"/>
      <c r="D142" s="178" t="s">
        <v>79</v>
      </c>
      <c r="E142" s="179" t="s">
        <v>2444</v>
      </c>
      <c r="F142" s="179" t="s">
        <v>4248</v>
      </c>
      <c r="G142" s="177"/>
      <c r="H142" s="177"/>
      <c r="I142" s="180"/>
      <c r="J142" s="181">
        <f>BK142</f>
        <v>0</v>
      </c>
      <c r="K142" s="177"/>
      <c r="L142" s="182"/>
      <c r="M142" s="183"/>
      <c r="N142" s="184"/>
      <c r="O142" s="184"/>
      <c r="P142" s="185">
        <f>SUM(P143:P190)</f>
        <v>0</v>
      </c>
      <c r="Q142" s="184"/>
      <c r="R142" s="185">
        <f>SUM(R143:R190)</f>
        <v>0</v>
      </c>
      <c r="S142" s="184"/>
      <c r="T142" s="186">
        <f>SUM(T143:T190)</f>
        <v>0</v>
      </c>
      <c r="AR142" s="187" t="s">
        <v>89</v>
      </c>
      <c r="AT142" s="188" t="s">
        <v>79</v>
      </c>
      <c r="AU142" s="188" t="s">
        <v>80</v>
      </c>
      <c r="AY142" s="187" t="s">
        <v>173</v>
      </c>
      <c r="BK142" s="189">
        <f>SUM(BK143:BK190)</f>
        <v>0</v>
      </c>
    </row>
    <row r="143" spans="2:65" s="1" customFormat="1" ht="25.5" customHeight="1">
      <c r="B143" s="41"/>
      <c r="C143" s="192" t="s">
        <v>420</v>
      </c>
      <c r="D143" s="192" t="s">
        <v>176</v>
      </c>
      <c r="E143" s="193" t="s">
        <v>4249</v>
      </c>
      <c r="F143" s="194" t="s">
        <v>4250</v>
      </c>
      <c r="G143" s="195" t="s">
        <v>327</v>
      </c>
      <c r="H143" s="196">
        <v>166</v>
      </c>
      <c r="I143" s="197"/>
      <c r="J143" s="198">
        <f>ROUND(I143*H143,2)</f>
        <v>0</v>
      </c>
      <c r="K143" s="194" t="s">
        <v>78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239</v>
      </c>
      <c r="AT143" s="23" t="s">
        <v>176</v>
      </c>
      <c r="AU143" s="23" t="s">
        <v>87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239</v>
      </c>
      <c r="BM143" s="23" t="s">
        <v>871</v>
      </c>
    </row>
    <row r="144" spans="2:65" s="1" customFormat="1" ht="13.5">
      <c r="B144" s="41"/>
      <c r="C144" s="63"/>
      <c r="D144" s="204" t="s">
        <v>182</v>
      </c>
      <c r="E144" s="63"/>
      <c r="F144" s="205" t="s">
        <v>4250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87</v>
      </c>
    </row>
    <row r="145" spans="2:65" s="1" customFormat="1" ht="25.5" customHeight="1">
      <c r="B145" s="41"/>
      <c r="C145" s="192" t="s">
        <v>427</v>
      </c>
      <c r="D145" s="192" t="s">
        <v>176</v>
      </c>
      <c r="E145" s="193" t="s">
        <v>4251</v>
      </c>
      <c r="F145" s="194" t="s">
        <v>4252</v>
      </c>
      <c r="G145" s="195" t="s">
        <v>327</v>
      </c>
      <c r="H145" s="196">
        <v>112</v>
      </c>
      <c r="I145" s="197"/>
      <c r="J145" s="198">
        <f>ROUND(I145*H145,2)</f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239</v>
      </c>
      <c r="BM145" s="23" t="s">
        <v>880</v>
      </c>
    </row>
    <row r="146" spans="2:65" s="1" customFormat="1" ht="13.5">
      <c r="B146" s="41"/>
      <c r="C146" s="63"/>
      <c r="D146" s="204" t="s">
        <v>182</v>
      </c>
      <c r="E146" s="63"/>
      <c r="F146" s="205" t="s">
        <v>4252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87</v>
      </c>
    </row>
    <row r="147" spans="2:65" s="1" customFormat="1" ht="25.5" customHeight="1">
      <c r="B147" s="41"/>
      <c r="C147" s="192" t="s">
        <v>434</v>
      </c>
      <c r="D147" s="192" t="s">
        <v>176</v>
      </c>
      <c r="E147" s="193" t="s">
        <v>4253</v>
      </c>
      <c r="F147" s="194" t="s">
        <v>4254</v>
      </c>
      <c r="G147" s="195" t="s">
        <v>327</v>
      </c>
      <c r="H147" s="196">
        <v>100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895</v>
      </c>
    </row>
    <row r="148" spans="2:65" s="1" customFormat="1" ht="13.5">
      <c r="B148" s="41"/>
      <c r="C148" s="63"/>
      <c r="D148" s="204" t="s">
        <v>182</v>
      </c>
      <c r="E148" s="63"/>
      <c r="F148" s="205" t="s">
        <v>4254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5.5" customHeight="1">
      <c r="B149" s="41"/>
      <c r="C149" s="192" t="s">
        <v>441</v>
      </c>
      <c r="D149" s="192" t="s">
        <v>176</v>
      </c>
      <c r="E149" s="193" t="s">
        <v>4255</v>
      </c>
      <c r="F149" s="194" t="s">
        <v>4256</v>
      </c>
      <c r="G149" s="195" t="s">
        <v>327</v>
      </c>
      <c r="H149" s="196">
        <v>182</v>
      </c>
      <c r="I149" s="197"/>
      <c r="J149" s="198">
        <f>ROUND(I149*H149,2)</f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239</v>
      </c>
      <c r="BM149" s="23" t="s">
        <v>903</v>
      </c>
    </row>
    <row r="150" spans="2:65" s="1" customFormat="1" ht="13.5">
      <c r="B150" s="41"/>
      <c r="C150" s="63"/>
      <c r="D150" s="204" t="s">
        <v>182</v>
      </c>
      <c r="E150" s="63"/>
      <c r="F150" s="205" t="s">
        <v>4256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87</v>
      </c>
    </row>
    <row r="151" spans="2:65" s="1" customFormat="1" ht="25.5" customHeight="1">
      <c r="B151" s="41"/>
      <c r="C151" s="192" t="s">
        <v>666</v>
      </c>
      <c r="D151" s="192" t="s">
        <v>176</v>
      </c>
      <c r="E151" s="193" t="s">
        <v>4257</v>
      </c>
      <c r="F151" s="194" t="s">
        <v>4258</v>
      </c>
      <c r="G151" s="195" t="s">
        <v>327</v>
      </c>
      <c r="H151" s="196">
        <v>150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87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911</v>
      </c>
    </row>
    <row r="152" spans="2:65" s="1" customFormat="1" ht="13.5">
      <c r="B152" s="41"/>
      <c r="C152" s="63"/>
      <c r="D152" s="204" t="s">
        <v>182</v>
      </c>
      <c r="E152" s="63"/>
      <c r="F152" s="205" t="s">
        <v>4258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87</v>
      </c>
    </row>
    <row r="153" spans="2:65" s="1" customFormat="1" ht="25.5" customHeight="1">
      <c r="B153" s="41"/>
      <c r="C153" s="192" t="s">
        <v>673</v>
      </c>
      <c r="D153" s="192" t="s">
        <v>176</v>
      </c>
      <c r="E153" s="193" t="s">
        <v>4259</v>
      </c>
      <c r="F153" s="194" t="s">
        <v>4260</v>
      </c>
      <c r="G153" s="195" t="s">
        <v>327</v>
      </c>
      <c r="H153" s="196">
        <v>155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920</v>
      </c>
    </row>
    <row r="154" spans="2:65" s="1" customFormat="1" ht="13.5">
      <c r="B154" s="41"/>
      <c r="C154" s="63"/>
      <c r="D154" s="204" t="s">
        <v>182</v>
      </c>
      <c r="E154" s="63"/>
      <c r="F154" s="205" t="s">
        <v>4260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25.5" customHeight="1">
      <c r="B155" s="41"/>
      <c r="C155" s="192" t="s">
        <v>678</v>
      </c>
      <c r="D155" s="192" t="s">
        <v>176</v>
      </c>
      <c r="E155" s="193" t="s">
        <v>4261</v>
      </c>
      <c r="F155" s="194" t="s">
        <v>4262</v>
      </c>
      <c r="G155" s="195" t="s">
        <v>327</v>
      </c>
      <c r="H155" s="196">
        <v>162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929</v>
      </c>
    </row>
    <row r="156" spans="2:65" s="1" customFormat="1" ht="13.5">
      <c r="B156" s="41"/>
      <c r="C156" s="63"/>
      <c r="D156" s="204" t="s">
        <v>182</v>
      </c>
      <c r="E156" s="63"/>
      <c r="F156" s="205" t="s">
        <v>4262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25.5" customHeight="1">
      <c r="B157" s="41"/>
      <c r="C157" s="192" t="s">
        <v>683</v>
      </c>
      <c r="D157" s="192" t="s">
        <v>176</v>
      </c>
      <c r="E157" s="193" t="s">
        <v>4263</v>
      </c>
      <c r="F157" s="194" t="s">
        <v>4264</v>
      </c>
      <c r="G157" s="195" t="s">
        <v>327</v>
      </c>
      <c r="H157" s="196">
        <v>93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937</v>
      </c>
    </row>
    <row r="158" spans="2:65" s="1" customFormat="1" ht="13.5">
      <c r="B158" s="41"/>
      <c r="C158" s="63"/>
      <c r="D158" s="204" t="s">
        <v>182</v>
      </c>
      <c r="E158" s="63"/>
      <c r="F158" s="205" t="s">
        <v>4264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25.5" customHeight="1">
      <c r="B159" s="41"/>
      <c r="C159" s="192" t="s">
        <v>692</v>
      </c>
      <c r="D159" s="192" t="s">
        <v>176</v>
      </c>
      <c r="E159" s="193" t="s">
        <v>4265</v>
      </c>
      <c r="F159" s="194" t="s">
        <v>4266</v>
      </c>
      <c r="G159" s="195" t="s">
        <v>327</v>
      </c>
      <c r="H159" s="196">
        <v>126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945</v>
      </c>
    </row>
    <row r="160" spans="2:65" s="1" customFormat="1" ht="13.5">
      <c r="B160" s="41"/>
      <c r="C160" s="63"/>
      <c r="D160" s="204" t="s">
        <v>182</v>
      </c>
      <c r="E160" s="63"/>
      <c r="F160" s="205" t="s">
        <v>4266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25.5" customHeight="1">
      <c r="B161" s="41"/>
      <c r="C161" s="192" t="s">
        <v>701</v>
      </c>
      <c r="D161" s="192" t="s">
        <v>176</v>
      </c>
      <c r="E161" s="193" t="s">
        <v>4267</v>
      </c>
      <c r="F161" s="194" t="s">
        <v>4268</v>
      </c>
      <c r="G161" s="195" t="s">
        <v>327</v>
      </c>
      <c r="H161" s="196">
        <v>220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953</v>
      </c>
    </row>
    <row r="162" spans="2:65" s="1" customFormat="1" ht="13.5">
      <c r="B162" s="41"/>
      <c r="C162" s="63"/>
      <c r="D162" s="204" t="s">
        <v>182</v>
      </c>
      <c r="E162" s="63"/>
      <c r="F162" s="205" t="s">
        <v>4268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25.5" customHeight="1">
      <c r="B163" s="41"/>
      <c r="C163" s="192" t="s">
        <v>710</v>
      </c>
      <c r="D163" s="192" t="s">
        <v>176</v>
      </c>
      <c r="E163" s="193" t="s">
        <v>4269</v>
      </c>
      <c r="F163" s="194" t="s">
        <v>4270</v>
      </c>
      <c r="G163" s="195" t="s">
        <v>327</v>
      </c>
      <c r="H163" s="196">
        <v>30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962</v>
      </c>
    </row>
    <row r="164" spans="2:65" s="1" customFormat="1" ht="13.5">
      <c r="B164" s="41"/>
      <c r="C164" s="63"/>
      <c r="D164" s="204" t="s">
        <v>182</v>
      </c>
      <c r="E164" s="63"/>
      <c r="F164" s="205" t="s">
        <v>4270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718</v>
      </c>
      <c r="D165" s="192" t="s">
        <v>176</v>
      </c>
      <c r="E165" s="193" t="s">
        <v>4271</v>
      </c>
      <c r="F165" s="194" t="s">
        <v>4272</v>
      </c>
      <c r="G165" s="195" t="s">
        <v>327</v>
      </c>
      <c r="H165" s="196">
        <v>2800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975</v>
      </c>
    </row>
    <row r="166" spans="2:65" s="1" customFormat="1" ht="13.5">
      <c r="B166" s="41"/>
      <c r="C166" s="63"/>
      <c r="D166" s="204" t="s">
        <v>182</v>
      </c>
      <c r="E166" s="63"/>
      <c r="F166" s="205" t="s">
        <v>4272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25.5" customHeight="1">
      <c r="B167" s="41"/>
      <c r="C167" s="192" t="s">
        <v>733</v>
      </c>
      <c r="D167" s="192" t="s">
        <v>176</v>
      </c>
      <c r="E167" s="193" t="s">
        <v>4273</v>
      </c>
      <c r="F167" s="194" t="s">
        <v>4274</v>
      </c>
      <c r="G167" s="195" t="s">
        <v>256</v>
      </c>
      <c r="H167" s="196">
        <v>710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992</v>
      </c>
    </row>
    <row r="168" spans="2:65" s="1" customFormat="1" ht="13.5">
      <c r="B168" s="41"/>
      <c r="C168" s="63"/>
      <c r="D168" s="204" t="s">
        <v>182</v>
      </c>
      <c r="E168" s="63"/>
      <c r="F168" s="205" t="s">
        <v>4274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25.5" customHeight="1">
      <c r="B169" s="41"/>
      <c r="C169" s="192" t="s">
        <v>716</v>
      </c>
      <c r="D169" s="192" t="s">
        <v>176</v>
      </c>
      <c r="E169" s="193" t="s">
        <v>4275</v>
      </c>
      <c r="F169" s="194" t="s">
        <v>4276</v>
      </c>
      <c r="G169" s="195" t="s">
        <v>256</v>
      </c>
      <c r="H169" s="196">
        <v>710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1006</v>
      </c>
    </row>
    <row r="170" spans="2:65" s="1" customFormat="1" ht="27">
      <c r="B170" s="41"/>
      <c r="C170" s="63"/>
      <c r="D170" s="204" t="s">
        <v>182</v>
      </c>
      <c r="E170" s="63"/>
      <c r="F170" s="205" t="s">
        <v>4276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25.5" customHeight="1">
      <c r="B171" s="41"/>
      <c r="C171" s="192" t="s">
        <v>746</v>
      </c>
      <c r="D171" s="192" t="s">
        <v>176</v>
      </c>
      <c r="E171" s="193" t="s">
        <v>4277</v>
      </c>
      <c r="F171" s="194" t="s">
        <v>4278</v>
      </c>
      <c r="G171" s="195" t="s">
        <v>338</v>
      </c>
      <c r="H171" s="196">
        <v>134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1030</v>
      </c>
    </row>
    <row r="172" spans="2:65" s="1" customFormat="1" ht="27">
      <c r="B172" s="41"/>
      <c r="C172" s="63"/>
      <c r="D172" s="204" t="s">
        <v>182</v>
      </c>
      <c r="E172" s="63"/>
      <c r="F172" s="205" t="s">
        <v>4278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" customFormat="1" ht="25.5" customHeight="1">
      <c r="B173" s="41"/>
      <c r="C173" s="192" t="s">
        <v>753</v>
      </c>
      <c r="D173" s="192" t="s">
        <v>176</v>
      </c>
      <c r="E173" s="193" t="s">
        <v>4279</v>
      </c>
      <c r="F173" s="194" t="s">
        <v>4280</v>
      </c>
      <c r="G173" s="195" t="s">
        <v>327</v>
      </c>
      <c r="H173" s="196">
        <v>855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87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1045</v>
      </c>
    </row>
    <row r="174" spans="2:65" s="1" customFormat="1" ht="13.5">
      <c r="B174" s="41"/>
      <c r="C174" s="63"/>
      <c r="D174" s="204" t="s">
        <v>182</v>
      </c>
      <c r="E174" s="63"/>
      <c r="F174" s="205" t="s">
        <v>4280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87</v>
      </c>
    </row>
    <row r="175" spans="2:65" s="1" customFormat="1" ht="25.5" customHeight="1">
      <c r="B175" s="41"/>
      <c r="C175" s="192" t="s">
        <v>759</v>
      </c>
      <c r="D175" s="192" t="s">
        <v>176</v>
      </c>
      <c r="E175" s="193" t="s">
        <v>4281</v>
      </c>
      <c r="F175" s="194" t="s">
        <v>4282</v>
      </c>
      <c r="G175" s="195" t="s">
        <v>327</v>
      </c>
      <c r="H175" s="196">
        <v>605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1059</v>
      </c>
    </row>
    <row r="176" spans="2:65" s="1" customFormat="1" ht="27">
      <c r="B176" s="41"/>
      <c r="C176" s="63"/>
      <c r="D176" s="204" t="s">
        <v>182</v>
      </c>
      <c r="E176" s="63"/>
      <c r="F176" s="205" t="s">
        <v>4282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" customFormat="1" ht="25.5" customHeight="1">
      <c r="B177" s="41"/>
      <c r="C177" s="192" t="s">
        <v>764</v>
      </c>
      <c r="D177" s="192" t="s">
        <v>176</v>
      </c>
      <c r="E177" s="193" t="s">
        <v>4283</v>
      </c>
      <c r="F177" s="194" t="s">
        <v>4284</v>
      </c>
      <c r="G177" s="195" t="s">
        <v>327</v>
      </c>
      <c r="H177" s="196">
        <v>2800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1071</v>
      </c>
    </row>
    <row r="178" spans="2:65" s="1" customFormat="1" ht="27">
      <c r="B178" s="41"/>
      <c r="C178" s="63"/>
      <c r="D178" s="204" t="s">
        <v>182</v>
      </c>
      <c r="E178" s="63"/>
      <c r="F178" s="205" t="s">
        <v>4284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25.5" customHeight="1">
      <c r="B179" s="41"/>
      <c r="C179" s="192" t="s">
        <v>773</v>
      </c>
      <c r="D179" s="192" t="s">
        <v>176</v>
      </c>
      <c r="E179" s="193" t="s">
        <v>4285</v>
      </c>
      <c r="F179" s="194" t="s">
        <v>4286</v>
      </c>
      <c r="G179" s="195" t="s">
        <v>338</v>
      </c>
      <c r="H179" s="196">
        <v>16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87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1083</v>
      </c>
    </row>
    <row r="180" spans="2:65" s="1" customFormat="1" ht="27">
      <c r="B180" s="41"/>
      <c r="C180" s="63"/>
      <c r="D180" s="204" t="s">
        <v>182</v>
      </c>
      <c r="E180" s="63"/>
      <c r="F180" s="205" t="s">
        <v>4286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87</v>
      </c>
    </row>
    <row r="181" spans="2:65" s="1" customFormat="1" ht="25.5" customHeight="1">
      <c r="B181" s="41"/>
      <c r="C181" s="192" t="s">
        <v>778</v>
      </c>
      <c r="D181" s="192" t="s">
        <v>176</v>
      </c>
      <c r="E181" s="193" t="s">
        <v>4287</v>
      </c>
      <c r="F181" s="194" t="s">
        <v>4288</v>
      </c>
      <c r="G181" s="195" t="s">
        <v>338</v>
      </c>
      <c r="H181" s="196">
        <v>2</v>
      </c>
      <c r="I181" s="197"/>
      <c r="J181" s="198">
        <f>ROUND(I181*H181,2)</f>
        <v>0</v>
      </c>
      <c r="K181" s="194" t="s">
        <v>78</v>
      </c>
      <c r="L181" s="61"/>
      <c r="M181" s="199" t="s">
        <v>78</v>
      </c>
      <c r="N181" s="200" t="s">
        <v>50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239</v>
      </c>
      <c r="AT181" s="23" t="s">
        <v>176</v>
      </c>
      <c r="AU181" s="23" t="s">
        <v>87</v>
      </c>
      <c r="AY181" s="23" t="s">
        <v>173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87</v>
      </c>
      <c r="BK181" s="203">
        <f>ROUND(I181*H181,2)</f>
        <v>0</v>
      </c>
      <c r="BL181" s="23" t="s">
        <v>239</v>
      </c>
      <c r="BM181" s="23" t="s">
        <v>1096</v>
      </c>
    </row>
    <row r="182" spans="2:65" s="1" customFormat="1" ht="13.5">
      <c r="B182" s="41"/>
      <c r="C182" s="63"/>
      <c r="D182" s="204" t="s">
        <v>182</v>
      </c>
      <c r="E182" s="63"/>
      <c r="F182" s="205" t="s">
        <v>4288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182</v>
      </c>
      <c r="AU182" s="23" t="s">
        <v>87</v>
      </c>
    </row>
    <row r="183" spans="2:65" s="1" customFormat="1" ht="25.5" customHeight="1">
      <c r="B183" s="41"/>
      <c r="C183" s="192" t="s">
        <v>783</v>
      </c>
      <c r="D183" s="192" t="s">
        <v>176</v>
      </c>
      <c r="E183" s="193" t="s">
        <v>4289</v>
      </c>
      <c r="F183" s="194" t="s">
        <v>4290</v>
      </c>
      <c r="G183" s="195" t="s">
        <v>338</v>
      </c>
      <c r="H183" s="196">
        <v>6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1112</v>
      </c>
    </row>
    <row r="184" spans="2:65" s="1" customFormat="1" ht="27">
      <c r="B184" s="41"/>
      <c r="C184" s="63"/>
      <c r="D184" s="204" t="s">
        <v>182</v>
      </c>
      <c r="E184" s="63"/>
      <c r="F184" s="205" t="s">
        <v>4290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25.5" customHeight="1">
      <c r="B185" s="41"/>
      <c r="C185" s="192" t="s">
        <v>792</v>
      </c>
      <c r="D185" s="192" t="s">
        <v>176</v>
      </c>
      <c r="E185" s="193" t="s">
        <v>4291</v>
      </c>
      <c r="F185" s="194" t="s">
        <v>4292</v>
      </c>
      <c r="G185" s="195" t="s">
        <v>338</v>
      </c>
      <c r="H185" s="196">
        <v>40</v>
      </c>
      <c r="I185" s="197"/>
      <c r="J185" s="198">
        <f>ROUND(I185*H185,2)</f>
        <v>0</v>
      </c>
      <c r="K185" s="194" t="s">
        <v>78</v>
      </c>
      <c r="L185" s="61"/>
      <c r="M185" s="199" t="s">
        <v>78</v>
      </c>
      <c r="N185" s="200" t="s">
        <v>50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239</v>
      </c>
      <c r="AT185" s="23" t="s">
        <v>176</v>
      </c>
      <c r="AU185" s="23" t="s">
        <v>87</v>
      </c>
      <c r="AY185" s="23" t="s">
        <v>173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87</v>
      </c>
      <c r="BK185" s="203">
        <f>ROUND(I185*H185,2)</f>
        <v>0</v>
      </c>
      <c r="BL185" s="23" t="s">
        <v>239</v>
      </c>
      <c r="BM185" s="23" t="s">
        <v>1124</v>
      </c>
    </row>
    <row r="186" spans="2:65" s="1" customFormat="1" ht="27">
      <c r="B186" s="41"/>
      <c r="C186" s="63"/>
      <c r="D186" s="204" t="s">
        <v>182</v>
      </c>
      <c r="E186" s="63"/>
      <c r="F186" s="205" t="s">
        <v>4292</v>
      </c>
      <c r="G186" s="63"/>
      <c r="H186" s="63"/>
      <c r="I186" s="163"/>
      <c r="J186" s="63"/>
      <c r="K186" s="63"/>
      <c r="L186" s="61"/>
      <c r="M186" s="206"/>
      <c r="N186" s="42"/>
      <c r="O186" s="42"/>
      <c r="P186" s="42"/>
      <c r="Q186" s="42"/>
      <c r="R186" s="42"/>
      <c r="S186" s="42"/>
      <c r="T186" s="78"/>
      <c r="AT186" s="23" t="s">
        <v>182</v>
      </c>
      <c r="AU186" s="23" t="s">
        <v>87</v>
      </c>
    </row>
    <row r="187" spans="2:65" s="1" customFormat="1" ht="25.5" customHeight="1">
      <c r="B187" s="41"/>
      <c r="C187" s="192" t="s">
        <v>797</v>
      </c>
      <c r="D187" s="192" t="s">
        <v>176</v>
      </c>
      <c r="E187" s="193" t="s">
        <v>4293</v>
      </c>
      <c r="F187" s="194" t="s">
        <v>4294</v>
      </c>
      <c r="G187" s="195" t="s">
        <v>2629</v>
      </c>
      <c r="H187" s="253"/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239</v>
      </c>
      <c r="AT187" s="23" t="s">
        <v>176</v>
      </c>
      <c r="AU187" s="23" t="s">
        <v>87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239</v>
      </c>
      <c r="BM187" s="23" t="s">
        <v>1134</v>
      </c>
    </row>
    <row r="188" spans="2:65" s="1" customFormat="1" ht="27">
      <c r="B188" s="41"/>
      <c r="C188" s="63"/>
      <c r="D188" s="204" t="s">
        <v>182</v>
      </c>
      <c r="E188" s="63"/>
      <c r="F188" s="205" t="s">
        <v>4294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87</v>
      </c>
    </row>
    <row r="189" spans="2:65" s="1" customFormat="1" ht="25.5" customHeight="1">
      <c r="B189" s="41"/>
      <c r="C189" s="192" t="s">
        <v>805</v>
      </c>
      <c r="D189" s="192" t="s">
        <v>176</v>
      </c>
      <c r="E189" s="193" t="s">
        <v>4295</v>
      </c>
      <c r="F189" s="194" t="s">
        <v>4296</v>
      </c>
      <c r="G189" s="195" t="s">
        <v>2629</v>
      </c>
      <c r="H189" s="253"/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1149</v>
      </c>
    </row>
    <row r="190" spans="2:65" s="1" customFormat="1" ht="27">
      <c r="B190" s="41"/>
      <c r="C190" s="63"/>
      <c r="D190" s="204" t="s">
        <v>182</v>
      </c>
      <c r="E190" s="63"/>
      <c r="F190" s="205" t="s">
        <v>4296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0" customFormat="1" ht="37.35" customHeight="1">
      <c r="B191" s="176"/>
      <c r="C191" s="177"/>
      <c r="D191" s="178" t="s">
        <v>79</v>
      </c>
      <c r="E191" s="179" t="s">
        <v>2448</v>
      </c>
      <c r="F191" s="179" t="s">
        <v>4297</v>
      </c>
      <c r="G191" s="177"/>
      <c r="H191" s="177"/>
      <c r="I191" s="180"/>
      <c r="J191" s="181">
        <f>BK191</f>
        <v>0</v>
      </c>
      <c r="K191" s="177"/>
      <c r="L191" s="182"/>
      <c r="M191" s="183"/>
      <c r="N191" s="184"/>
      <c r="O191" s="184"/>
      <c r="P191" s="185">
        <f>SUM(P192:P269)</f>
        <v>0</v>
      </c>
      <c r="Q191" s="184"/>
      <c r="R191" s="185">
        <f>SUM(R192:R269)</f>
        <v>0</v>
      </c>
      <c r="S191" s="184"/>
      <c r="T191" s="186">
        <f>SUM(T192:T269)</f>
        <v>0</v>
      </c>
      <c r="AR191" s="187" t="s">
        <v>89</v>
      </c>
      <c r="AT191" s="188" t="s">
        <v>79</v>
      </c>
      <c r="AU191" s="188" t="s">
        <v>80</v>
      </c>
      <c r="AY191" s="187" t="s">
        <v>173</v>
      </c>
      <c r="BK191" s="189">
        <f>SUM(BK192:BK269)</f>
        <v>0</v>
      </c>
    </row>
    <row r="192" spans="2:65" s="1" customFormat="1" ht="16.5" customHeight="1">
      <c r="B192" s="41"/>
      <c r="C192" s="192" t="s">
        <v>813</v>
      </c>
      <c r="D192" s="192" t="s">
        <v>176</v>
      </c>
      <c r="E192" s="193" t="s">
        <v>4298</v>
      </c>
      <c r="F192" s="194" t="s">
        <v>4299</v>
      </c>
      <c r="G192" s="195" t="s">
        <v>338</v>
      </c>
      <c r="H192" s="196">
        <v>3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1172</v>
      </c>
    </row>
    <row r="193" spans="2:65" s="1" customFormat="1" ht="13.5">
      <c r="B193" s="41"/>
      <c r="C193" s="63"/>
      <c r="D193" s="204" t="s">
        <v>182</v>
      </c>
      <c r="E193" s="63"/>
      <c r="F193" s="205" t="s">
        <v>4299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16.5" customHeight="1">
      <c r="B194" s="41"/>
      <c r="C194" s="192" t="s">
        <v>818</v>
      </c>
      <c r="D194" s="192" t="s">
        <v>176</v>
      </c>
      <c r="E194" s="193" t="s">
        <v>4300</v>
      </c>
      <c r="F194" s="194" t="s">
        <v>4301</v>
      </c>
      <c r="G194" s="195" t="s">
        <v>338</v>
      </c>
      <c r="H194" s="196">
        <v>6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1188</v>
      </c>
    </row>
    <row r="195" spans="2:65" s="1" customFormat="1" ht="13.5">
      <c r="B195" s="41"/>
      <c r="C195" s="63"/>
      <c r="D195" s="204" t="s">
        <v>182</v>
      </c>
      <c r="E195" s="63"/>
      <c r="F195" s="205" t="s">
        <v>4301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16.5" customHeight="1">
      <c r="B196" s="41"/>
      <c r="C196" s="192" t="s">
        <v>824</v>
      </c>
      <c r="D196" s="192" t="s">
        <v>176</v>
      </c>
      <c r="E196" s="193" t="s">
        <v>4302</v>
      </c>
      <c r="F196" s="194" t="s">
        <v>4303</v>
      </c>
      <c r="G196" s="195" t="s">
        <v>338</v>
      </c>
      <c r="H196" s="196">
        <v>5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1199</v>
      </c>
    </row>
    <row r="197" spans="2:65" s="1" customFormat="1" ht="13.5">
      <c r="B197" s="41"/>
      <c r="C197" s="63"/>
      <c r="D197" s="204" t="s">
        <v>182</v>
      </c>
      <c r="E197" s="63"/>
      <c r="F197" s="205" t="s">
        <v>4303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829</v>
      </c>
      <c r="D198" s="192" t="s">
        <v>176</v>
      </c>
      <c r="E198" s="193" t="s">
        <v>4304</v>
      </c>
      <c r="F198" s="194" t="s">
        <v>4305</v>
      </c>
      <c r="G198" s="195" t="s">
        <v>338</v>
      </c>
      <c r="H198" s="196">
        <v>1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1211</v>
      </c>
    </row>
    <row r="199" spans="2:65" s="1" customFormat="1" ht="13.5">
      <c r="B199" s="41"/>
      <c r="C199" s="63"/>
      <c r="D199" s="204" t="s">
        <v>182</v>
      </c>
      <c r="E199" s="63"/>
      <c r="F199" s="205" t="s">
        <v>4305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16.5" customHeight="1">
      <c r="B200" s="41"/>
      <c r="C200" s="192" t="s">
        <v>835</v>
      </c>
      <c r="D200" s="192" t="s">
        <v>176</v>
      </c>
      <c r="E200" s="193" t="s">
        <v>4306</v>
      </c>
      <c r="F200" s="194" t="s">
        <v>4307</v>
      </c>
      <c r="G200" s="195" t="s">
        <v>338</v>
      </c>
      <c r="H200" s="196">
        <v>1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1221</v>
      </c>
    </row>
    <row r="201" spans="2:65" s="1" customFormat="1" ht="13.5">
      <c r="B201" s="41"/>
      <c r="C201" s="63"/>
      <c r="D201" s="204" t="s">
        <v>182</v>
      </c>
      <c r="E201" s="63"/>
      <c r="F201" s="205" t="s">
        <v>4307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" customFormat="1" ht="16.5" customHeight="1">
      <c r="B202" s="41"/>
      <c r="C202" s="192" t="s">
        <v>840</v>
      </c>
      <c r="D202" s="192" t="s">
        <v>176</v>
      </c>
      <c r="E202" s="193" t="s">
        <v>4308</v>
      </c>
      <c r="F202" s="194" t="s">
        <v>4309</v>
      </c>
      <c r="G202" s="195" t="s">
        <v>338</v>
      </c>
      <c r="H202" s="196">
        <v>2</v>
      </c>
      <c r="I202" s="197"/>
      <c r="J202" s="198">
        <f>ROUND(I202*H202,2)</f>
        <v>0</v>
      </c>
      <c r="K202" s="194" t="s">
        <v>78</v>
      </c>
      <c r="L202" s="61"/>
      <c r="M202" s="199" t="s">
        <v>78</v>
      </c>
      <c r="N202" s="200" t="s">
        <v>50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239</v>
      </c>
      <c r="AT202" s="23" t="s">
        <v>176</v>
      </c>
      <c r="AU202" s="23" t="s">
        <v>87</v>
      </c>
      <c r="AY202" s="23" t="s">
        <v>173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87</v>
      </c>
      <c r="BK202" s="203">
        <f>ROUND(I202*H202,2)</f>
        <v>0</v>
      </c>
      <c r="BL202" s="23" t="s">
        <v>239</v>
      </c>
      <c r="BM202" s="23" t="s">
        <v>1233</v>
      </c>
    </row>
    <row r="203" spans="2:65" s="1" customFormat="1" ht="13.5">
      <c r="B203" s="41"/>
      <c r="C203" s="63"/>
      <c r="D203" s="204" t="s">
        <v>182</v>
      </c>
      <c r="E203" s="63"/>
      <c r="F203" s="205" t="s">
        <v>4309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3" t="s">
        <v>182</v>
      </c>
      <c r="AU203" s="23" t="s">
        <v>87</v>
      </c>
    </row>
    <row r="204" spans="2:65" s="1" customFormat="1" ht="16.5" customHeight="1">
      <c r="B204" s="41"/>
      <c r="C204" s="192" t="s">
        <v>848</v>
      </c>
      <c r="D204" s="192" t="s">
        <v>176</v>
      </c>
      <c r="E204" s="193" t="s">
        <v>4310</v>
      </c>
      <c r="F204" s="194" t="s">
        <v>4311</v>
      </c>
      <c r="G204" s="195" t="s">
        <v>338</v>
      </c>
      <c r="H204" s="196">
        <v>1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1245</v>
      </c>
    </row>
    <row r="205" spans="2:65" s="1" customFormat="1" ht="13.5">
      <c r="B205" s="41"/>
      <c r="C205" s="63"/>
      <c r="D205" s="204" t="s">
        <v>182</v>
      </c>
      <c r="E205" s="63"/>
      <c r="F205" s="205" t="s">
        <v>4311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" customFormat="1" ht="16.5" customHeight="1">
      <c r="B206" s="41"/>
      <c r="C206" s="192" t="s">
        <v>853</v>
      </c>
      <c r="D206" s="192" t="s">
        <v>176</v>
      </c>
      <c r="E206" s="193" t="s">
        <v>4312</v>
      </c>
      <c r="F206" s="194" t="s">
        <v>4313</v>
      </c>
      <c r="G206" s="195" t="s">
        <v>338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1293</v>
      </c>
    </row>
    <row r="207" spans="2:65" s="1" customFormat="1" ht="13.5">
      <c r="B207" s="41"/>
      <c r="C207" s="63"/>
      <c r="D207" s="204" t="s">
        <v>182</v>
      </c>
      <c r="E207" s="63"/>
      <c r="F207" s="205" t="s">
        <v>4313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16.5" customHeight="1">
      <c r="B208" s="41"/>
      <c r="C208" s="192" t="s">
        <v>861</v>
      </c>
      <c r="D208" s="192" t="s">
        <v>176</v>
      </c>
      <c r="E208" s="193" t="s">
        <v>4314</v>
      </c>
      <c r="F208" s="194" t="s">
        <v>4315</v>
      </c>
      <c r="G208" s="195" t="s">
        <v>338</v>
      </c>
      <c r="H208" s="196">
        <v>1</v>
      </c>
      <c r="I208" s="197"/>
      <c r="J208" s="198">
        <f>ROUND(I208*H208,2)</f>
        <v>0</v>
      </c>
      <c r="K208" s="194" t="s">
        <v>78</v>
      </c>
      <c r="L208" s="61"/>
      <c r="M208" s="199" t="s">
        <v>78</v>
      </c>
      <c r="N208" s="200" t="s">
        <v>50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3" t="s">
        <v>239</v>
      </c>
      <c r="AT208" s="23" t="s">
        <v>176</v>
      </c>
      <c r="AU208" s="23" t="s">
        <v>87</v>
      </c>
      <c r="AY208" s="23" t="s">
        <v>173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87</v>
      </c>
      <c r="BK208" s="203">
        <f>ROUND(I208*H208,2)</f>
        <v>0</v>
      </c>
      <c r="BL208" s="23" t="s">
        <v>239</v>
      </c>
      <c r="BM208" s="23" t="s">
        <v>1309</v>
      </c>
    </row>
    <row r="209" spans="2:65" s="1" customFormat="1" ht="13.5">
      <c r="B209" s="41"/>
      <c r="C209" s="63"/>
      <c r="D209" s="204" t="s">
        <v>182</v>
      </c>
      <c r="E209" s="63"/>
      <c r="F209" s="205" t="s">
        <v>4315</v>
      </c>
      <c r="G209" s="63"/>
      <c r="H209" s="63"/>
      <c r="I209" s="163"/>
      <c r="J209" s="63"/>
      <c r="K209" s="63"/>
      <c r="L209" s="61"/>
      <c r="M209" s="206"/>
      <c r="N209" s="42"/>
      <c r="O209" s="42"/>
      <c r="P209" s="42"/>
      <c r="Q209" s="42"/>
      <c r="R209" s="42"/>
      <c r="S209" s="42"/>
      <c r="T209" s="78"/>
      <c r="AT209" s="23" t="s">
        <v>182</v>
      </c>
      <c r="AU209" s="23" t="s">
        <v>87</v>
      </c>
    </row>
    <row r="210" spans="2:65" s="1" customFormat="1" ht="16.5" customHeight="1">
      <c r="B210" s="41"/>
      <c r="C210" s="192" t="s">
        <v>866</v>
      </c>
      <c r="D210" s="192" t="s">
        <v>176</v>
      </c>
      <c r="E210" s="193" t="s">
        <v>4316</v>
      </c>
      <c r="F210" s="194" t="s">
        <v>4317</v>
      </c>
      <c r="G210" s="195" t="s">
        <v>338</v>
      </c>
      <c r="H210" s="196">
        <v>1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239</v>
      </c>
      <c r="AT210" s="23" t="s">
        <v>176</v>
      </c>
      <c r="AU210" s="23" t="s">
        <v>87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239</v>
      </c>
      <c r="BM210" s="23" t="s">
        <v>1322</v>
      </c>
    </row>
    <row r="211" spans="2:65" s="1" customFormat="1" ht="13.5">
      <c r="B211" s="41"/>
      <c r="C211" s="63"/>
      <c r="D211" s="204" t="s">
        <v>182</v>
      </c>
      <c r="E211" s="63"/>
      <c r="F211" s="205" t="s">
        <v>4317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87</v>
      </c>
    </row>
    <row r="212" spans="2:65" s="1" customFormat="1" ht="16.5" customHeight="1">
      <c r="B212" s="41"/>
      <c r="C212" s="192" t="s">
        <v>871</v>
      </c>
      <c r="D212" s="192" t="s">
        <v>176</v>
      </c>
      <c r="E212" s="193" t="s">
        <v>4318</v>
      </c>
      <c r="F212" s="194" t="s">
        <v>4319</v>
      </c>
      <c r="G212" s="195" t="s">
        <v>338</v>
      </c>
      <c r="H212" s="196">
        <v>4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1334</v>
      </c>
    </row>
    <row r="213" spans="2:65" s="1" customFormat="1" ht="13.5">
      <c r="B213" s="41"/>
      <c r="C213" s="63"/>
      <c r="D213" s="204" t="s">
        <v>182</v>
      </c>
      <c r="E213" s="63"/>
      <c r="F213" s="205" t="s">
        <v>4319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16.5" customHeight="1">
      <c r="B214" s="41"/>
      <c r="C214" s="192" t="s">
        <v>876</v>
      </c>
      <c r="D214" s="192" t="s">
        <v>176</v>
      </c>
      <c r="E214" s="193" t="s">
        <v>4320</v>
      </c>
      <c r="F214" s="194" t="s">
        <v>4321</v>
      </c>
      <c r="G214" s="195" t="s">
        <v>338</v>
      </c>
      <c r="H214" s="196">
        <v>4</v>
      </c>
      <c r="I214" s="197"/>
      <c r="J214" s="198">
        <f>ROUND(I214*H214,2)</f>
        <v>0</v>
      </c>
      <c r="K214" s="194" t="s">
        <v>78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239</v>
      </c>
      <c r="AT214" s="23" t="s">
        <v>176</v>
      </c>
      <c r="AU214" s="23" t="s">
        <v>87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239</v>
      </c>
      <c r="BM214" s="23" t="s">
        <v>1346</v>
      </c>
    </row>
    <row r="215" spans="2:65" s="1" customFormat="1" ht="13.5">
      <c r="B215" s="41"/>
      <c r="C215" s="63"/>
      <c r="D215" s="204" t="s">
        <v>182</v>
      </c>
      <c r="E215" s="63"/>
      <c r="F215" s="205" t="s">
        <v>4321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87</v>
      </c>
    </row>
    <row r="216" spans="2:65" s="1" customFormat="1" ht="16.5" customHeight="1">
      <c r="B216" s="41"/>
      <c r="C216" s="192" t="s">
        <v>880</v>
      </c>
      <c r="D216" s="192" t="s">
        <v>176</v>
      </c>
      <c r="E216" s="193" t="s">
        <v>4322</v>
      </c>
      <c r="F216" s="194" t="s">
        <v>4323</v>
      </c>
      <c r="G216" s="195" t="s">
        <v>338</v>
      </c>
      <c r="H216" s="196">
        <v>4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239</v>
      </c>
      <c r="AT216" s="23" t="s">
        <v>176</v>
      </c>
      <c r="AU216" s="23" t="s">
        <v>87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239</v>
      </c>
      <c r="BM216" s="23" t="s">
        <v>1360</v>
      </c>
    </row>
    <row r="217" spans="2:65" s="1" customFormat="1" ht="13.5">
      <c r="B217" s="41"/>
      <c r="C217" s="63"/>
      <c r="D217" s="204" t="s">
        <v>182</v>
      </c>
      <c r="E217" s="63"/>
      <c r="F217" s="205" t="s">
        <v>4323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87</v>
      </c>
    </row>
    <row r="218" spans="2:65" s="1" customFormat="1" ht="16.5" customHeight="1">
      <c r="B218" s="41"/>
      <c r="C218" s="192" t="s">
        <v>890</v>
      </c>
      <c r="D218" s="192" t="s">
        <v>176</v>
      </c>
      <c r="E218" s="193" t="s">
        <v>4324</v>
      </c>
      <c r="F218" s="194" t="s">
        <v>4325</v>
      </c>
      <c r="G218" s="195" t="s">
        <v>338</v>
      </c>
      <c r="H218" s="196">
        <v>8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1376</v>
      </c>
    </row>
    <row r="219" spans="2:65" s="1" customFormat="1" ht="13.5">
      <c r="B219" s="41"/>
      <c r="C219" s="63"/>
      <c r="D219" s="204" t="s">
        <v>182</v>
      </c>
      <c r="E219" s="63"/>
      <c r="F219" s="205" t="s">
        <v>4325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" customFormat="1" ht="16.5" customHeight="1">
      <c r="B220" s="41"/>
      <c r="C220" s="192" t="s">
        <v>895</v>
      </c>
      <c r="D220" s="192" t="s">
        <v>176</v>
      </c>
      <c r="E220" s="193" t="s">
        <v>4326</v>
      </c>
      <c r="F220" s="194" t="s">
        <v>4327</v>
      </c>
      <c r="G220" s="195" t="s">
        <v>338</v>
      </c>
      <c r="H220" s="196">
        <v>2</v>
      </c>
      <c r="I220" s="197"/>
      <c r="J220" s="198">
        <f>ROUND(I220*H220,2)</f>
        <v>0</v>
      </c>
      <c r="K220" s="194" t="s">
        <v>78</v>
      </c>
      <c r="L220" s="61"/>
      <c r="M220" s="199" t="s">
        <v>78</v>
      </c>
      <c r="N220" s="200" t="s">
        <v>50</v>
      </c>
      <c r="O220" s="42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3" t="s">
        <v>239</v>
      </c>
      <c r="AT220" s="23" t="s">
        <v>176</v>
      </c>
      <c r="AU220" s="23" t="s">
        <v>87</v>
      </c>
      <c r="AY220" s="23" t="s">
        <v>173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87</v>
      </c>
      <c r="BK220" s="203">
        <f>ROUND(I220*H220,2)</f>
        <v>0</v>
      </c>
      <c r="BL220" s="23" t="s">
        <v>239</v>
      </c>
      <c r="BM220" s="23" t="s">
        <v>1389</v>
      </c>
    </row>
    <row r="221" spans="2:65" s="1" customFormat="1" ht="13.5">
      <c r="B221" s="41"/>
      <c r="C221" s="63"/>
      <c r="D221" s="204" t="s">
        <v>182</v>
      </c>
      <c r="E221" s="63"/>
      <c r="F221" s="205" t="s">
        <v>4327</v>
      </c>
      <c r="G221" s="63"/>
      <c r="H221" s="63"/>
      <c r="I221" s="163"/>
      <c r="J221" s="63"/>
      <c r="K221" s="63"/>
      <c r="L221" s="61"/>
      <c r="M221" s="206"/>
      <c r="N221" s="42"/>
      <c r="O221" s="42"/>
      <c r="P221" s="42"/>
      <c r="Q221" s="42"/>
      <c r="R221" s="42"/>
      <c r="S221" s="42"/>
      <c r="T221" s="78"/>
      <c r="AT221" s="23" t="s">
        <v>182</v>
      </c>
      <c r="AU221" s="23" t="s">
        <v>87</v>
      </c>
    </row>
    <row r="222" spans="2:65" s="1" customFormat="1" ht="16.5" customHeight="1">
      <c r="B222" s="41"/>
      <c r="C222" s="192" t="s">
        <v>899</v>
      </c>
      <c r="D222" s="192" t="s">
        <v>176</v>
      </c>
      <c r="E222" s="193" t="s">
        <v>4328</v>
      </c>
      <c r="F222" s="194" t="s">
        <v>4329</v>
      </c>
      <c r="G222" s="195" t="s">
        <v>338</v>
      </c>
      <c r="H222" s="196">
        <v>6</v>
      </c>
      <c r="I222" s="197"/>
      <c r="J222" s="198">
        <f>ROUND(I222*H222,2)</f>
        <v>0</v>
      </c>
      <c r="K222" s="194" t="s">
        <v>78</v>
      </c>
      <c r="L222" s="61"/>
      <c r="M222" s="199" t="s">
        <v>78</v>
      </c>
      <c r="N222" s="200" t="s">
        <v>50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239</v>
      </c>
      <c r="AT222" s="23" t="s">
        <v>176</v>
      </c>
      <c r="AU222" s="23" t="s">
        <v>87</v>
      </c>
      <c r="AY222" s="23" t="s">
        <v>173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87</v>
      </c>
      <c r="BK222" s="203">
        <f>ROUND(I222*H222,2)</f>
        <v>0</v>
      </c>
      <c r="BL222" s="23" t="s">
        <v>239</v>
      </c>
      <c r="BM222" s="23" t="s">
        <v>1401</v>
      </c>
    </row>
    <row r="223" spans="2:65" s="1" customFormat="1" ht="13.5">
      <c r="B223" s="41"/>
      <c r="C223" s="63"/>
      <c r="D223" s="204" t="s">
        <v>182</v>
      </c>
      <c r="E223" s="63"/>
      <c r="F223" s="205" t="s">
        <v>4329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182</v>
      </c>
      <c r="AU223" s="23" t="s">
        <v>87</v>
      </c>
    </row>
    <row r="224" spans="2:65" s="1" customFormat="1" ht="16.5" customHeight="1">
      <c r="B224" s="41"/>
      <c r="C224" s="192" t="s">
        <v>903</v>
      </c>
      <c r="D224" s="192" t="s">
        <v>176</v>
      </c>
      <c r="E224" s="193" t="s">
        <v>4330</v>
      </c>
      <c r="F224" s="194" t="s">
        <v>4331</v>
      </c>
      <c r="G224" s="195" t="s">
        <v>338</v>
      </c>
      <c r="H224" s="196">
        <v>3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87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1412</v>
      </c>
    </row>
    <row r="225" spans="2:65" s="1" customFormat="1" ht="13.5">
      <c r="B225" s="41"/>
      <c r="C225" s="63"/>
      <c r="D225" s="204" t="s">
        <v>182</v>
      </c>
      <c r="E225" s="63"/>
      <c r="F225" s="205" t="s">
        <v>4331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87</v>
      </c>
    </row>
    <row r="226" spans="2:65" s="1" customFormat="1" ht="16.5" customHeight="1">
      <c r="B226" s="41"/>
      <c r="C226" s="192" t="s">
        <v>907</v>
      </c>
      <c r="D226" s="192" t="s">
        <v>176</v>
      </c>
      <c r="E226" s="193" t="s">
        <v>4332</v>
      </c>
      <c r="F226" s="194" t="s">
        <v>4333</v>
      </c>
      <c r="G226" s="195" t="s">
        <v>338</v>
      </c>
      <c r="H226" s="196">
        <v>2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239</v>
      </c>
      <c r="AT226" s="23" t="s">
        <v>176</v>
      </c>
      <c r="AU226" s="23" t="s">
        <v>87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239</v>
      </c>
      <c r="BM226" s="23" t="s">
        <v>1426</v>
      </c>
    </row>
    <row r="227" spans="2:65" s="1" customFormat="1" ht="13.5">
      <c r="B227" s="41"/>
      <c r="C227" s="63"/>
      <c r="D227" s="204" t="s">
        <v>182</v>
      </c>
      <c r="E227" s="63"/>
      <c r="F227" s="205" t="s">
        <v>4333</v>
      </c>
      <c r="G227" s="63"/>
      <c r="H227" s="63"/>
      <c r="I227" s="163"/>
      <c r="J227" s="63"/>
      <c r="K227" s="63"/>
      <c r="L227" s="61"/>
      <c r="M227" s="206"/>
      <c r="N227" s="42"/>
      <c r="O227" s="42"/>
      <c r="P227" s="42"/>
      <c r="Q227" s="42"/>
      <c r="R227" s="42"/>
      <c r="S227" s="42"/>
      <c r="T227" s="78"/>
      <c r="AT227" s="23" t="s">
        <v>182</v>
      </c>
      <c r="AU227" s="23" t="s">
        <v>87</v>
      </c>
    </row>
    <row r="228" spans="2:65" s="1" customFormat="1" ht="16.5" customHeight="1">
      <c r="B228" s="41"/>
      <c r="C228" s="192" t="s">
        <v>911</v>
      </c>
      <c r="D228" s="192" t="s">
        <v>176</v>
      </c>
      <c r="E228" s="193" t="s">
        <v>4334</v>
      </c>
      <c r="F228" s="194" t="s">
        <v>4335</v>
      </c>
      <c r="G228" s="195" t="s">
        <v>338</v>
      </c>
      <c r="H228" s="196">
        <v>2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239</v>
      </c>
      <c r="AT228" s="23" t="s">
        <v>176</v>
      </c>
      <c r="AU228" s="23" t="s">
        <v>87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239</v>
      </c>
      <c r="BM228" s="23" t="s">
        <v>1438</v>
      </c>
    </row>
    <row r="229" spans="2:65" s="1" customFormat="1" ht="13.5">
      <c r="B229" s="41"/>
      <c r="C229" s="63"/>
      <c r="D229" s="204" t="s">
        <v>182</v>
      </c>
      <c r="E229" s="63"/>
      <c r="F229" s="205" t="s">
        <v>4335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182</v>
      </c>
      <c r="AU229" s="23" t="s">
        <v>87</v>
      </c>
    </row>
    <row r="230" spans="2:65" s="1" customFormat="1" ht="25.5" customHeight="1">
      <c r="B230" s="41"/>
      <c r="C230" s="192" t="s">
        <v>916</v>
      </c>
      <c r="D230" s="192" t="s">
        <v>176</v>
      </c>
      <c r="E230" s="193" t="s">
        <v>4336</v>
      </c>
      <c r="F230" s="194" t="s">
        <v>4337</v>
      </c>
      <c r="G230" s="195" t="s">
        <v>78</v>
      </c>
      <c r="H230" s="196">
        <v>0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87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1449</v>
      </c>
    </row>
    <row r="231" spans="2:65" s="1" customFormat="1" ht="13.5">
      <c r="B231" s="41"/>
      <c r="C231" s="63"/>
      <c r="D231" s="204" t="s">
        <v>182</v>
      </c>
      <c r="E231" s="63"/>
      <c r="F231" s="205" t="s">
        <v>4337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87</v>
      </c>
    </row>
    <row r="232" spans="2:65" s="1" customFormat="1" ht="25.5" customHeight="1">
      <c r="B232" s="41"/>
      <c r="C232" s="192" t="s">
        <v>920</v>
      </c>
      <c r="D232" s="192" t="s">
        <v>176</v>
      </c>
      <c r="E232" s="193" t="s">
        <v>4338</v>
      </c>
      <c r="F232" s="194" t="s">
        <v>4339</v>
      </c>
      <c r="G232" s="195" t="s">
        <v>338</v>
      </c>
      <c r="H232" s="196">
        <v>3</v>
      </c>
      <c r="I232" s="197"/>
      <c r="J232" s="198">
        <f>ROUND(I232*H232,2)</f>
        <v>0</v>
      </c>
      <c r="K232" s="194" t="s">
        <v>78</v>
      </c>
      <c r="L232" s="61"/>
      <c r="M232" s="199" t="s">
        <v>78</v>
      </c>
      <c r="N232" s="200" t="s">
        <v>50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3" t="s">
        <v>239</v>
      </c>
      <c r="AT232" s="23" t="s">
        <v>176</v>
      </c>
      <c r="AU232" s="23" t="s">
        <v>87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239</v>
      </c>
      <c r="BM232" s="23" t="s">
        <v>1462</v>
      </c>
    </row>
    <row r="233" spans="2:65" s="1" customFormat="1" ht="27">
      <c r="B233" s="41"/>
      <c r="C233" s="63"/>
      <c r="D233" s="204" t="s">
        <v>182</v>
      </c>
      <c r="E233" s="63"/>
      <c r="F233" s="205" t="s">
        <v>4339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87</v>
      </c>
    </row>
    <row r="234" spans="2:65" s="1" customFormat="1" ht="25.5" customHeight="1">
      <c r="B234" s="41"/>
      <c r="C234" s="192" t="s">
        <v>924</v>
      </c>
      <c r="D234" s="192" t="s">
        <v>176</v>
      </c>
      <c r="E234" s="193" t="s">
        <v>4340</v>
      </c>
      <c r="F234" s="194" t="s">
        <v>4341</v>
      </c>
      <c r="G234" s="195" t="s">
        <v>338</v>
      </c>
      <c r="H234" s="196">
        <v>3</v>
      </c>
      <c r="I234" s="197"/>
      <c r="J234" s="198">
        <f>ROUND(I234*H234,2)</f>
        <v>0</v>
      </c>
      <c r="K234" s="194" t="s">
        <v>78</v>
      </c>
      <c r="L234" s="61"/>
      <c r="M234" s="199" t="s">
        <v>78</v>
      </c>
      <c r="N234" s="200" t="s">
        <v>50</v>
      </c>
      <c r="O234" s="4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3" t="s">
        <v>239</v>
      </c>
      <c r="AT234" s="23" t="s">
        <v>176</v>
      </c>
      <c r="AU234" s="23" t="s">
        <v>87</v>
      </c>
      <c r="AY234" s="23" t="s">
        <v>173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87</v>
      </c>
      <c r="BK234" s="203">
        <f>ROUND(I234*H234,2)</f>
        <v>0</v>
      </c>
      <c r="BL234" s="23" t="s">
        <v>239</v>
      </c>
      <c r="BM234" s="23" t="s">
        <v>1470</v>
      </c>
    </row>
    <row r="235" spans="2:65" s="1" customFormat="1" ht="27">
      <c r="B235" s="41"/>
      <c r="C235" s="63"/>
      <c r="D235" s="204" t="s">
        <v>182</v>
      </c>
      <c r="E235" s="63"/>
      <c r="F235" s="205" t="s">
        <v>4341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182</v>
      </c>
      <c r="AU235" s="23" t="s">
        <v>87</v>
      </c>
    </row>
    <row r="236" spans="2:65" s="1" customFormat="1" ht="25.5" customHeight="1">
      <c r="B236" s="41"/>
      <c r="C236" s="192" t="s">
        <v>929</v>
      </c>
      <c r="D236" s="192" t="s">
        <v>176</v>
      </c>
      <c r="E236" s="193" t="s">
        <v>4342</v>
      </c>
      <c r="F236" s="194" t="s">
        <v>4343</v>
      </c>
      <c r="G236" s="195" t="s">
        <v>338</v>
      </c>
      <c r="H236" s="196">
        <v>1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87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1481</v>
      </c>
    </row>
    <row r="237" spans="2:65" s="1" customFormat="1" ht="27">
      <c r="B237" s="41"/>
      <c r="C237" s="63"/>
      <c r="D237" s="204" t="s">
        <v>182</v>
      </c>
      <c r="E237" s="63"/>
      <c r="F237" s="205" t="s">
        <v>4343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87</v>
      </c>
    </row>
    <row r="238" spans="2:65" s="1" customFormat="1" ht="25.5" customHeight="1">
      <c r="B238" s="41"/>
      <c r="C238" s="192" t="s">
        <v>933</v>
      </c>
      <c r="D238" s="192" t="s">
        <v>176</v>
      </c>
      <c r="E238" s="193" t="s">
        <v>4344</v>
      </c>
      <c r="F238" s="194" t="s">
        <v>4345</v>
      </c>
      <c r="G238" s="195" t="s">
        <v>338</v>
      </c>
      <c r="H238" s="196">
        <v>1</v>
      </c>
      <c r="I238" s="197"/>
      <c r="J238" s="198">
        <f>ROUND(I238*H238,2)</f>
        <v>0</v>
      </c>
      <c r="K238" s="194" t="s">
        <v>78</v>
      </c>
      <c r="L238" s="61"/>
      <c r="M238" s="199" t="s">
        <v>78</v>
      </c>
      <c r="N238" s="200" t="s">
        <v>50</v>
      </c>
      <c r="O238" s="4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3" t="s">
        <v>239</v>
      </c>
      <c r="AT238" s="23" t="s">
        <v>176</v>
      </c>
      <c r="AU238" s="23" t="s">
        <v>87</v>
      </c>
      <c r="AY238" s="23" t="s">
        <v>173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87</v>
      </c>
      <c r="BK238" s="203">
        <f>ROUND(I238*H238,2)</f>
        <v>0</v>
      </c>
      <c r="BL238" s="23" t="s">
        <v>239</v>
      </c>
      <c r="BM238" s="23" t="s">
        <v>1492</v>
      </c>
    </row>
    <row r="239" spans="2:65" s="1" customFormat="1" ht="27">
      <c r="B239" s="41"/>
      <c r="C239" s="63"/>
      <c r="D239" s="204" t="s">
        <v>182</v>
      </c>
      <c r="E239" s="63"/>
      <c r="F239" s="205" t="s">
        <v>4345</v>
      </c>
      <c r="G239" s="63"/>
      <c r="H239" s="63"/>
      <c r="I239" s="163"/>
      <c r="J239" s="63"/>
      <c r="K239" s="63"/>
      <c r="L239" s="61"/>
      <c r="M239" s="206"/>
      <c r="N239" s="42"/>
      <c r="O239" s="42"/>
      <c r="P239" s="42"/>
      <c r="Q239" s="42"/>
      <c r="R239" s="42"/>
      <c r="S239" s="42"/>
      <c r="T239" s="78"/>
      <c r="AT239" s="23" t="s">
        <v>182</v>
      </c>
      <c r="AU239" s="23" t="s">
        <v>87</v>
      </c>
    </row>
    <row r="240" spans="2:65" s="1" customFormat="1" ht="25.5" customHeight="1">
      <c r="B240" s="41"/>
      <c r="C240" s="192" t="s">
        <v>937</v>
      </c>
      <c r="D240" s="192" t="s">
        <v>176</v>
      </c>
      <c r="E240" s="193" t="s">
        <v>4346</v>
      </c>
      <c r="F240" s="194" t="s">
        <v>4347</v>
      </c>
      <c r="G240" s="195" t="s">
        <v>338</v>
      </c>
      <c r="H240" s="196">
        <v>67</v>
      </c>
      <c r="I240" s="197"/>
      <c r="J240" s="198">
        <f>ROUND(I240*H240,2)</f>
        <v>0</v>
      </c>
      <c r="K240" s="194" t="s">
        <v>78</v>
      </c>
      <c r="L240" s="61"/>
      <c r="M240" s="199" t="s">
        <v>78</v>
      </c>
      <c r="N240" s="200" t="s">
        <v>50</v>
      </c>
      <c r="O240" s="42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3" t="s">
        <v>239</v>
      </c>
      <c r="AT240" s="23" t="s">
        <v>176</v>
      </c>
      <c r="AU240" s="23" t="s">
        <v>87</v>
      </c>
      <c r="AY240" s="23" t="s">
        <v>173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87</v>
      </c>
      <c r="BK240" s="203">
        <f>ROUND(I240*H240,2)</f>
        <v>0</v>
      </c>
      <c r="BL240" s="23" t="s">
        <v>239</v>
      </c>
      <c r="BM240" s="23" t="s">
        <v>1504</v>
      </c>
    </row>
    <row r="241" spans="2:65" s="1" customFormat="1" ht="27">
      <c r="B241" s="41"/>
      <c r="C241" s="63"/>
      <c r="D241" s="204" t="s">
        <v>182</v>
      </c>
      <c r="E241" s="63"/>
      <c r="F241" s="205" t="s">
        <v>4347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182</v>
      </c>
      <c r="AU241" s="23" t="s">
        <v>87</v>
      </c>
    </row>
    <row r="242" spans="2:65" s="1" customFormat="1" ht="25.5" customHeight="1">
      <c r="B242" s="41"/>
      <c r="C242" s="192" t="s">
        <v>941</v>
      </c>
      <c r="D242" s="192" t="s">
        <v>176</v>
      </c>
      <c r="E242" s="193" t="s">
        <v>4348</v>
      </c>
      <c r="F242" s="194" t="s">
        <v>4349</v>
      </c>
      <c r="G242" s="195" t="s">
        <v>338</v>
      </c>
      <c r="H242" s="196">
        <v>8</v>
      </c>
      <c r="I242" s="197"/>
      <c r="J242" s="198">
        <f>ROUND(I242*H242,2)</f>
        <v>0</v>
      </c>
      <c r="K242" s="194" t="s">
        <v>78</v>
      </c>
      <c r="L242" s="61"/>
      <c r="M242" s="199" t="s">
        <v>78</v>
      </c>
      <c r="N242" s="200" t="s">
        <v>50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3" t="s">
        <v>239</v>
      </c>
      <c r="AT242" s="23" t="s">
        <v>176</v>
      </c>
      <c r="AU242" s="23" t="s">
        <v>87</v>
      </c>
      <c r="AY242" s="23" t="s">
        <v>173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87</v>
      </c>
      <c r="BK242" s="203">
        <f>ROUND(I242*H242,2)</f>
        <v>0</v>
      </c>
      <c r="BL242" s="23" t="s">
        <v>239</v>
      </c>
      <c r="BM242" s="23" t="s">
        <v>1519</v>
      </c>
    </row>
    <row r="243" spans="2:65" s="1" customFormat="1" ht="27">
      <c r="B243" s="41"/>
      <c r="C243" s="63"/>
      <c r="D243" s="204" t="s">
        <v>182</v>
      </c>
      <c r="E243" s="63"/>
      <c r="F243" s="205" t="s">
        <v>4349</v>
      </c>
      <c r="G243" s="63"/>
      <c r="H243" s="63"/>
      <c r="I243" s="163"/>
      <c r="J243" s="63"/>
      <c r="K243" s="63"/>
      <c r="L243" s="61"/>
      <c r="M243" s="206"/>
      <c r="N243" s="42"/>
      <c r="O243" s="42"/>
      <c r="P243" s="42"/>
      <c r="Q243" s="42"/>
      <c r="R243" s="42"/>
      <c r="S243" s="42"/>
      <c r="T243" s="78"/>
      <c r="AT243" s="23" t="s">
        <v>182</v>
      </c>
      <c r="AU243" s="23" t="s">
        <v>87</v>
      </c>
    </row>
    <row r="244" spans="2:65" s="1" customFormat="1" ht="25.5" customHeight="1">
      <c r="B244" s="41"/>
      <c r="C244" s="192" t="s">
        <v>945</v>
      </c>
      <c r="D244" s="192" t="s">
        <v>176</v>
      </c>
      <c r="E244" s="193" t="s">
        <v>4350</v>
      </c>
      <c r="F244" s="194" t="s">
        <v>4351</v>
      </c>
      <c r="G244" s="195" t="s">
        <v>338</v>
      </c>
      <c r="H244" s="196">
        <v>37</v>
      </c>
      <c r="I244" s="197"/>
      <c r="J244" s="198">
        <f>ROUND(I244*H244,2)</f>
        <v>0</v>
      </c>
      <c r="K244" s="194" t="s">
        <v>78</v>
      </c>
      <c r="L244" s="61"/>
      <c r="M244" s="199" t="s">
        <v>78</v>
      </c>
      <c r="N244" s="200" t="s">
        <v>50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3" t="s">
        <v>239</v>
      </c>
      <c r="AT244" s="23" t="s">
        <v>176</v>
      </c>
      <c r="AU244" s="23" t="s">
        <v>87</v>
      </c>
      <c r="AY244" s="23" t="s">
        <v>173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3" t="s">
        <v>87</v>
      </c>
      <c r="BK244" s="203">
        <f>ROUND(I244*H244,2)</f>
        <v>0</v>
      </c>
      <c r="BL244" s="23" t="s">
        <v>239</v>
      </c>
      <c r="BM244" s="23" t="s">
        <v>1531</v>
      </c>
    </row>
    <row r="245" spans="2:65" s="1" customFormat="1" ht="27">
      <c r="B245" s="41"/>
      <c r="C245" s="63"/>
      <c r="D245" s="204" t="s">
        <v>182</v>
      </c>
      <c r="E245" s="63"/>
      <c r="F245" s="205" t="s">
        <v>4351</v>
      </c>
      <c r="G245" s="63"/>
      <c r="H245" s="63"/>
      <c r="I245" s="163"/>
      <c r="J245" s="63"/>
      <c r="K245" s="63"/>
      <c r="L245" s="61"/>
      <c r="M245" s="206"/>
      <c r="N245" s="42"/>
      <c r="O245" s="42"/>
      <c r="P245" s="42"/>
      <c r="Q245" s="42"/>
      <c r="R245" s="42"/>
      <c r="S245" s="42"/>
      <c r="T245" s="78"/>
      <c r="AT245" s="23" t="s">
        <v>182</v>
      </c>
      <c r="AU245" s="23" t="s">
        <v>87</v>
      </c>
    </row>
    <row r="246" spans="2:65" s="1" customFormat="1" ht="25.5" customHeight="1">
      <c r="B246" s="41"/>
      <c r="C246" s="192" t="s">
        <v>949</v>
      </c>
      <c r="D246" s="192" t="s">
        <v>176</v>
      </c>
      <c r="E246" s="193" t="s">
        <v>4352</v>
      </c>
      <c r="F246" s="194" t="s">
        <v>4353</v>
      </c>
      <c r="G246" s="195" t="s">
        <v>338</v>
      </c>
      <c r="H246" s="196">
        <v>16</v>
      </c>
      <c r="I246" s="197"/>
      <c r="J246" s="198">
        <f>ROUND(I246*H246,2)</f>
        <v>0</v>
      </c>
      <c r="K246" s="194" t="s">
        <v>78</v>
      </c>
      <c r="L246" s="61"/>
      <c r="M246" s="199" t="s">
        <v>78</v>
      </c>
      <c r="N246" s="200" t="s">
        <v>50</v>
      </c>
      <c r="O246" s="42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3" t="s">
        <v>239</v>
      </c>
      <c r="AT246" s="23" t="s">
        <v>176</v>
      </c>
      <c r="AU246" s="23" t="s">
        <v>87</v>
      </c>
      <c r="AY246" s="23" t="s">
        <v>173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87</v>
      </c>
      <c r="BK246" s="203">
        <f>ROUND(I246*H246,2)</f>
        <v>0</v>
      </c>
      <c r="BL246" s="23" t="s">
        <v>239</v>
      </c>
      <c r="BM246" s="23" t="s">
        <v>1548</v>
      </c>
    </row>
    <row r="247" spans="2:65" s="1" customFormat="1" ht="27">
      <c r="B247" s="41"/>
      <c r="C247" s="63"/>
      <c r="D247" s="204" t="s">
        <v>182</v>
      </c>
      <c r="E247" s="63"/>
      <c r="F247" s="205" t="s">
        <v>4353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182</v>
      </c>
      <c r="AU247" s="23" t="s">
        <v>87</v>
      </c>
    </row>
    <row r="248" spans="2:65" s="1" customFormat="1" ht="25.5" customHeight="1">
      <c r="B248" s="41"/>
      <c r="C248" s="192" t="s">
        <v>953</v>
      </c>
      <c r="D248" s="192" t="s">
        <v>176</v>
      </c>
      <c r="E248" s="193" t="s">
        <v>4354</v>
      </c>
      <c r="F248" s="194" t="s">
        <v>4355</v>
      </c>
      <c r="G248" s="195" t="s">
        <v>338</v>
      </c>
      <c r="H248" s="196">
        <v>3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239</v>
      </c>
      <c r="AT248" s="23" t="s">
        <v>176</v>
      </c>
      <c r="AU248" s="23" t="s">
        <v>87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239</v>
      </c>
      <c r="BM248" s="23" t="s">
        <v>1560</v>
      </c>
    </row>
    <row r="249" spans="2:65" s="1" customFormat="1" ht="13.5">
      <c r="B249" s="41"/>
      <c r="C249" s="63"/>
      <c r="D249" s="204" t="s">
        <v>182</v>
      </c>
      <c r="E249" s="63"/>
      <c r="F249" s="205" t="s">
        <v>4355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87</v>
      </c>
    </row>
    <row r="250" spans="2:65" s="1" customFormat="1" ht="25.5" customHeight="1">
      <c r="B250" s="41"/>
      <c r="C250" s="192" t="s">
        <v>958</v>
      </c>
      <c r="D250" s="192" t="s">
        <v>176</v>
      </c>
      <c r="E250" s="193" t="s">
        <v>4356</v>
      </c>
      <c r="F250" s="194" t="s">
        <v>4357</v>
      </c>
      <c r="G250" s="195" t="s">
        <v>338</v>
      </c>
      <c r="H250" s="196">
        <v>1</v>
      </c>
      <c r="I250" s="197"/>
      <c r="J250" s="198">
        <f>ROUND(I250*H250,2)</f>
        <v>0</v>
      </c>
      <c r="K250" s="194" t="s">
        <v>78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3" t="s">
        <v>239</v>
      </c>
      <c r="AT250" s="23" t="s">
        <v>176</v>
      </c>
      <c r="AU250" s="23" t="s">
        <v>87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239</v>
      </c>
      <c r="BM250" s="23" t="s">
        <v>1571</v>
      </c>
    </row>
    <row r="251" spans="2:65" s="1" customFormat="1" ht="13.5">
      <c r="B251" s="41"/>
      <c r="C251" s="63"/>
      <c r="D251" s="204" t="s">
        <v>182</v>
      </c>
      <c r="E251" s="63"/>
      <c r="F251" s="205" t="s">
        <v>4357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87</v>
      </c>
    </row>
    <row r="252" spans="2:65" s="1" customFormat="1" ht="25.5" customHeight="1">
      <c r="B252" s="41"/>
      <c r="C252" s="192" t="s">
        <v>962</v>
      </c>
      <c r="D252" s="192" t="s">
        <v>176</v>
      </c>
      <c r="E252" s="193" t="s">
        <v>4358</v>
      </c>
      <c r="F252" s="194" t="s">
        <v>4359</v>
      </c>
      <c r="G252" s="195" t="s">
        <v>338</v>
      </c>
      <c r="H252" s="196">
        <v>10</v>
      </c>
      <c r="I252" s="197"/>
      <c r="J252" s="198">
        <f>ROUND(I252*H252,2)</f>
        <v>0</v>
      </c>
      <c r="K252" s="194" t="s">
        <v>78</v>
      </c>
      <c r="L252" s="61"/>
      <c r="M252" s="199" t="s">
        <v>78</v>
      </c>
      <c r="N252" s="200" t="s">
        <v>50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3" t="s">
        <v>239</v>
      </c>
      <c r="AT252" s="23" t="s">
        <v>176</v>
      </c>
      <c r="AU252" s="23" t="s">
        <v>87</v>
      </c>
      <c r="AY252" s="23" t="s">
        <v>173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87</v>
      </c>
      <c r="BK252" s="203">
        <f>ROUND(I252*H252,2)</f>
        <v>0</v>
      </c>
      <c r="BL252" s="23" t="s">
        <v>239</v>
      </c>
      <c r="BM252" s="23" t="s">
        <v>1583</v>
      </c>
    </row>
    <row r="253" spans="2:65" s="1" customFormat="1" ht="27">
      <c r="B253" s="41"/>
      <c r="C253" s="63"/>
      <c r="D253" s="204" t="s">
        <v>182</v>
      </c>
      <c r="E253" s="63"/>
      <c r="F253" s="205" t="s">
        <v>4359</v>
      </c>
      <c r="G253" s="63"/>
      <c r="H253" s="63"/>
      <c r="I253" s="163"/>
      <c r="J253" s="63"/>
      <c r="K253" s="63"/>
      <c r="L253" s="61"/>
      <c r="M253" s="206"/>
      <c r="N253" s="42"/>
      <c r="O253" s="42"/>
      <c r="P253" s="42"/>
      <c r="Q253" s="42"/>
      <c r="R253" s="42"/>
      <c r="S253" s="42"/>
      <c r="T253" s="78"/>
      <c r="AT253" s="23" t="s">
        <v>182</v>
      </c>
      <c r="AU253" s="23" t="s">
        <v>87</v>
      </c>
    </row>
    <row r="254" spans="2:65" s="1" customFormat="1" ht="25.5" customHeight="1">
      <c r="B254" s="41"/>
      <c r="C254" s="192" t="s">
        <v>969</v>
      </c>
      <c r="D254" s="192" t="s">
        <v>176</v>
      </c>
      <c r="E254" s="193" t="s">
        <v>4360</v>
      </c>
      <c r="F254" s="194" t="s">
        <v>4361</v>
      </c>
      <c r="G254" s="195" t="s">
        <v>338</v>
      </c>
      <c r="H254" s="196">
        <v>30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239</v>
      </c>
      <c r="AT254" s="23" t="s">
        <v>176</v>
      </c>
      <c r="AU254" s="23" t="s">
        <v>87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239</v>
      </c>
      <c r="BM254" s="23" t="s">
        <v>1594</v>
      </c>
    </row>
    <row r="255" spans="2:65" s="1" customFormat="1" ht="13.5">
      <c r="B255" s="41"/>
      <c r="C255" s="63"/>
      <c r="D255" s="204" t="s">
        <v>182</v>
      </c>
      <c r="E255" s="63"/>
      <c r="F255" s="205" t="s">
        <v>4361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87</v>
      </c>
    </row>
    <row r="256" spans="2:65" s="1" customFormat="1" ht="25.5" customHeight="1">
      <c r="B256" s="41"/>
      <c r="C256" s="192" t="s">
        <v>975</v>
      </c>
      <c r="D256" s="192" t="s">
        <v>176</v>
      </c>
      <c r="E256" s="193" t="s">
        <v>4362</v>
      </c>
      <c r="F256" s="194" t="s">
        <v>4363</v>
      </c>
      <c r="G256" s="195" t="s">
        <v>338</v>
      </c>
      <c r="H256" s="196">
        <v>64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1606</v>
      </c>
    </row>
    <row r="257" spans="2:65" s="1" customFormat="1" ht="27">
      <c r="B257" s="41"/>
      <c r="C257" s="63"/>
      <c r="D257" s="204" t="s">
        <v>182</v>
      </c>
      <c r="E257" s="63"/>
      <c r="F257" s="205" t="s">
        <v>4363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25.5" customHeight="1">
      <c r="B258" s="41"/>
      <c r="C258" s="192" t="s">
        <v>982</v>
      </c>
      <c r="D258" s="192" t="s">
        <v>176</v>
      </c>
      <c r="E258" s="193" t="s">
        <v>4364</v>
      </c>
      <c r="F258" s="194" t="s">
        <v>4365</v>
      </c>
      <c r="G258" s="195" t="s">
        <v>338</v>
      </c>
      <c r="H258" s="196">
        <v>6</v>
      </c>
      <c r="I258" s="197"/>
      <c r="J258" s="198">
        <f>ROUND(I258*H258,2)</f>
        <v>0</v>
      </c>
      <c r="K258" s="194" t="s">
        <v>78</v>
      </c>
      <c r="L258" s="61"/>
      <c r="M258" s="199" t="s">
        <v>78</v>
      </c>
      <c r="N258" s="200" t="s">
        <v>50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3" t="s">
        <v>239</v>
      </c>
      <c r="AT258" s="23" t="s">
        <v>176</v>
      </c>
      <c r="AU258" s="23" t="s">
        <v>87</v>
      </c>
      <c r="AY258" s="23" t="s">
        <v>173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87</v>
      </c>
      <c r="BK258" s="203">
        <f>ROUND(I258*H258,2)</f>
        <v>0</v>
      </c>
      <c r="BL258" s="23" t="s">
        <v>239</v>
      </c>
      <c r="BM258" s="23" t="s">
        <v>1616</v>
      </c>
    </row>
    <row r="259" spans="2:65" s="1" customFormat="1" ht="27">
      <c r="B259" s="41"/>
      <c r="C259" s="63"/>
      <c r="D259" s="204" t="s">
        <v>182</v>
      </c>
      <c r="E259" s="63"/>
      <c r="F259" s="205" t="s">
        <v>4365</v>
      </c>
      <c r="G259" s="63"/>
      <c r="H259" s="63"/>
      <c r="I259" s="163"/>
      <c r="J259" s="63"/>
      <c r="K259" s="63"/>
      <c r="L259" s="61"/>
      <c r="M259" s="206"/>
      <c r="N259" s="42"/>
      <c r="O259" s="42"/>
      <c r="P259" s="42"/>
      <c r="Q259" s="42"/>
      <c r="R259" s="42"/>
      <c r="S259" s="42"/>
      <c r="T259" s="78"/>
      <c r="AT259" s="23" t="s">
        <v>182</v>
      </c>
      <c r="AU259" s="23" t="s">
        <v>87</v>
      </c>
    </row>
    <row r="260" spans="2:65" s="1" customFormat="1" ht="25.5" customHeight="1">
      <c r="B260" s="41"/>
      <c r="C260" s="192" t="s">
        <v>992</v>
      </c>
      <c r="D260" s="192" t="s">
        <v>176</v>
      </c>
      <c r="E260" s="193" t="s">
        <v>4366</v>
      </c>
      <c r="F260" s="194" t="s">
        <v>4367</v>
      </c>
      <c r="G260" s="195" t="s">
        <v>338</v>
      </c>
      <c r="H260" s="196">
        <v>6</v>
      </c>
      <c r="I260" s="197"/>
      <c r="J260" s="198">
        <f>ROUND(I260*H260,2)</f>
        <v>0</v>
      </c>
      <c r="K260" s="194" t="s">
        <v>78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3" t="s">
        <v>239</v>
      </c>
      <c r="AT260" s="23" t="s">
        <v>176</v>
      </c>
      <c r="AU260" s="23" t="s">
        <v>87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239</v>
      </c>
      <c r="BM260" s="23" t="s">
        <v>1629</v>
      </c>
    </row>
    <row r="261" spans="2:65" s="1" customFormat="1" ht="27">
      <c r="B261" s="41"/>
      <c r="C261" s="63"/>
      <c r="D261" s="204" t="s">
        <v>182</v>
      </c>
      <c r="E261" s="63"/>
      <c r="F261" s="205" t="s">
        <v>4367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87</v>
      </c>
    </row>
    <row r="262" spans="2:65" s="1" customFormat="1" ht="25.5" customHeight="1">
      <c r="B262" s="41"/>
      <c r="C262" s="192" t="s">
        <v>997</v>
      </c>
      <c r="D262" s="192" t="s">
        <v>176</v>
      </c>
      <c r="E262" s="193" t="s">
        <v>4368</v>
      </c>
      <c r="F262" s="194" t="s">
        <v>4369</v>
      </c>
      <c r="G262" s="195" t="s">
        <v>338</v>
      </c>
      <c r="H262" s="196">
        <v>12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1645</v>
      </c>
    </row>
    <row r="263" spans="2:65" s="1" customFormat="1" ht="27">
      <c r="B263" s="41"/>
      <c r="C263" s="63"/>
      <c r="D263" s="204" t="s">
        <v>182</v>
      </c>
      <c r="E263" s="63"/>
      <c r="F263" s="205" t="s">
        <v>4369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" customFormat="1" ht="25.5" customHeight="1">
      <c r="B264" s="41"/>
      <c r="C264" s="192" t="s">
        <v>1006</v>
      </c>
      <c r="D264" s="192" t="s">
        <v>176</v>
      </c>
      <c r="E264" s="193" t="s">
        <v>4370</v>
      </c>
      <c r="F264" s="194" t="s">
        <v>4371</v>
      </c>
      <c r="G264" s="195" t="s">
        <v>338</v>
      </c>
      <c r="H264" s="196">
        <v>22</v>
      </c>
      <c r="I264" s="197"/>
      <c r="J264" s="198">
        <f>ROUND(I264*H264,2)</f>
        <v>0</v>
      </c>
      <c r="K264" s="194" t="s">
        <v>78</v>
      </c>
      <c r="L264" s="61"/>
      <c r="M264" s="199" t="s">
        <v>78</v>
      </c>
      <c r="N264" s="200" t="s">
        <v>50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3" t="s">
        <v>239</v>
      </c>
      <c r="AT264" s="23" t="s">
        <v>176</v>
      </c>
      <c r="AU264" s="23" t="s">
        <v>87</v>
      </c>
      <c r="AY264" s="23" t="s">
        <v>173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87</v>
      </c>
      <c r="BK264" s="203">
        <f>ROUND(I264*H264,2)</f>
        <v>0</v>
      </c>
      <c r="BL264" s="23" t="s">
        <v>239</v>
      </c>
      <c r="BM264" s="23" t="s">
        <v>1659</v>
      </c>
    </row>
    <row r="265" spans="2:65" s="1" customFormat="1" ht="13.5">
      <c r="B265" s="41"/>
      <c r="C265" s="63"/>
      <c r="D265" s="204" t="s">
        <v>182</v>
      </c>
      <c r="E265" s="63"/>
      <c r="F265" s="205" t="s">
        <v>4371</v>
      </c>
      <c r="G265" s="63"/>
      <c r="H265" s="63"/>
      <c r="I265" s="163"/>
      <c r="J265" s="63"/>
      <c r="K265" s="63"/>
      <c r="L265" s="61"/>
      <c r="M265" s="206"/>
      <c r="N265" s="42"/>
      <c r="O265" s="42"/>
      <c r="P265" s="42"/>
      <c r="Q265" s="42"/>
      <c r="R265" s="42"/>
      <c r="S265" s="42"/>
      <c r="T265" s="78"/>
      <c r="AT265" s="23" t="s">
        <v>182</v>
      </c>
      <c r="AU265" s="23" t="s">
        <v>87</v>
      </c>
    </row>
    <row r="266" spans="2:65" s="1" customFormat="1" ht="25.5" customHeight="1">
      <c r="B266" s="41"/>
      <c r="C266" s="192" t="s">
        <v>1023</v>
      </c>
      <c r="D266" s="192" t="s">
        <v>176</v>
      </c>
      <c r="E266" s="193" t="s">
        <v>4372</v>
      </c>
      <c r="F266" s="194" t="s">
        <v>4373</v>
      </c>
      <c r="G266" s="195" t="s">
        <v>2629</v>
      </c>
      <c r="H266" s="253"/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3" t="s">
        <v>239</v>
      </c>
      <c r="AT266" s="23" t="s">
        <v>176</v>
      </c>
      <c r="AU266" s="23" t="s">
        <v>87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239</v>
      </c>
      <c r="BM266" s="23" t="s">
        <v>1686</v>
      </c>
    </row>
    <row r="267" spans="2:65" s="1" customFormat="1" ht="27">
      <c r="B267" s="41"/>
      <c r="C267" s="63"/>
      <c r="D267" s="204" t="s">
        <v>182</v>
      </c>
      <c r="E267" s="63"/>
      <c r="F267" s="205" t="s">
        <v>4373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87</v>
      </c>
    </row>
    <row r="268" spans="2:65" s="1" customFormat="1" ht="25.5" customHeight="1">
      <c r="B268" s="41"/>
      <c r="C268" s="192" t="s">
        <v>1030</v>
      </c>
      <c r="D268" s="192" t="s">
        <v>176</v>
      </c>
      <c r="E268" s="193" t="s">
        <v>4374</v>
      </c>
      <c r="F268" s="194" t="s">
        <v>4375</v>
      </c>
      <c r="G268" s="195" t="s">
        <v>2629</v>
      </c>
      <c r="H268" s="253"/>
      <c r="I268" s="197"/>
      <c r="J268" s="198">
        <f>ROUND(I268*H268,2)</f>
        <v>0</v>
      </c>
      <c r="K268" s="194" t="s">
        <v>78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239</v>
      </c>
      <c r="AT268" s="23" t="s">
        <v>176</v>
      </c>
      <c r="AU268" s="23" t="s">
        <v>87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239</v>
      </c>
      <c r="BM268" s="23" t="s">
        <v>1702</v>
      </c>
    </row>
    <row r="269" spans="2:65" s="1" customFormat="1" ht="27">
      <c r="B269" s="41"/>
      <c r="C269" s="63"/>
      <c r="D269" s="204" t="s">
        <v>182</v>
      </c>
      <c r="E269" s="63"/>
      <c r="F269" s="205" t="s">
        <v>4375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87</v>
      </c>
    </row>
    <row r="270" spans="2:65" s="10" customFormat="1" ht="37.35" customHeight="1">
      <c r="B270" s="176"/>
      <c r="C270" s="177"/>
      <c r="D270" s="178" t="s">
        <v>79</v>
      </c>
      <c r="E270" s="179" t="s">
        <v>2454</v>
      </c>
      <c r="F270" s="179" t="s">
        <v>4376</v>
      </c>
      <c r="G270" s="177"/>
      <c r="H270" s="177"/>
      <c r="I270" s="180"/>
      <c r="J270" s="181">
        <f>BK270</f>
        <v>0</v>
      </c>
      <c r="K270" s="177"/>
      <c r="L270" s="182"/>
      <c r="M270" s="183"/>
      <c r="N270" s="184"/>
      <c r="O270" s="184"/>
      <c r="P270" s="185">
        <f>SUM(P271:P328)</f>
        <v>0</v>
      </c>
      <c r="Q270" s="184"/>
      <c r="R270" s="185">
        <f>SUM(R271:R328)</f>
        <v>0</v>
      </c>
      <c r="S270" s="184"/>
      <c r="T270" s="186">
        <f>SUM(T271:T328)</f>
        <v>0</v>
      </c>
      <c r="AR270" s="187" t="s">
        <v>89</v>
      </c>
      <c r="AT270" s="188" t="s">
        <v>79</v>
      </c>
      <c r="AU270" s="188" t="s">
        <v>80</v>
      </c>
      <c r="AY270" s="187" t="s">
        <v>173</v>
      </c>
      <c r="BK270" s="189">
        <f>SUM(BK271:BK328)</f>
        <v>0</v>
      </c>
    </row>
    <row r="271" spans="2:65" s="1" customFormat="1" ht="25.5" customHeight="1">
      <c r="B271" s="41"/>
      <c r="C271" s="192" t="s">
        <v>1039</v>
      </c>
      <c r="D271" s="192" t="s">
        <v>176</v>
      </c>
      <c r="E271" s="193" t="s">
        <v>4377</v>
      </c>
      <c r="F271" s="194" t="s">
        <v>4378</v>
      </c>
      <c r="G271" s="195" t="s">
        <v>78</v>
      </c>
      <c r="H271" s="196">
        <v>0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87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1728</v>
      </c>
    </row>
    <row r="272" spans="2:65" s="1" customFormat="1" ht="27">
      <c r="B272" s="41"/>
      <c r="C272" s="63"/>
      <c r="D272" s="204" t="s">
        <v>182</v>
      </c>
      <c r="E272" s="63"/>
      <c r="F272" s="205" t="s">
        <v>4378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87</v>
      </c>
    </row>
    <row r="273" spans="2:65" s="1" customFormat="1" ht="16.5" customHeight="1">
      <c r="B273" s="41"/>
      <c r="C273" s="192" t="s">
        <v>1045</v>
      </c>
      <c r="D273" s="192" t="s">
        <v>176</v>
      </c>
      <c r="E273" s="193" t="s">
        <v>4379</v>
      </c>
      <c r="F273" s="194" t="s">
        <v>4380</v>
      </c>
      <c r="G273" s="195" t="s">
        <v>338</v>
      </c>
      <c r="H273" s="196">
        <v>6</v>
      </c>
      <c r="I273" s="197"/>
      <c r="J273" s="198">
        <f>ROUND(I273*H273,2)</f>
        <v>0</v>
      </c>
      <c r="K273" s="194" t="s">
        <v>78</v>
      </c>
      <c r="L273" s="61"/>
      <c r="M273" s="199" t="s">
        <v>78</v>
      </c>
      <c r="N273" s="200" t="s">
        <v>50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239</v>
      </c>
      <c r="AT273" s="23" t="s">
        <v>176</v>
      </c>
      <c r="AU273" s="23" t="s">
        <v>87</v>
      </c>
      <c r="AY273" s="23" t="s">
        <v>173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87</v>
      </c>
      <c r="BK273" s="203">
        <f>ROUND(I273*H273,2)</f>
        <v>0</v>
      </c>
      <c r="BL273" s="23" t="s">
        <v>239</v>
      </c>
      <c r="BM273" s="23" t="s">
        <v>1743</v>
      </c>
    </row>
    <row r="274" spans="2:65" s="1" customFormat="1" ht="13.5">
      <c r="B274" s="41"/>
      <c r="C274" s="63"/>
      <c r="D274" s="204" t="s">
        <v>182</v>
      </c>
      <c r="E274" s="63"/>
      <c r="F274" s="205" t="s">
        <v>4380</v>
      </c>
      <c r="G274" s="63"/>
      <c r="H274" s="63"/>
      <c r="I274" s="163"/>
      <c r="J274" s="63"/>
      <c r="K274" s="63"/>
      <c r="L274" s="61"/>
      <c r="M274" s="206"/>
      <c r="N274" s="42"/>
      <c r="O274" s="42"/>
      <c r="P274" s="42"/>
      <c r="Q274" s="42"/>
      <c r="R274" s="42"/>
      <c r="S274" s="42"/>
      <c r="T274" s="78"/>
      <c r="AT274" s="23" t="s">
        <v>182</v>
      </c>
      <c r="AU274" s="23" t="s">
        <v>87</v>
      </c>
    </row>
    <row r="275" spans="2:65" s="1" customFormat="1" ht="16.5" customHeight="1">
      <c r="B275" s="41"/>
      <c r="C275" s="192" t="s">
        <v>1053</v>
      </c>
      <c r="D275" s="192" t="s">
        <v>176</v>
      </c>
      <c r="E275" s="193" t="s">
        <v>4381</v>
      </c>
      <c r="F275" s="194" t="s">
        <v>4382</v>
      </c>
      <c r="G275" s="195" t="s">
        <v>338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87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1757</v>
      </c>
    </row>
    <row r="276" spans="2:65" s="1" customFormat="1" ht="13.5">
      <c r="B276" s="41"/>
      <c r="C276" s="63"/>
      <c r="D276" s="204" t="s">
        <v>182</v>
      </c>
      <c r="E276" s="63"/>
      <c r="F276" s="205" t="s">
        <v>4382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87</v>
      </c>
    </row>
    <row r="277" spans="2:65" s="1" customFormat="1" ht="16.5" customHeight="1">
      <c r="B277" s="41"/>
      <c r="C277" s="192" t="s">
        <v>1059</v>
      </c>
      <c r="D277" s="192" t="s">
        <v>176</v>
      </c>
      <c r="E277" s="193" t="s">
        <v>4383</v>
      </c>
      <c r="F277" s="194" t="s">
        <v>4384</v>
      </c>
      <c r="G277" s="195" t="s">
        <v>338</v>
      </c>
      <c r="H277" s="196">
        <v>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87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1772</v>
      </c>
    </row>
    <row r="278" spans="2:65" s="1" customFormat="1" ht="13.5">
      <c r="B278" s="41"/>
      <c r="C278" s="63"/>
      <c r="D278" s="204" t="s">
        <v>182</v>
      </c>
      <c r="E278" s="63"/>
      <c r="F278" s="205" t="s">
        <v>4384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87</v>
      </c>
    </row>
    <row r="279" spans="2:65" s="1" customFormat="1" ht="16.5" customHeight="1">
      <c r="B279" s="41"/>
      <c r="C279" s="192" t="s">
        <v>1065</v>
      </c>
      <c r="D279" s="192" t="s">
        <v>176</v>
      </c>
      <c r="E279" s="193" t="s">
        <v>4385</v>
      </c>
      <c r="F279" s="194" t="s">
        <v>4386</v>
      </c>
      <c r="G279" s="195" t="s">
        <v>338</v>
      </c>
      <c r="H279" s="196">
        <v>1</v>
      </c>
      <c r="I279" s="197"/>
      <c r="J279" s="198">
        <f>ROUND(I279*H279,2)</f>
        <v>0</v>
      </c>
      <c r="K279" s="194" t="s">
        <v>78</v>
      </c>
      <c r="L279" s="61"/>
      <c r="M279" s="199" t="s">
        <v>78</v>
      </c>
      <c r="N279" s="200" t="s">
        <v>50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3" t="s">
        <v>239</v>
      </c>
      <c r="AT279" s="23" t="s">
        <v>176</v>
      </c>
      <c r="AU279" s="23" t="s">
        <v>87</v>
      </c>
      <c r="AY279" s="23" t="s">
        <v>173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87</v>
      </c>
      <c r="BK279" s="203">
        <f>ROUND(I279*H279,2)</f>
        <v>0</v>
      </c>
      <c r="BL279" s="23" t="s">
        <v>239</v>
      </c>
      <c r="BM279" s="23" t="s">
        <v>1788</v>
      </c>
    </row>
    <row r="280" spans="2:65" s="1" customFormat="1" ht="13.5">
      <c r="B280" s="41"/>
      <c r="C280" s="63"/>
      <c r="D280" s="204" t="s">
        <v>182</v>
      </c>
      <c r="E280" s="63"/>
      <c r="F280" s="205" t="s">
        <v>4386</v>
      </c>
      <c r="G280" s="63"/>
      <c r="H280" s="63"/>
      <c r="I280" s="163"/>
      <c r="J280" s="63"/>
      <c r="K280" s="63"/>
      <c r="L280" s="61"/>
      <c r="M280" s="206"/>
      <c r="N280" s="42"/>
      <c r="O280" s="42"/>
      <c r="P280" s="42"/>
      <c r="Q280" s="42"/>
      <c r="R280" s="42"/>
      <c r="S280" s="42"/>
      <c r="T280" s="78"/>
      <c r="AT280" s="23" t="s">
        <v>182</v>
      </c>
      <c r="AU280" s="23" t="s">
        <v>87</v>
      </c>
    </row>
    <row r="281" spans="2:65" s="1" customFormat="1" ht="16.5" customHeight="1">
      <c r="B281" s="41"/>
      <c r="C281" s="192" t="s">
        <v>1071</v>
      </c>
      <c r="D281" s="192" t="s">
        <v>176</v>
      </c>
      <c r="E281" s="193" t="s">
        <v>4387</v>
      </c>
      <c r="F281" s="194" t="s">
        <v>4388</v>
      </c>
      <c r="G281" s="195" t="s">
        <v>338</v>
      </c>
      <c r="H281" s="196">
        <v>4</v>
      </c>
      <c r="I281" s="197"/>
      <c r="J281" s="198">
        <f>ROUND(I281*H281,2)</f>
        <v>0</v>
      </c>
      <c r="K281" s="194" t="s">
        <v>78</v>
      </c>
      <c r="L281" s="61"/>
      <c r="M281" s="199" t="s">
        <v>78</v>
      </c>
      <c r="N281" s="200" t="s">
        <v>50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3" t="s">
        <v>239</v>
      </c>
      <c r="AT281" s="23" t="s">
        <v>176</v>
      </c>
      <c r="AU281" s="23" t="s">
        <v>87</v>
      </c>
      <c r="AY281" s="23" t="s">
        <v>173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87</v>
      </c>
      <c r="BK281" s="203">
        <f>ROUND(I281*H281,2)</f>
        <v>0</v>
      </c>
      <c r="BL281" s="23" t="s">
        <v>239</v>
      </c>
      <c r="BM281" s="23" t="s">
        <v>1802</v>
      </c>
    </row>
    <row r="282" spans="2:65" s="1" customFormat="1" ht="13.5">
      <c r="B282" s="41"/>
      <c r="C282" s="63"/>
      <c r="D282" s="204" t="s">
        <v>182</v>
      </c>
      <c r="E282" s="63"/>
      <c r="F282" s="205" t="s">
        <v>4388</v>
      </c>
      <c r="G282" s="63"/>
      <c r="H282" s="63"/>
      <c r="I282" s="163"/>
      <c r="J282" s="63"/>
      <c r="K282" s="63"/>
      <c r="L282" s="61"/>
      <c r="M282" s="206"/>
      <c r="N282" s="42"/>
      <c r="O282" s="42"/>
      <c r="P282" s="42"/>
      <c r="Q282" s="42"/>
      <c r="R282" s="42"/>
      <c r="S282" s="42"/>
      <c r="T282" s="78"/>
      <c r="AT282" s="23" t="s">
        <v>182</v>
      </c>
      <c r="AU282" s="23" t="s">
        <v>87</v>
      </c>
    </row>
    <row r="283" spans="2:65" s="1" customFormat="1" ht="16.5" customHeight="1">
      <c r="B283" s="41"/>
      <c r="C283" s="192" t="s">
        <v>1077</v>
      </c>
      <c r="D283" s="192" t="s">
        <v>176</v>
      </c>
      <c r="E283" s="193" t="s">
        <v>4389</v>
      </c>
      <c r="F283" s="194" t="s">
        <v>4390</v>
      </c>
      <c r="G283" s="195" t="s">
        <v>338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87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1816</v>
      </c>
    </row>
    <row r="284" spans="2:65" s="1" customFormat="1" ht="13.5">
      <c r="B284" s="41"/>
      <c r="C284" s="63"/>
      <c r="D284" s="204" t="s">
        <v>182</v>
      </c>
      <c r="E284" s="63"/>
      <c r="F284" s="205" t="s">
        <v>4390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87</v>
      </c>
    </row>
    <row r="285" spans="2:65" s="1" customFormat="1" ht="16.5" customHeight="1">
      <c r="B285" s="41"/>
      <c r="C285" s="192" t="s">
        <v>1083</v>
      </c>
      <c r="D285" s="192" t="s">
        <v>176</v>
      </c>
      <c r="E285" s="193" t="s">
        <v>4391</v>
      </c>
      <c r="F285" s="194" t="s">
        <v>4392</v>
      </c>
      <c r="G285" s="195" t="s">
        <v>338</v>
      </c>
      <c r="H285" s="196">
        <v>3</v>
      </c>
      <c r="I285" s="197"/>
      <c r="J285" s="198">
        <f>ROUND(I285*H285,2)</f>
        <v>0</v>
      </c>
      <c r="K285" s="194" t="s">
        <v>78</v>
      </c>
      <c r="L285" s="61"/>
      <c r="M285" s="199" t="s">
        <v>78</v>
      </c>
      <c r="N285" s="200" t="s">
        <v>50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239</v>
      </c>
      <c r="AT285" s="23" t="s">
        <v>176</v>
      </c>
      <c r="AU285" s="23" t="s">
        <v>87</v>
      </c>
      <c r="AY285" s="23" t="s">
        <v>173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87</v>
      </c>
      <c r="BK285" s="203">
        <f>ROUND(I285*H285,2)</f>
        <v>0</v>
      </c>
      <c r="BL285" s="23" t="s">
        <v>239</v>
      </c>
      <c r="BM285" s="23" t="s">
        <v>1826</v>
      </c>
    </row>
    <row r="286" spans="2:65" s="1" customFormat="1" ht="13.5">
      <c r="B286" s="41"/>
      <c r="C286" s="63"/>
      <c r="D286" s="204" t="s">
        <v>182</v>
      </c>
      <c r="E286" s="63"/>
      <c r="F286" s="205" t="s">
        <v>4392</v>
      </c>
      <c r="G286" s="63"/>
      <c r="H286" s="63"/>
      <c r="I286" s="163"/>
      <c r="J286" s="63"/>
      <c r="K286" s="63"/>
      <c r="L286" s="61"/>
      <c r="M286" s="206"/>
      <c r="N286" s="42"/>
      <c r="O286" s="42"/>
      <c r="P286" s="42"/>
      <c r="Q286" s="42"/>
      <c r="R286" s="42"/>
      <c r="S286" s="42"/>
      <c r="T286" s="78"/>
      <c r="AT286" s="23" t="s">
        <v>182</v>
      </c>
      <c r="AU286" s="23" t="s">
        <v>87</v>
      </c>
    </row>
    <row r="287" spans="2:65" s="1" customFormat="1" ht="16.5" customHeight="1">
      <c r="B287" s="41"/>
      <c r="C287" s="192" t="s">
        <v>1089</v>
      </c>
      <c r="D287" s="192" t="s">
        <v>176</v>
      </c>
      <c r="E287" s="193" t="s">
        <v>4393</v>
      </c>
      <c r="F287" s="194" t="s">
        <v>4394</v>
      </c>
      <c r="G287" s="195" t="s">
        <v>338</v>
      </c>
      <c r="H287" s="196">
        <v>2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239</v>
      </c>
      <c r="AT287" s="23" t="s">
        <v>176</v>
      </c>
      <c r="AU287" s="23" t="s">
        <v>87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239</v>
      </c>
      <c r="BM287" s="23" t="s">
        <v>1847</v>
      </c>
    </row>
    <row r="288" spans="2:65" s="1" customFormat="1" ht="13.5">
      <c r="B288" s="41"/>
      <c r="C288" s="63"/>
      <c r="D288" s="204" t="s">
        <v>182</v>
      </c>
      <c r="E288" s="63"/>
      <c r="F288" s="205" t="s">
        <v>4394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87</v>
      </c>
    </row>
    <row r="289" spans="2:65" s="1" customFormat="1" ht="16.5" customHeight="1">
      <c r="B289" s="41"/>
      <c r="C289" s="192" t="s">
        <v>1096</v>
      </c>
      <c r="D289" s="192" t="s">
        <v>176</v>
      </c>
      <c r="E289" s="193" t="s">
        <v>4395</v>
      </c>
      <c r="F289" s="194" t="s">
        <v>4396</v>
      </c>
      <c r="G289" s="195" t="s">
        <v>338</v>
      </c>
      <c r="H289" s="196">
        <v>4</v>
      </c>
      <c r="I289" s="197"/>
      <c r="J289" s="198">
        <f>ROUND(I289*H289,2)</f>
        <v>0</v>
      </c>
      <c r="K289" s="194" t="s">
        <v>78</v>
      </c>
      <c r="L289" s="61"/>
      <c r="M289" s="199" t="s">
        <v>78</v>
      </c>
      <c r="N289" s="200" t="s">
        <v>50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239</v>
      </c>
      <c r="AT289" s="23" t="s">
        <v>176</v>
      </c>
      <c r="AU289" s="23" t="s">
        <v>87</v>
      </c>
      <c r="AY289" s="23" t="s">
        <v>173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87</v>
      </c>
      <c r="BK289" s="203">
        <f>ROUND(I289*H289,2)</f>
        <v>0</v>
      </c>
      <c r="BL289" s="23" t="s">
        <v>239</v>
      </c>
      <c r="BM289" s="23" t="s">
        <v>1855</v>
      </c>
    </row>
    <row r="290" spans="2:65" s="1" customFormat="1" ht="13.5">
      <c r="B290" s="41"/>
      <c r="C290" s="63"/>
      <c r="D290" s="204" t="s">
        <v>182</v>
      </c>
      <c r="E290" s="63"/>
      <c r="F290" s="205" t="s">
        <v>4396</v>
      </c>
      <c r="G290" s="63"/>
      <c r="H290" s="63"/>
      <c r="I290" s="163"/>
      <c r="J290" s="63"/>
      <c r="K290" s="63"/>
      <c r="L290" s="61"/>
      <c r="M290" s="206"/>
      <c r="N290" s="42"/>
      <c r="O290" s="42"/>
      <c r="P290" s="42"/>
      <c r="Q290" s="42"/>
      <c r="R290" s="42"/>
      <c r="S290" s="42"/>
      <c r="T290" s="78"/>
      <c r="AT290" s="23" t="s">
        <v>182</v>
      </c>
      <c r="AU290" s="23" t="s">
        <v>87</v>
      </c>
    </row>
    <row r="291" spans="2:65" s="1" customFormat="1" ht="16.5" customHeight="1">
      <c r="B291" s="41"/>
      <c r="C291" s="192" t="s">
        <v>1107</v>
      </c>
      <c r="D291" s="192" t="s">
        <v>176</v>
      </c>
      <c r="E291" s="193" t="s">
        <v>4397</v>
      </c>
      <c r="F291" s="194" t="s">
        <v>4398</v>
      </c>
      <c r="G291" s="195" t="s">
        <v>338</v>
      </c>
      <c r="H291" s="196">
        <v>2</v>
      </c>
      <c r="I291" s="197"/>
      <c r="J291" s="198">
        <f>ROUND(I291*H291,2)</f>
        <v>0</v>
      </c>
      <c r="K291" s="194" t="s">
        <v>78</v>
      </c>
      <c r="L291" s="61"/>
      <c r="M291" s="199" t="s">
        <v>78</v>
      </c>
      <c r="N291" s="200" t="s">
        <v>50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239</v>
      </c>
      <c r="AT291" s="23" t="s">
        <v>176</v>
      </c>
      <c r="AU291" s="23" t="s">
        <v>87</v>
      </c>
      <c r="AY291" s="23" t="s">
        <v>173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87</v>
      </c>
      <c r="BK291" s="203">
        <f>ROUND(I291*H291,2)</f>
        <v>0</v>
      </c>
      <c r="BL291" s="23" t="s">
        <v>239</v>
      </c>
      <c r="BM291" s="23" t="s">
        <v>1871</v>
      </c>
    </row>
    <row r="292" spans="2:65" s="1" customFormat="1" ht="13.5">
      <c r="B292" s="41"/>
      <c r="C292" s="63"/>
      <c r="D292" s="204" t="s">
        <v>182</v>
      </c>
      <c r="E292" s="63"/>
      <c r="F292" s="205" t="s">
        <v>4398</v>
      </c>
      <c r="G292" s="63"/>
      <c r="H292" s="63"/>
      <c r="I292" s="163"/>
      <c r="J292" s="63"/>
      <c r="K292" s="63"/>
      <c r="L292" s="61"/>
      <c r="M292" s="206"/>
      <c r="N292" s="42"/>
      <c r="O292" s="42"/>
      <c r="P292" s="42"/>
      <c r="Q292" s="42"/>
      <c r="R292" s="42"/>
      <c r="S292" s="42"/>
      <c r="T292" s="78"/>
      <c r="AT292" s="23" t="s">
        <v>182</v>
      </c>
      <c r="AU292" s="23" t="s">
        <v>87</v>
      </c>
    </row>
    <row r="293" spans="2:65" s="1" customFormat="1" ht="16.5" customHeight="1">
      <c r="B293" s="41"/>
      <c r="C293" s="192" t="s">
        <v>1112</v>
      </c>
      <c r="D293" s="192" t="s">
        <v>176</v>
      </c>
      <c r="E293" s="193" t="s">
        <v>4399</v>
      </c>
      <c r="F293" s="194" t="s">
        <v>4400</v>
      </c>
      <c r="G293" s="195" t="s">
        <v>338</v>
      </c>
      <c r="H293" s="196">
        <v>2</v>
      </c>
      <c r="I293" s="197"/>
      <c r="J293" s="198">
        <f>ROUND(I293*H293,2)</f>
        <v>0</v>
      </c>
      <c r="K293" s="194" t="s">
        <v>78</v>
      </c>
      <c r="L293" s="61"/>
      <c r="M293" s="199" t="s">
        <v>78</v>
      </c>
      <c r="N293" s="200" t="s">
        <v>50</v>
      </c>
      <c r="O293" s="4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3" t="s">
        <v>239</v>
      </c>
      <c r="AT293" s="23" t="s">
        <v>176</v>
      </c>
      <c r="AU293" s="23" t="s">
        <v>87</v>
      </c>
      <c r="AY293" s="23" t="s">
        <v>173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87</v>
      </c>
      <c r="BK293" s="203">
        <f>ROUND(I293*H293,2)</f>
        <v>0</v>
      </c>
      <c r="BL293" s="23" t="s">
        <v>239</v>
      </c>
      <c r="BM293" s="23" t="s">
        <v>1881</v>
      </c>
    </row>
    <row r="294" spans="2:65" s="1" customFormat="1" ht="13.5">
      <c r="B294" s="41"/>
      <c r="C294" s="63"/>
      <c r="D294" s="204" t="s">
        <v>182</v>
      </c>
      <c r="E294" s="63"/>
      <c r="F294" s="205" t="s">
        <v>4400</v>
      </c>
      <c r="G294" s="63"/>
      <c r="H294" s="63"/>
      <c r="I294" s="163"/>
      <c r="J294" s="63"/>
      <c r="K294" s="63"/>
      <c r="L294" s="61"/>
      <c r="M294" s="206"/>
      <c r="N294" s="42"/>
      <c r="O294" s="42"/>
      <c r="P294" s="42"/>
      <c r="Q294" s="42"/>
      <c r="R294" s="42"/>
      <c r="S294" s="42"/>
      <c r="T294" s="78"/>
      <c r="AT294" s="23" t="s">
        <v>182</v>
      </c>
      <c r="AU294" s="23" t="s">
        <v>87</v>
      </c>
    </row>
    <row r="295" spans="2:65" s="1" customFormat="1" ht="16.5" customHeight="1">
      <c r="B295" s="41"/>
      <c r="C295" s="192" t="s">
        <v>1118</v>
      </c>
      <c r="D295" s="192" t="s">
        <v>176</v>
      </c>
      <c r="E295" s="193" t="s">
        <v>4401</v>
      </c>
      <c r="F295" s="194" t="s">
        <v>4402</v>
      </c>
      <c r="G295" s="195" t="s">
        <v>338</v>
      </c>
      <c r="H295" s="196">
        <v>1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87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1889</v>
      </c>
    </row>
    <row r="296" spans="2:65" s="1" customFormat="1" ht="13.5">
      <c r="B296" s="41"/>
      <c r="C296" s="63"/>
      <c r="D296" s="204" t="s">
        <v>182</v>
      </c>
      <c r="E296" s="63"/>
      <c r="F296" s="205" t="s">
        <v>4402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87</v>
      </c>
    </row>
    <row r="297" spans="2:65" s="1" customFormat="1" ht="16.5" customHeight="1">
      <c r="B297" s="41"/>
      <c r="C297" s="192" t="s">
        <v>1124</v>
      </c>
      <c r="D297" s="192" t="s">
        <v>176</v>
      </c>
      <c r="E297" s="193" t="s">
        <v>4403</v>
      </c>
      <c r="F297" s="194" t="s">
        <v>4404</v>
      </c>
      <c r="G297" s="195" t="s">
        <v>338</v>
      </c>
      <c r="H297" s="196">
        <v>3</v>
      </c>
      <c r="I297" s="197"/>
      <c r="J297" s="198">
        <f>ROUND(I297*H297,2)</f>
        <v>0</v>
      </c>
      <c r="K297" s="194" t="s">
        <v>78</v>
      </c>
      <c r="L297" s="61"/>
      <c r="M297" s="199" t="s">
        <v>78</v>
      </c>
      <c r="N297" s="200" t="s">
        <v>50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239</v>
      </c>
      <c r="AT297" s="23" t="s">
        <v>176</v>
      </c>
      <c r="AU297" s="23" t="s">
        <v>87</v>
      </c>
      <c r="AY297" s="23" t="s">
        <v>173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87</v>
      </c>
      <c r="BK297" s="203">
        <f>ROUND(I297*H297,2)</f>
        <v>0</v>
      </c>
      <c r="BL297" s="23" t="s">
        <v>239</v>
      </c>
      <c r="BM297" s="23" t="s">
        <v>1900</v>
      </c>
    </row>
    <row r="298" spans="2:65" s="1" customFormat="1" ht="13.5">
      <c r="B298" s="41"/>
      <c r="C298" s="63"/>
      <c r="D298" s="204" t="s">
        <v>182</v>
      </c>
      <c r="E298" s="63"/>
      <c r="F298" s="205" t="s">
        <v>4404</v>
      </c>
      <c r="G298" s="63"/>
      <c r="H298" s="63"/>
      <c r="I298" s="163"/>
      <c r="J298" s="63"/>
      <c r="K298" s="63"/>
      <c r="L298" s="61"/>
      <c r="M298" s="206"/>
      <c r="N298" s="42"/>
      <c r="O298" s="42"/>
      <c r="P298" s="42"/>
      <c r="Q298" s="42"/>
      <c r="R298" s="42"/>
      <c r="S298" s="42"/>
      <c r="T298" s="78"/>
      <c r="AT298" s="23" t="s">
        <v>182</v>
      </c>
      <c r="AU298" s="23" t="s">
        <v>87</v>
      </c>
    </row>
    <row r="299" spans="2:65" s="1" customFormat="1" ht="16.5" customHeight="1">
      <c r="B299" s="41"/>
      <c r="C299" s="192" t="s">
        <v>1129</v>
      </c>
      <c r="D299" s="192" t="s">
        <v>176</v>
      </c>
      <c r="E299" s="193" t="s">
        <v>4405</v>
      </c>
      <c r="F299" s="194" t="s">
        <v>4406</v>
      </c>
      <c r="G299" s="195" t="s">
        <v>338</v>
      </c>
      <c r="H299" s="196">
        <v>2</v>
      </c>
      <c r="I299" s="197"/>
      <c r="J299" s="198">
        <f>ROUND(I299*H299,2)</f>
        <v>0</v>
      </c>
      <c r="K299" s="194" t="s">
        <v>78</v>
      </c>
      <c r="L299" s="61"/>
      <c r="M299" s="199" t="s">
        <v>78</v>
      </c>
      <c r="N299" s="200" t="s">
        <v>50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239</v>
      </c>
      <c r="AT299" s="23" t="s">
        <v>176</v>
      </c>
      <c r="AU299" s="23" t="s">
        <v>87</v>
      </c>
      <c r="AY299" s="23" t="s">
        <v>173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87</v>
      </c>
      <c r="BK299" s="203">
        <f>ROUND(I299*H299,2)</f>
        <v>0</v>
      </c>
      <c r="BL299" s="23" t="s">
        <v>239</v>
      </c>
      <c r="BM299" s="23" t="s">
        <v>1917</v>
      </c>
    </row>
    <row r="300" spans="2:65" s="1" customFormat="1" ht="13.5">
      <c r="B300" s="41"/>
      <c r="C300" s="63"/>
      <c r="D300" s="204" t="s">
        <v>182</v>
      </c>
      <c r="E300" s="63"/>
      <c r="F300" s="205" t="s">
        <v>4406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182</v>
      </c>
      <c r="AU300" s="23" t="s">
        <v>87</v>
      </c>
    </row>
    <row r="301" spans="2:65" s="1" customFormat="1" ht="16.5" customHeight="1">
      <c r="B301" s="41"/>
      <c r="C301" s="192" t="s">
        <v>1134</v>
      </c>
      <c r="D301" s="192" t="s">
        <v>176</v>
      </c>
      <c r="E301" s="193" t="s">
        <v>4407</v>
      </c>
      <c r="F301" s="194" t="s">
        <v>4408</v>
      </c>
      <c r="G301" s="195" t="s">
        <v>338</v>
      </c>
      <c r="H301" s="196">
        <v>9</v>
      </c>
      <c r="I301" s="197"/>
      <c r="J301" s="198">
        <f>ROUND(I301*H301,2)</f>
        <v>0</v>
      </c>
      <c r="K301" s="194" t="s">
        <v>78</v>
      </c>
      <c r="L301" s="61"/>
      <c r="M301" s="199" t="s">
        <v>78</v>
      </c>
      <c r="N301" s="200" t="s">
        <v>50</v>
      </c>
      <c r="O301" s="4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3" t="s">
        <v>239</v>
      </c>
      <c r="AT301" s="23" t="s">
        <v>176</v>
      </c>
      <c r="AU301" s="23" t="s">
        <v>87</v>
      </c>
      <c r="AY301" s="23" t="s">
        <v>173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87</v>
      </c>
      <c r="BK301" s="203">
        <f>ROUND(I301*H301,2)</f>
        <v>0</v>
      </c>
      <c r="BL301" s="23" t="s">
        <v>239</v>
      </c>
      <c r="BM301" s="23" t="s">
        <v>1932</v>
      </c>
    </row>
    <row r="302" spans="2:65" s="1" customFormat="1" ht="13.5">
      <c r="B302" s="41"/>
      <c r="C302" s="63"/>
      <c r="D302" s="204" t="s">
        <v>182</v>
      </c>
      <c r="E302" s="63"/>
      <c r="F302" s="205" t="s">
        <v>4408</v>
      </c>
      <c r="G302" s="63"/>
      <c r="H302" s="63"/>
      <c r="I302" s="163"/>
      <c r="J302" s="63"/>
      <c r="K302" s="63"/>
      <c r="L302" s="61"/>
      <c r="M302" s="206"/>
      <c r="N302" s="42"/>
      <c r="O302" s="42"/>
      <c r="P302" s="42"/>
      <c r="Q302" s="42"/>
      <c r="R302" s="42"/>
      <c r="S302" s="42"/>
      <c r="T302" s="78"/>
      <c r="AT302" s="23" t="s">
        <v>182</v>
      </c>
      <c r="AU302" s="23" t="s">
        <v>87</v>
      </c>
    </row>
    <row r="303" spans="2:65" s="1" customFormat="1" ht="16.5" customHeight="1">
      <c r="B303" s="41"/>
      <c r="C303" s="192" t="s">
        <v>1139</v>
      </c>
      <c r="D303" s="192" t="s">
        <v>176</v>
      </c>
      <c r="E303" s="193" t="s">
        <v>4409</v>
      </c>
      <c r="F303" s="194" t="s">
        <v>4410</v>
      </c>
      <c r="G303" s="195" t="s">
        <v>338</v>
      </c>
      <c r="H303" s="196">
        <v>14</v>
      </c>
      <c r="I303" s="197"/>
      <c r="J303" s="198">
        <f>ROUND(I303*H303,2)</f>
        <v>0</v>
      </c>
      <c r="K303" s="194" t="s">
        <v>78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239</v>
      </c>
      <c r="AT303" s="23" t="s">
        <v>176</v>
      </c>
      <c r="AU303" s="23" t="s">
        <v>87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239</v>
      </c>
      <c r="BM303" s="23" t="s">
        <v>1946</v>
      </c>
    </row>
    <row r="304" spans="2:65" s="1" customFormat="1" ht="13.5">
      <c r="B304" s="41"/>
      <c r="C304" s="63"/>
      <c r="D304" s="204" t="s">
        <v>182</v>
      </c>
      <c r="E304" s="63"/>
      <c r="F304" s="205" t="s">
        <v>4410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87</v>
      </c>
    </row>
    <row r="305" spans="2:65" s="1" customFormat="1" ht="16.5" customHeight="1">
      <c r="B305" s="41"/>
      <c r="C305" s="192" t="s">
        <v>1149</v>
      </c>
      <c r="D305" s="192" t="s">
        <v>176</v>
      </c>
      <c r="E305" s="193" t="s">
        <v>4411</v>
      </c>
      <c r="F305" s="194" t="s">
        <v>4412</v>
      </c>
      <c r="G305" s="195" t="s">
        <v>338</v>
      </c>
      <c r="H305" s="196">
        <v>5</v>
      </c>
      <c r="I305" s="197"/>
      <c r="J305" s="198">
        <f>ROUND(I305*H305,2)</f>
        <v>0</v>
      </c>
      <c r="K305" s="194" t="s">
        <v>78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239</v>
      </c>
      <c r="AT305" s="23" t="s">
        <v>176</v>
      </c>
      <c r="AU305" s="23" t="s">
        <v>87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239</v>
      </c>
      <c r="BM305" s="23" t="s">
        <v>1961</v>
      </c>
    </row>
    <row r="306" spans="2:65" s="1" customFormat="1" ht="13.5">
      <c r="B306" s="41"/>
      <c r="C306" s="63"/>
      <c r="D306" s="204" t="s">
        <v>182</v>
      </c>
      <c r="E306" s="63"/>
      <c r="F306" s="205" t="s">
        <v>4412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87</v>
      </c>
    </row>
    <row r="307" spans="2:65" s="1" customFormat="1" ht="16.5" customHeight="1">
      <c r="B307" s="41"/>
      <c r="C307" s="192" t="s">
        <v>1155</v>
      </c>
      <c r="D307" s="192" t="s">
        <v>176</v>
      </c>
      <c r="E307" s="193" t="s">
        <v>4413</v>
      </c>
      <c r="F307" s="194" t="s">
        <v>4414</v>
      </c>
      <c r="G307" s="195" t="s">
        <v>338</v>
      </c>
      <c r="H307" s="196">
        <v>2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87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1973</v>
      </c>
    </row>
    <row r="308" spans="2:65" s="1" customFormat="1" ht="13.5">
      <c r="B308" s="41"/>
      <c r="C308" s="63"/>
      <c r="D308" s="204" t="s">
        <v>182</v>
      </c>
      <c r="E308" s="63"/>
      <c r="F308" s="205" t="s">
        <v>4414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87</v>
      </c>
    </row>
    <row r="309" spans="2:65" s="1" customFormat="1" ht="16.5" customHeight="1">
      <c r="B309" s="41"/>
      <c r="C309" s="192" t="s">
        <v>1160</v>
      </c>
      <c r="D309" s="192" t="s">
        <v>176</v>
      </c>
      <c r="E309" s="193" t="s">
        <v>4415</v>
      </c>
      <c r="F309" s="194" t="s">
        <v>4416</v>
      </c>
      <c r="G309" s="195" t="s">
        <v>338</v>
      </c>
      <c r="H309" s="196">
        <v>2</v>
      </c>
      <c r="I309" s="197"/>
      <c r="J309" s="198">
        <f>ROUND(I309*H309,2)</f>
        <v>0</v>
      </c>
      <c r="K309" s="194" t="s">
        <v>78</v>
      </c>
      <c r="L309" s="61"/>
      <c r="M309" s="199" t="s">
        <v>78</v>
      </c>
      <c r="N309" s="200" t="s">
        <v>50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3" t="s">
        <v>239</v>
      </c>
      <c r="AT309" s="23" t="s">
        <v>176</v>
      </c>
      <c r="AU309" s="23" t="s">
        <v>87</v>
      </c>
      <c r="AY309" s="23" t="s">
        <v>173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87</v>
      </c>
      <c r="BK309" s="203">
        <f>ROUND(I309*H309,2)</f>
        <v>0</v>
      </c>
      <c r="BL309" s="23" t="s">
        <v>239</v>
      </c>
      <c r="BM309" s="23" t="s">
        <v>1984</v>
      </c>
    </row>
    <row r="310" spans="2:65" s="1" customFormat="1" ht="13.5">
      <c r="B310" s="41"/>
      <c r="C310" s="63"/>
      <c r="D310" s="204" t="s">
        <v>182</v>
      </c>
      <c r="E310" s="63"/>
      <c r="F310" s="205" t="s">
        <v>4416</v>
      </c>
      <c r="G310" s="63"/>
      <c r="H310" s="63"/>
      <c r="I310" s="163"/>
      <c r="J310" s="63"/>
      <c r="K310" s="63"/>
      <c r="L310" s="61"/>
      <c r="M310" s="206"/>
      <c r="N310" s="42"/>
      <c r="O310" s="42"/>
      <c r="P310" s="42"/>
      <c r="Q310" s="42"/>
      <c r="R310" s="42"/>
      <c r="S310" s="42"/>
      <c r="T310" s="78"/>
      <c r="AT310" s="23" t="s">
        <v>182</v>
      </c>
      <c r="AU310" s="23" t="s">
        <v>87</v>
      </c>
    </row>
    <row r="311" spans="2:65" s="1" customFormat="1" ht="16.5" customHeight="1">
      <c r="B311" s="41"/>
      <c r="C311" s="192" t="s">
        <v>1166</v>
      </c>
      <c r="D311" s="192" t="s">
        <v>176</v>
      </c>
      <c r="E311" s="193" t="s">
        <v>4417</v>
      </c>
      <c r="F311" s="194" t="s">
        <v>4418</v>
      </c>
      <c r="G311" s="195" t="s">
        <v>78</v>
      </c>
      <c r="H311" s="196">
        <v>0</v>
      </c>
      <c r="I311" s="197"/>
      <c r="J311" s="198">
        <f>ROUND(I311*H311,2)</f>
        <v>0</v>
      </c>
      <c r="K311" s="194" t="s">
        <v>78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239</v>
      </c>
      <c r="AT311" s="23" t="s">
        <v>176</v>
      </c>
      <c r="AU311" s="23" t="s">
        <v>87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239</v>
      </c>
      <c r="BM311" s="23" t="s">
        <v>2016</v>
      </c>
    </row>
    <row r="312" spans="2:65" s="1" customFormat="1" ht="13.5">
      <c r="B312" s="41"/>
      <c r="C312" s="63"/>
      <c r="D312" s="204" t="s">
        <v>182</v>
      </c>
      <c r="E312" s="63"/>
      <c r="F312" s="205" t="s">
        <v>4418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87</v>
      </c>
    </row>
    <row r="313" spans="2:65" s="1" customFormat="1" ht="16.5" customHeight="1">
      <c r="B313" s="41"/>
      <c r="C313" s="192" t="s">
        <v>1172</v>
      </c>
      <c r="D313" s="192" t="s">
        <v>176</v>
      </c>
      <c r="E313" s="193" t="s">
        <v>4419</v>
      </c>
      <c r="F313" s="194" t="s">
        <v>4420</v>
      </c>
      <c r="G313" s="195" t="s">
        <v>78</v>
      </c>
      <c r="H313" s="196">
        <v>0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87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2034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4420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87</v>
      </c>
    </row>
    <row r="315" spans="2:65" s="1" customFormat="1" ht="16.5" customHeight="1">
      <c r="B315" s="41"/>
      <c r="C315" s="192" t="s">
        <v>1179</v>
      </c>
      <c r="D315" s="192" t="s">
        <v>176</v>
      </c>
      <c r="E315" s="193" t="s">
        <v>4421</v>
      </c>
      <c r="F315" s="194" t="s">
        <v>4422</v>
      </c>
      <c r="G315" s="195" t="s">
        <v>78</v>
      </c>
      <c r="H315" s="196">
        <v>0</v>
      </c>
      <c r="I315" s="197"/>
      <c r="J315" s="198">
        <f>ROUND(I315*H315,2)</f>
        <v>0</v>
      </c>
      <c r="K315" s="194" t="s">
        <v>78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239</v>
      </c>
      <c r="AT315" s="23" t="s">
        <v>176</v>
      </c>
      <c r="AU315" s="23" t="s">
        <v>87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239</v>
      </c>
      <c r="BM315" s="23" t="s">
        <v>2042</v>
      </c>
    </row>
    <row r="316" spans="2:65" s="1" customFormat="1" ht="13.5">
      <c r="B316" s="41"/>
      <c r="C316" s="63"/>
      <c r="D316" s="204" t="s">
        <v>182</v>
      </c>
      <c r="E316" s="63"/>
      <c r="F316" s="205" t="s">
        <v>4422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87</v>
      </c>
    </row>
    <row r="317" spans="2:65" s="1" customFormat="1" ht="25.5" customHeight="1">
      <c r="B317" s="41"/>
      <c r="C317" s="192" t="s">
        <v>1188</v>
      </c>
      <c r="D317" s="192" t="s">
        <v>176</v>
      </c>
      <c r="E317" s="193" t="s">
        <v>4423</v>
      </c>
      <c r="F317" s="194" t="s">
        <v>4424</v>
      </c>
      <c r="G317" s="195" t="s">
        <v>338</v>
      </c>
      <c r="H317" s="196">
        <v>8</v>
      </c>
      <c r="I317" s="197"/>
      <c r="J317" s="198">
        <f>ROUND(I317*H317,2)</f>
        <v>0</v>
      </c>
      <c r="K317" s="194" t="s">
        <v>78</v>
      </c>
      <c r="L317" s="61"/>
      <c r="M317" s="199" t="s">
        <v>78</v>
      </c>
      <c r="N317" s="200" t="s">
        <v>50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3" t="s">
        <v>239</v>
      </c>
      <c r="AT317" s="23" t="s">
        <v>176</v>
      </c>
      <c r="AU317" s="23" t="s">
        <v>87</v>
      </c>
      <c r="AY317" s="23" t="s">
        <v>173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87</v>
      </c>
      <c r="BK317" s="203">
        <f>ROUND(I317*H317,2)</f>
        <v>0</v>
      </c>
      <c r="BL317" s="23" t="s">
        <v>239</v>
      </c>
      <c r="BM317" s="23" t="s">
        <v>2050</v>
      </c>
    </row>
    <row r="318" spans="2:65" s="1" customFormat="1" ht="13.5">
      <c r="B318" s="41"/>
      <c r="C318" s="63"/>
      <c r="D318" s="204" t="s">
        <v>182</v>
      </c>
      <c r="E318" s="63"/>
      <c r="F318" s="205" t="s">
        <v>4424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182</v>
      </c>
      <c r="AU318" s="23" t="s">
        <v>87</v>
      </c>
    </row>
    <row r="319" spans="2:65" s="1" customFormat="1" ht="16.5" customHeight="1">
      <c r="B319" s="41"/>
      <c r="C319" s="192" t="s">
        <v>1194</v>
      </c>
      <c r="D319" s="192" t="s">
        <v>176</v>
      </c>
      <c r="E319" s="193" t="s">
        <v>4425</v>
      </c>
      <c r="F319" s="194" t="s">
        <v>4426</v>
      </c>
      <c r="G319" s="195" t="s">
        <v>338</v>
      </c>
      <c r="H319" s="196">
        <v>8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87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2060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4426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87</v>
      </c>
    </row>
    <row r="321" spans="2:65" s="1" customFormat="1" ht="25.5" customHeight="1">
      <c r="B321" s="41"/>
      <c r="C321" s="192" t="s">
        <v>1199</v>
      </c>
      <c r="D321" s="192" t="s">
        <v>176</v>
      </c>
      <c r="E321" s="193" t="s">
        <v>4427</v>
      </c>
      <c r="F321" s="194" t="s">
        <v>4428</v>
      </c>
      <c r="G321" s="195" t="s">
        <v>338</v>
      </c>
      <c r="H321" s="196">
        <v>8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3" t="s">
        <v>239</v>
      </c>
      <c r="AT321" s="23" t="s">
        <v>176</v>
      </c>
      <c r="AU321" s="23" t="s">
        <v>87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239</v>
      </c>
      <c r="BM321" s="23" t="s">
        <v>2068</v>
      </c>
    </row>
    <row r="322" spans="2:65" s="1" customFormat="1" ht="13.5">
      <c r="B322" s="41"/>
      <c r="C322" s="63"/>
      <c r="D322" s="204" t="s">
        <v>182</v>
      </c>
      <c r="E322" s="63"/>
      <c r="F322" s="205" t="s">
        <v>4428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87</v>
      </c>
    </row>
    <row r="323" spans="2:65" s="1" customFormat="1" ht="16.5" customHeight="1">
      <c r="B323" s="41"/>
      <c r="C323" s="192" t="s">
        <v>1205</v>
      </c>
      <c r="D323" s="192" t="s">
        <v>176</v>
      </c>
      <c r="E323" s="193" t="s">
        <v>4429</v>
      </c>
      <c r="F323" s="194" t="s">
        <v>4430</v>
      </c>
      <c r="G323" s="195" t="s">
        <v>338</v>
      </c>
      <c r="H323" s="196">
        <v>67</v>
      </c>
      <c r="I323" s="197"/>
      <c r="J323" s="198">
        <f>ROUND(I323*H323,2)</f>
        <v>0</v>
      </c>
      <c r="K323" s="194" t="s">
        <v>78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239</v>
      </c>
      <c r="AT323" s="23" t="s">
        <v>176</v>
      </c>
      <c r="AU323" s="23" t="s">
        <v>87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239</v>
      </c>
      <c r="BM323" s="23" t="s">
        <v>2080</v>
      </c>
    </row>
    <row r="324" spans="2:65" s="1" customFormat="1" ht="13.5">
      <c r="B324" s="41"/>
      <c r="C324" s="63"/>
      <c r="D324" s="204" t="s">
        <v>182</v>
      </c>
      <c r="E324" s="63"/>
      <c r="F324" s="205" t="s">
        <v>4430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87</v>
      </c>
    </row>
    <row r="325" spans="2:65" s="1" customFormat="1" ht="25.5" customHeight="1">
      <c r="B325" s="41"/>
      <c r="C325" s="192" t="s">
        <v>1211</v>
      </c>
      <c r="D325" s="192" t="s">
        <v>176</v>
      </c>
      <c r="E325" s="193" t="s">
        <v>4431</v>
      </c>
      <c r="F325" s="194" t="s">
        <v>4432</v>
      </c>
      <c r="G325" s="195" t="s">
        <v>2629</v>
      </c>
      <c r="H325" s="253"/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87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2088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4432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87</v>
      </c>
    </row>
    <row r="327" spans="2:65" s="1" customFormat="1" ht="25.5" customHeight="1">
      <c r="B327" s="41"/>
      <c r="C327" s="192" t="s">
        <v>1216</v>
      </c>
      <c r="D327" s="192" t="s">
        <v>176</v>
      </c>
      <c r="E327" s="193" t="s">
        <v>4433</v>
      </c>
      <c r="F327" s="194" t="s">
        <v>4434</v>
      </c>
      <c r="G327" s="195" t="s">
        <v>2629</v>
      </c>
      <c r="H327" s="253"/>
      <c r="I327" s="197"/>
      <c r="J327" s="198">
        <f>ROUND(I327*H327,2)</f>
        <v>0</v>
      </c>
      <c r="K327" s="194" t="s">
        <v>78</v>
      </c>
      <c r="L327" s="61"/>
      <c r="M327" s="199" t="s">
        <v>78</v>
      </c>
      <c r="N327" s="200" t="s">
        <v>50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3" t="s">
        <v>239</v>
      </c>
      <c r="AT327" s="23" t="s">
        <v>176</v>
      </c>
      <c r="AU327" s="23" t="s">
        <v>87</v>
      </c>
      <c r="AY327" s="23" t="s">
        <v>173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87</v>
      </c>
      <c r="BK327" s="203">
        <f>ROUND(I327*H327,2)</f>
        <v>0</v>
      </c>
      <c r="BL327" s="23" t="s">
        <v>239</v>
      </c>
      <c r="BM327" s="23" t="s">
        <v>2096</v>
      </c>
    </row>
    <row r="328" spans="2:65" s="1" customFormat="1" ht="13.5">
      <c r="B328" s="41"/>
      <c r="C328" s="63"/>
      <c r="D328" s="204" t="s">
        <v>182</v>
      </c>
      <c r="E328" s="63"/>
      <c r="F328" s="205" t="s">
        <v>4434</v>
      </c>
      <c r="G328" s="63"/>
      <c r="H328" s="63"/>
      <c r="I328" s="163"/>
      <c r="J328" s="63"/>
      <c r="K328" s="63"/>
      <c r="L328" s="61"/>
      <c r="M328" s="206"/>
      <c r="N328" s="42"/>
      <c r="O328" s="42"/>
      <c r="P328" s="42"/>
      <c r="Q328" s="42"/>
      <c r="R328" s="42"/>
      <c r="S328" s="42"/>
      <c r="T328" s="78"/>
      <c r="AT328" s="23" t="s">
        <v>182</v>
      </c>
      <c r="AU328" s="23" t="s">
        <v>87</v>
      </c>
    </row>
    <row r="329" spans="2:65" s="10" customFormat="1" ht="37.35" customHeight="1">
      <c r="B329" s="176"/>
      <c r="C329" s="177"/>
      <c r="D329" s="178" t="s">
        <v>79</v>
      </c>
      <c r="E329" s="179" t="s">
        <v>2462</v>
      </c>
      <c r="F329" s="179" t="s">
        <v>4435</v>
      </c>
      <c r="G329" s="177"/>
      <c r="H329" s="177"/>
      <c r="I329" s="180"/>
      <c r="J329" s="181">
        <f>BK329</f>
        <v>0</v>
      </c>
      <c r="K329" s="177"/>
      <c r="L329" s="182"/>
      <c r="M329" s="183"/>
      <c r="N329" s="184"/>
      <c r="O329" s="184"/>
      <c r="P329" s="185">
        <f>SUM(P330:P335)</f>
        <v>0</v>
      </c>
      <c r="Q329" s="184"/>
      <c r="R329" s="185">
        <f>SUM(R330:R335)</f>
        <v>0</v>
      </c>
      <c r="S329" s="184"/>
      <c r="T329" s="186">
        <f>SUM(T330:T335)</f>
        <v>0</v>
      </c>
      <c r="AR329" s="187" t="s">
        <v>89</v>
      </c>
      <c r="AT329" s="188" t="s">
        <v>79</v>
      </c>
      <c r="AU329" s="188" t="s">
        <v>80</v>
      </c>
      <c r="AY329" s="187" t="s">
        <v>173</v>
      </c>
      <c r="BK329" s="189">
        <f>SUM(BK330:BK335)</f>
        <v>0</v>
      </c>
    </row>
    <row r="330" spans="2:65" s="1" customFormat="1" ht="16.5" customHeight="1">
      <c r="B330" s="41"/>
      <c r="C330" s="192" t="s">
        <v>1221</v>
      </c>
      <c r="D330" s="192" t="s">
        <v>176</v>
      </c>
      <c r="E330" s="193" t="s">
        <v>4436</v>
      </c>
      <c r="F330" s="194" t="s">
        <v>4437</v>
      </c>
      <c r="G330" s="195" t="s">
        <v>1312</v>
      </c>
      <c r="H330" s="196">
        <v>380</v>
      </c>
      <c r="I330" s="197"/>
      <c r="J330" s="198">
        <f>ROUND(I330*H330,2)</f>
        <v>0</v>
      </c>
      <c r="K330" s="194" t="s">
        <v>78</v>
      </c>
      <c r="L330" s="61"/>
      <c r="M330" s="199" t="s">
        <v>78</v>
      </c>
      <c r="N330" s="200" t="s">
        <v>50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239</v>
      </c>
      <c r="AT330" s="23" t="s">
        <v>176</v>
      </c>
      <c r="AU330" s="23" t="s">
        <v>87</v>
      </c>
      <c r="AY330" s="23" t="s">
        <v>173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87</v>
      </c>
      <c r="BK330" s="203">
        <f>ROUND(I330*H330,2)</f>
        <v>0</v>
      </c>
      <c r="BL330" s="23" t="s">
        <v>239</v>
      </c>
      <c r="BM330" s="23" t="s">
        <v>2104</v>
      </c>
    </row>
    <row r="331" spans="2:65" s="1" customFormat="1" ht="13.5">
      <c r="B331" s="41"/>
      <c r="C331" s="63"/>
      <c r="D331" s="204" t="s">
        <v>182</v>
      </c>
      <c r="E331" s="63"/>
      <c r="F331" s="205" t="s">
        <v>4437</v>
      </c>
      <c r="G331" s="63"/>
      <c r="H331" s="63"/>
      <c r="I331" s="163"/>
      <c r="J331" s="63"/>
      <c r="K331" s="63"/>
      <c r="L331" s="61"/>
      <c r="M331" s="206"/>
      <c r="N331" s="42"/>
      <c r="O331" s="42"/>
      <c r="P331" s="42"/>
      <c r="Q331" s="42"/>
      <c r="R331" s="42"/>
      <c r="S331" s="42"/>
      <c r="T331" s="78"/>
      <c r="AT331" s="23" t="s">
        <v>182</v>
      </c>
      <c r="AU331" s="23" t="s">
        <v>87</v>
      </c>
    </row>
    <row r="332" spans="2:65" s="1" customFormat="1" ht="16.5" customHeight="1">
      <c r="B332" s="41"/>
      <c r="C332" s="192" t="s">
        <v>1226</v>
      </c>
      <c r="D332" s="192" t="s">
        <v>176</v>
      </c>
      <c r="E332" s="193" t="s">
        <v>4438</v>
      </c>
      <c r="F332" s="194" t="s">
        <v>4439</v>
      </c>
      <c r="G332" s="195" t="s">
        <v>2629</v>
      </c>
      <c r="H332" s="253"/>
      <c r="I332" s="197"/>
      <c r="J332" s="198">
        <f>ROUND(I332*H332,2)</f>
        <v>0</v>
      </c>
      <c r="K332" s="194" t="s">
        <v>78</v>
      </c>
      <c r="L332" s="61"/>
      <c r="M332" s="199" t="s">
        <v>78</v>
      </c>
      <c r="N332" s="200" t="s">
        <v>50</v>
      </c>
      <c r="O332" s="4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3" t="s">
        <v>239</v>
      </c>
      <c r="AT332" s="23" t="s">
        <v>176</v>
      </c>
      <c r="AU332" s="23" t="s">
        <v>87</v>
      </c>
      <c r="AY332" s="23" t="s">
        <v>173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3" t="s">
        <v>87</v>
      </c>
      <c r="BK332" s="203">
        <f>ROUND(I332*H332,2)</f>
        <v>0</v>
      </c>
      <c r="BL332" s="23" t="s">
        <v>239</v>
      </c>
      <c r="BM332" s="23" t="s">
        <v>2112</v>
      </c>
    </row>
    <row r="333" spans="2:65" s="1" customFormat="1" ht="13.5">
      <c r="B333" s="41"/>
      <c r="C333" s="63"/>
      <c r="D333" s="204" t="s">
        <v>182</v>
      </c>
      <c r="E333" s="63"/>
      <c r="F333" s="205" t="s">
        <v>4439</v>
      </c>
      <c r="G333" s="63"/>
      <c r="H333" s="63"/>
      <c r="I333" s="163"/>
      <c r="J333" s="63"/>
      <c r="K333" s="63"/>
      <c r="L333" s="61"/>
      <c r="M333" s="206"/>
      <c r="N333" s="42"/>
      <c r="O333" s="42"/>
      <c r="P333" s="42"/>
      <c r="Q333" s="42"/>
      <c r="R333" s="42"/>
      <c r="S333" s="42"/>
      <c r="T333" s="78"/>
      <c r="AT333" s="23" t="s">
        <v>182</v>
      </c>
      <c r="AU333" s="23" t="s">
        <v>87</v>
      </c>
    </row>
    <row r="334" spans="2:65" s="1" customFormat="1" ht="16.5" customHeight="1">
      <c r="B334" s="41"/>
      <c r="C334" s="192" t="s">
        <v>1233</v>
      </c>
      <c r="D334" s="192" t="s">
        <v>176</v>
      </c>
      <c r="E334" s="193" t="s">
        <v>4440</v>
      </c>
      <c r="F334" s="194" t="s">
        <v>4441</v>
      </c>
      <c r="G334" s="195" t="s">
        <v>2629</v>
      </c>
      <c r="H334" s="253"/>
      <c r="I334" s="197"/>
      <c r="J334" s="198">
        <f>ROUND(I334*H334,2)</f>
        <v>0</v>
      </c>
      <c r="K334" s="194" t="s">
        <v>78</v>
      </c>
      <c r="L334" s="61"/>
      <c r="M334" s="199" t="s">
        <v>78</v>
      </c>
      <c r="N334" s="200" t="s">
        <v>50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3" t="s">
        <v>239</v>
      </c>
      <c r="AT334" s="23" t="s">
        <v>176</v>
      </c>
      <c r="AU334" s="23" t="s">
        <v>87</v>
      </c>
      <c r="AY334" s="23" t="s">
        <v>173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87</v>
      </c>
      <c r="BK334" s="203">
        <f>ROUND(I334*H334,2)</f>
        <v>0</v>
      </c>
      <c r="BL334" s="23" t="s">
        <v>239</v>
      </c>
      <c r="BM334" s="23" t="s">
        <v>2122</v>
      </c>
    </row>
    <row r="335" spans="2:65" s="1" customFormat="1" ht="13.5">
      <c r="B335" s="41"/>
      <c r="C335" s="63"/>
      <c r="D335" s="204" t="s">
        <v>182</v>
      </c>
      <c r="E335" s="63"/>
      <c r="F335" s="205" t="s">
        <v>4441</v>
      </c>
      <c r="G335" s="63"/>
      <c r="H335" s="63"/>
      <c r="I335" s="163"/>
      <c r="J335" s="63"/>
      <c r="K335" s="63"/>
      <c r="L335" s="61"/>
      <c r="M335" s="206"/>
      <c r="N335" s="42"/>
      <c r="O335" s="42"/>
      <c r="P335" s="42"/>
      <c r="Q335" s="42"/>
      <c r="R335" s="42"/>
      <c r="S335" s="42"/>
      <c r="T335" s="78"/>
      <c r="AT335" s="23" t="s">
        <v>182</v>
      </c>
      <c r="AU335" s="23" t="s">
        <v>87</v>
      </c>
    </row>
    <row r="336" spans="2:65" s="10" customFormat="1" ht="37.35" customHeight="1">
      <c r="B336" s="176"/>
      <c r="C336" s="177"/>
      <c r="D336" s="178" t="s">
        <v>79</v>
      </c>
      <c r="E336" s="179" t="s">
        <v>2467</v>
      </c>
      <c r="F336" s="179" t="s">
        <v>4442</v>
      </c>
      <c r="G336" s="177"/>
      <c r="H336" s="177"/>
      <c r="I336" s="180"/>
      <c r="J336" s="181">
        <f>BK336</f>
        <v>0</v>
      </c>
      <c r="K336" s="177"/>
      <c r="L336" s="182"/>
      <c r="M336" s="183"/>
      <c r="N336" s="184"/>
      <c r="O336" s="184"/>
      <c r="P336" s="185">
        <f>SUM(P337:P340)</f>
        <v>0</v>
      </c>
      <c r="Q336" s="184"/>
      <c r="R336" s="185">
        <f>SUM(R337:R340)</f>
        <v>0</v>
      </c>
      <c r="S336" s="184"/>
      <c r="T336" s="186">
        <f>SUM(T337:T340)</f>
        <v>0</v>
      </c>
      <c r="AR336" s="187" t="s">
        <v>89</v>
      </c>
      <c r="AT336" s="188" t="s">
        <v>79</v>
      </c>
      <c r="AU336" s="188" t="s">
        <v>80</v>
      </c>
      <c r="AY336" s="187" t="s">
        <v>173</v>
      </c>
      <c r="BK336" s="189">
        <f>SUM(BK337:BK340)</f>
        <v>0</v>
      </c>
    </row>
    <row r="337" spans="2:65" s="1" customFormat="1" ht="16.5" customHeight="1">
      <c r="B337" s="41"/>
      <c r="C337" s="192" t="s">
        <v>1239</v>
      </c>
      <c r="D337" s="192" t="s">
        <v>176</v>
      </c>
      <c r="E337" s="193" t="s">
        <v>4443</v>
      </c>
      <c r="F337" s="194" t="s">
        <v>4444</v>
      </c>
      <c r="G337" s="195" t="s">
        <v>327</v>
      </c>
      <c r="H337" s="196">
        <v>855</v>
      </c>
      <c r="I337" s="197"/>
      <c r="J337" s="198">
        <f>ROUND(I337*H337,2)</f>
        <v>0</v>
      </c>
      <c r="K337" s="194" t="s">
        <v>78</v>
      </c>
      <c r="L337" s="61"/>
      <c r="M337" s="199" t="s">
        <v>78</v>
      </c>
      <c r="N337" s="200" t="s">
        <v>50</v>
      </c>
      <c r="O337" s="42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3" t="s">
        <v>239</v>
      </c>
      <c r="AT337" s="23" t="s">
        <v>176</v>
      </c>
      <c r="AU337" s="23" t="s">
        <v>87</v>
      </c>
      <c r="AY337" s="23" t="s">
        <v>173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87</v>
      </c>
      <c r="BK337" s="203">
        <f>ROUND(I337*H337,2)</f>
        <v>0</v>
      </c>
      <c r="BL337" s="23" t="s">
        <v>239</v>
      </c>
      <c r="BM337" s="23" t="s">
        <v>2138</v>
      </c>
    </row>
    <row r="338" spans="2:65" s="1" customFormat="1" ht="13.5">
      <c r="B338" s="41"/>
      <c r="C338" s="63"/>
      <c r="D338" s="204" t="s">
        <v>182</v>
      </c>
      <c r="E338" s="63"/>
      <c r="F338" s="205" t="s">
        <v>4444</v>
      </c>
      <c r="G338" s="63"/>
      <c r="H338" s="63"/>
      <c r="I338" s="163"/>
      <c r="J338" s="63"/>
      <c r="K338" s="63"/>
      <c r="L338" s="61"/>
      <c r="M338" s="206"/>
      <c r="N338" s="42"/>
      <c r="O338" s="42"/>
      <c r="P338" s="42"/>
      <c r="Q338" s="42"/>
      <c r="R338" s="42"/>
      <c r="S338" s="42"/>
      <c r="T338" s="78"/>
      <c r="AT338" s="23" t="s">
        <v>182</v>
      </c>
      <c r="AU338" s="23" t="s">
        <v>87</v>
      </c>
    </row>
    <row r="339" spans="2:65" s="1" customFormat="1" ht="16.5" customHeight="1">
      <c r="B339" s="41"/>
      <c r="C339" s="192" t="s">
        <v>1245</v>
      </c>
      <c r="D339" s="192" t="s">
        <v>176</v>
      </c>
      <c r="E339" s="193" t="s">
        <v>4445</v>
      </c>
      <c r="F339" s="194" t="s">
        <v>4446</v>
      </c>
      <c r="G339" s="195" t="s">
        <v>4447</v>
      </c>
      <c r="H339" s="196">
        <v>1</v>
      </c>
      <c r="I339" s="197"/>
      <c r="J339" s="198">
        <f>ROUND(I339*H339,2)</f>
        <v>0</v>
      </c>
      <c r="K339" s="194" t="s">
        <v>78</v>
      </c>
      <c r="L339" s="61"/>
      <c r="M339" s="199" t="s">
        <v>78</v>
      </c>
      <c r="N339" s="200" t="s">
        <v>50</v>
      </c>
      <c r="O339" s="42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239</v>
      </c>
      <c r="AT339" s="23" t="s">
        <v>176</v>
      </c>
      <c r="AU339" s="23" t="s">
        <v>87</v>
      </c>
      <c r="AY339" s="23" t="s">
        <v>173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87</v>
      </c>
      <c r="BK339" s="203">
        <f>ROUND(I339*H339,2)</f>
        <v>0</v>
      </c>
      <c r="BL339" s="23" t="s">
        <v>239</v>
      </c>
      <c r="BM339" s="23" t="s">
        <v>2146</v>
      </c>
    </row>
    <row r="340" spans="2:65" s="1" customFormat="1" ht="13.5">
      <c r="B340" s="41"/>
      <c r="C340" s="63"/>
      <c r="D340" s="204" t="s">
        <v>182</v>
      </c>
      <c r="E340" s="63"/>
      <c r="F340" s="205" t="s">
        <v>4446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3" t="s">
        <v>182</v>
      </c>
      <c r="AU340" s="23" t="s">
        <v>87</v>
      </c>
    </row>
    <row r="341" spans="2:65" s="10" customFormat="1" ht="37.35" customHeight="1">
      <c r="B341" s="176"/>
      <c r="C341" s="177"/>
      <c r="D341" s="178" t="s">
        <v>79</v>
      </c>
      <c r="E341" s="179" t="s">
        <v>2472</v>
      </c>
      <c r="F341" s="179" t="s">
        <v>4448</v>
      </c>
      <c r="G341" s="177"/>
      <c r="H341" s="177"/>
      <c r="I341" s="180"/>
      <c r="J341" s="181">
        <f>BK341</f>
        <v>0</v>
      </c>
      <c r="K341" s="177"/>
      <c r="L341" s="182"/>
      <c r="M341" s="183"/>
      <c r="N341" s="184"/>
      <c r="O341" s="184"/>
      <c r="P341" s="185">
        <f>SUM(P342:P343)</f>
        <v>0</v>
      </c>
      <c r="Q341" s="184"/>
      <c r="R341" s="185">
        <f>SUM(R342:R343)</f>
        <v>0</v>
      </c>
      <c r="S341" s="184"/>
      <c r="T341" s="186">
        <f>SUM(T342:T343)</f>
        <v>0</v>
      </c>
      <c r="AR341" s="187" t="s">
        <v>89</v>
      </c>
      <c r="AT341" s="188" t="s">
        <v>79</v>
      </c>
      <c r="AU341" s="188" t="s">
        <v>80</v>
      </c>
      <c r="AY341" s="187" t="s">
        <v>173</v>
      </c>
      <c r="BK341" s="189">
        <f>SUM(BK342:BK343)</f>
        <v>0</v>
      </c>
    </row>
    <row r="342" spans="2:65" s="1" customFormat="1" ht="16.5" customHeight="1">
      <c r="B342" s="41"/>
      <c r="C342" s="192" t="s">
        <v>1249</v>
      </c>
      <c r="D342" s="192" t="s">
        <v>176</v>
      </c>
      <c r="E342" s="193" t="s">
        <v>4449</v>
      </c>
      <c r="F342" s="194" t="s">
        <v>4450</v>
      </c>
      <c r="G342" s="195" t="s">
        <v>4447</v>
      </c>
      <c r="H342" s="196">
        <v>1</v>
      </c>
      <c r="I342" s="197"/>
      <c r="J342" s="198">
        <f>ROUND(I342*H342,2)</f>
        <v>0</v>
      </c>
      <c r="K342" s="194" t="s">
        <v>78</v>
      </c>
      <c r="L342" s="61"/>
      <c r="M342" s="199" t="s">
        <v>78</v>
      </c>
      <c r="N342" s="200" t="s">
        <v>50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3" t="s">
        <v>239</v>
      </c>
      <c r="AT342" s="23" t="s">
        <v>176</v>
      </c>
      <c r="AU342" s="23" t="s">
        <v>87</v>
      </c>
      <c r="AY342" s="23" t="s">
        <v>173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87</v>
      </c>
      <c r="BK342" s="203">
        <f>ROUND(I342*H342,2)</f>
        <v>0</v>
      </c>
      <c r="BL342" s="23" t="s">
        <v>239</v>
      </c>
      <c r="BM342" s="23" t="s">
        <v>2168</v>
      </c>
    </row>
    <row r="343" spans="2:65" s="1" customFormat="1" ht="13.5">
      <c r="B343" s="41"/>
      <c r="C343" s="63"/>
      <c r="D343" s="204" t="s">
        <v>182</v>
      </c>
      <c r="E343" s="63"/>
      <c r="F343" s="205" t="s">
        <v>4450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182</v>
      </c>
      <c r="AU343" s="23" t="s">
        <v>87</v>
      </c>
    </row>
    <row r="344" spans="2:65" s="10" customFormat="1" ht="37.35" customHeight="1">
      <c r="B344" s="176"/>
      <c r="C344" s="177"/>
      <c r="D344" s="178" t="s">
        <v>79</v>
      </c>
      <c r="E344" s="179" t="s">
        <v>2478</v>
      </c>
      <c r="F344" s="179" t="s">
        <v>4451</v>
      </c>
      <c r="G344" s="177"/>
      <c r="H344" s="177"/>
      <c r="I344" s="180"/>
      <c r="J344" s="181">
        <f>BK344</f>
        <v>0</v>
      </c>
      <c r="K344" s="177"/>
      <c r="L344" s="182"/>
      <c r="M344" s="183"/>
      <c r="N344" s="184"/>
      <c r="O344" s="184"/>
      <c r="P344" s="185">
        <f>SUM(P345:P348)</f>
        <v>0</v>
      </c>
      <c r="Q344" s="184"/>
      <c r="R344" s="185">
        <f>SUM(R345:R348)</f>
        <v>0</v>
      </c>
      <c r="S344" s="184"/>
      <c r="T344" s="186">
        <f>SUM(T345:T348)</f>
        <v>0</v>
      </c>
      <c r="AR344" s="187" t="s">
        <v>89</v>
      </c>
      <c r="AT344" s="188" t="s">
        <v>79</v>
      </c>
      <c r="AU344" s="188" t="s">
        <v>80</v>
      </c>
      <c r="AY344" s="187" t="s">
        <v>173</v>
      </c>
      <c r="BK344" s="189">
        <f>SUM(BK345:BK348)</f>
        <v>0</v>
      </c>
    </row>
    <row r="345" spans="2:65" s="1" customFormat="1" ht="16.5" customHeight="1">
      <c r="B345" s="41"/>
      <c r="C345" s="192" t="s">
        <v>1293</v>
      </c>
      <c r="D345" s="192" t="s">
        <v>176</v>
      </c>
      <c r="E345" s="193" t="s">
        <v>4452</v>
      </c>
      <c r="F345" s="194" t="s">
        <v>4453</v>
      </c>
      <c r="G345" s="195" t="s">
        <v>4454</v>
      </c>
      <c r="H345" s="196">
        <v>72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239</v>
      </c>
      <c r="AT345" s="23" t="s">
        <v>176</v>
      </c>
      <c r="AU345" s="23" t="s">
        <v>87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239</v>
      </c>
      <c r="BM345" s="23" t="s">
        <v>2185</v>
      </c>
    </row>
    <row r="346" spans="2:65" s="1" customFormat="1" ht="13.5">
      <c r="B346" s="41"/>
      <c r="C346" s="63"/>
      <c r="D346" s="204" t="s">
        <v>182</v>
      </c>
      <c r="E346" s="63"/>
      <c r="F346" s="205" t="s">
        <v>4453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182</v>
      </c>
      <c r="AU346" s="23" t="s">
        <v>87</v>
      </c>
    </row>
    <row r="347" spans="2:65" s="1" customFormat="1" ht="16.5" customHeight="1">
      <c r="B347" s="41"/>
      <c r="C347" s="192" t="s">
        <v>1302</v>
      </c>
      <c r="D347" s="192" t="s">
        <v>176</v>
      </c>
      <c r="E347" s="193" t="s">
        <v>4455</v>
      </c>
      <c r="F347" s="194" t="s">
        <v>4456</v>
      </c>
      <c r="G347" s="195" t="s">
        <v>4454</v>
      </c>
      <c r="H347" s="196">
        <v>144</v>
      </c>
      <c r="I347" s="197"/>
      <c r="J347" s="198">
        <f>ROUND(I347*H347,2)</f>
        <v>0</v>
      </c>
      <c r="K347" s="194" t="s">
        <v>78</v>
      </c>
      <c r="L347" s="61"/>
      <c r="M347" s="199" t="s">
        <v>78</v>
      </c>
      <c r="N347" s="200" t="s">
        <v>50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239</v>
      </c>
      <c r="AT347" s="23" t="s">
        <v>176</v>
      </c>
      <c r="AU347" s="23" t="s">
        <v>87</v>
      </c>
      <c r="AY347" s="23" t="s">
        <v>173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87</v>
      </c>
      <c r="BK347" s="203">
        <f>ROUND(I347*H347,2)</f>
        <v>0</v>
      </c>
      <c r="BL347" s="23" t="s">
        <v>239</v>
      </c>
      <c r="BM347" s="23" t="s">
        <v>2198</v>
      </c>
    </row>
    <row r="348" spans="2:65" s="1" customFormat="1" ht="13.5">
      <c r="B348" s="41"/>
      <c r="C348" s="63"/>
      <c r="D348" s="204" t="s">
        <v>182</v>
      </c>
      <c r="E348" s="63"/>
      <c r="F348" s="205" t="s">
        <v>4456</v>
      </c>
      <c r="G348" s="63"/>
      <c r="H348" s="63"/>
      <c r="I348" s="163"/>
      <c r="J348" s="63"/>
      <c r="K348" s="63"/>
      <c r="L348" s="61"/>
      <c r="M348" s="207"/>
      <c r="N348" s="208"/>
      <c r="O348" s="208"/>
      <c r="P348" s="208"/>
      <c r="Q348" s="208"/>
      <c r="R348" s="208"/>
      <c r="S348" s="208"/>
      <c r="T348" s="209"/>
      <c r="AT348" s="23" t="s">
        <v>182</v>
      </c>
      <c r="AU348" s="23" t="s">
        <v>87</v>
      </c>
    </row>
    <row r="349" spans="2:65" s="1" customFormat="1" ht="6.95" customHeight="1">
      <c r="B349" s="56"/>
      <c r="C349" s="57"/>
      <c r="D349" s="57"/>
      <c r="E349" s="57"/>
      <c r="F349" s="57"/>
      <c r="G349" s="57"/>
      <c r="H349" s="57"/>
      <c r="I349" s="139"/>
      <c r="J349" s="57"/>
      <c r="K349" s="57"/>
      <c r="L349" s="61"/>
    </row>
  </sheetData>
  <sheetProtection algorithmName="SHA-512" hashValue="65uOaQh7WD1kVPZy/n3yt0SMVOgBtzu2ApH1XmthkHGqT3AnhO1y1JLglp4Rzm+mOZa1Nvhvq0BSxZO+BqIFxQ==" saltValue="8sp2UtbiAYLVIOK4GE2bSp+zD7cs3SL+WyV6YRHdY5ObuFcignnXGTRFOmUzb3QIzjZqUs7EbknKdQXuqCakuA==" spinCount="100000" sheet="1" objects="1" scenarios="1" formatColumns="0" formatRows="0" autoFilter="0"/>
  <autoFilter ref="C84:K348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4457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ROUND(SUM(BE92:BE540), 2)</f>
        <v>0</v>
      </c>
      <c r="G30" s="42"/>
      <c r="H30" s="42"/>
      <c r="I30" s="131">
        <v>0.21</v>
      </c>
      <c r="J30" s="130">
        <f>ROUND(ROUND((SUM(BE92:BE540)),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ROUND(SUM(BF92:BF540), 2)</f>
        <v>0</v>
      </c>
      <c r="G31" s="42"/>
      <c r="H31" s="42"/>
      <c r="I31" s="131">
        <v>0.15</v>
      </c>
      <c r="J31" s="130">
        <f>ROUND(ROUND((SUM(BF92:BF540)),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ROUND(SUM(BG92:BG540),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ROUND(SUM(BH92:BH540),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ROUND(SUM(BI92:BI540),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13 - SO.01 - Vzduchotechnika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4458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4459</v>
      </c>
      <c r="E58" s="152"/>
      <c r="F58" s="152"/>
      <c r="G58" s="152"/>
      <c r="H58" s="152"/>
      <c r="I58" s="153"/>
      <c r="J58" s="154">
        <f>J173</f>
        <v>0</v>
      </c>
      <c r="K58" s="155"/>
    </row>
    <row r="59" spans="2:47" s="7" customFormat="1" ht="24.95" customHeight="1">
      <c r="B59" s="149"/>
      <c r="C59" s="150"/>
      <c r="D59" s="151" t="s">
        <v>4460</v>
      </c>
      <c r="E59" s="152"/>
      <c r="F59" s="152"/>
      <c r="G59" s="152"/>
      <c r="H59" s="152"/>
      <c r="I59" s="153"/>
      <c r="J59" s="154">
        <f>J202</f>
        <v>0</v>
      </c>
      <c r="K59" s="155"/>
    </row>
    <row r="60" spans="2:47" s="7" customFormat="1" ht="24.95" customHeight="1">
      <c r="B60" s="149"/>
      <c r="C60" s="150"/>
      <c r="D60" s="151" t="s">
        <v>4461</v>
      </c>
      <c r="E60" s="152"/>
      <c r="F60" s="152"/>
      <c r="G60" s="152"/>
      <c r="H60" s="152"/>
      <c r="I60" s="153"/>
      <c r="J60" s="154">
        <f>J264</f>
        <v>0</v>
      </c>
      <c r="K60" s="155"/>
    </row>
    <row r="61" spans="2:47" s="7" customFormat="1" ht="24.95" customHeight="1">
      <c r="B61" s="149"/>
      <c r="C61" s="150"/>
      <c r="D61" s="151" t="s">
        <v>4462</v>
      </c>
      <c r="E61" s="152"/>
      <c r="F61" s="152"/>
      <c r="G61" s="152"/>
      <c r="H61" s="152"/>
      <c r="I61" s="153"/>
      <c r="J61" s="154">
        <f>J282</f>
        <v>0</v>
      </c>
      <c r="K61" s="155"/>
    </row>
    <row r="62" spans="2:47" s="7" customFormat="1" ht="24.95" customHeight="1">
      <c r="B62" s="149"/>
      <c r="C62" s="150"/>
      <c r="D62" s="151" t="s">
        <v>4463</v>
      </c>
      <c r="E62" s="152"/>
      <c r="F62" s="152"/>
      <c r="G62" s="152"/>
      <c r="H62" s="152"/>
      <c r="I62" s="153"/>
      <c r="J62" s="154">
        <f>J337</f>
        <v>0</v>
      </c>
      <c r="K62" s="155"/>
    </row>
    <row r="63" spans="2:47" s="7" customFormat="1" ht="24.95" customHeight="1">
      <c r="B63" s="149"/>
      <c r="C63" s="150"/>
      <c r="D63" s="151" t="s">
        <v>4464</v>
      </c>
      <c r="E63" s="152"/>
      <c r="F63" s="152"/>
      <c r="G63" s="152"/>
      <c r="H63" s="152"/>
      <c r="I63" s="153"/>
      <c r="J63" s="154">
        <f>J347</f>
        <v>0</v>
      </c>
      <c r="K63" s="155"/>
    </row>
    <row r="64" spans="2:47" s="7" customFormat="1" ht="24.95" customHeight="1">
      <c r="B64" s="149"/>
      <c r="C64" s="150"/>
      <c r="D64" s="151" t="s">
        <v>4465</v>
      </c>
      <c r="E64" s="152"/>
      <c r="F64" s="152"/>
      <c r="G64" s="152"/>
      <c r="H64" s="152"/>
      <c r="I64" s="153"/>
      <c r="J64" s="154">
        <f>J371</f>
        <v>0</v>
      </c>
      <c r="K64" s="155"/>
    </row>
    <row r="65" spans="2:12" s="7" customFormat="1" ht="24.95" customHeight="1">
      <c r="B65" s="149"/>
      <c r="C65" s="150"/>
      <c r="D65" s="151" t="s">
        <v>4466</v>
      </c>
      <c r="E65" s="152"/>
      <c r="F65" s="152"/>
      <c r="G65" s="152"/>
      <c r="H65" s="152"/>
      <c r="I65" s="153"/>
      <c r="J65" s="154">
        <f>J387</f>
        <v>0</v>
      </c>
      <c r="K65" s="155"/>
    </row>
    <row r="66" spans="2:12" s="7" customFormat="1" ht="24.95" customHeight="1">
      <c r="B66" s="149"/>
      <c r="C66" s="150"/>
      <c r="D66" s="151" t="s">
        <v>4467</v>
      </c>
      <c r="E66" s="152"/>
      <c r="F66" s="152"/>
      <c r="G66" s="152"/>
      <c r="H66" s="152"/>
      <c r="I66" s="153"/>
      <c r="J66" s="154">
        <f>J408</f>
        <v>0</v>
      </c>
      <c r="K66" s="155"/>
    </row>
    <row r="67" spans="2:12" s="7" customFormat="1" ht="24.95" customHeight="1">
      <c r="B67" s="149"/>
      <c r="C67" s="150"/>
      <c r="D67" s="151" t="s">
        <v>4468</v>
      </c>
      <c r="E67" s="152"/>
      <c r="F67" s="152"/>
      <c r="G67" s="152"/>
      <c r="H67" s="152"/>
      <c r="I67" s="153"/>
      <c r="J67" s="154">
        <f>J412</f>
        <v>0</v>
      </c>
      <c r="K67" s="155"/>
    </row>
    <row r="68" spans="2:12" s="7" customFormat="1" ht="24.95" customHeight="1">
      <c r="B68" s="149"/>
      <c r="C68" s="150"/>
      <c r="D68" s="151" t="s">
        <v>4469</v>
      </c>
      <c r="E68" s="152"/>
      <c r="F68" s="152"/>
      <c r="G68" s="152"/>
      <c r="H68" s="152"/>
      <c r="I68" s="153"/>
      <c r="J68" s="154">
        <f>J424</f>
        <v>0</v>
      </c>
      <c r="K68" s="155"/>
    </row>
    <row r="69" spans="2:12" s="7" customFormat="1" ht="24.95" customHeight="1">
      <c r="B69" s="149"/>
      <c r="C69" s="150"/>
      <c r="D69" s="151" t="s">
        <v>4470</v>
      </c>
      <c r="E69" s="152"/>
      <c r="F69" s="152"/>
      <c r="G69" s="152"/>
      <c r="H69" s="152"/>
      <c r="I69" s="153"/>
      <c r="J69" s="154">
        <f>J462</f>
        <v>0</v>
      </c>
      <c r="K69" s="155"/>
    </row>
    <row r="70" spans="2:12" s="7" customFormat="1" ht="24.95" customHeight="1">
      <c r="B70" s="149"/>
      <c r="C70" s="150"/>
      <c r="D70" s="151" t="s">
        <v>4471</v>
      </c>
      <c r="E70" s="152"/>
      <c r="F70" s="152"/>
      <c r="G70" s="152"/>
      <c r="H70" s="152"/>
      <c r="I70" s="153"/>
      <c r="J70" s="154">
        <f>J492</f>
        <v>0</v>
      </c>
      <c r="K70" s="155"/>
    </row>
    <row r="71" spans="2:12" s="7" customFormat="1" ht="24.95" customHeight="1">
      <c r="B71" s="149"/>
      <c r="C71" s="150"/>
      <c r="D71" s="151" t="s">
        <v>4472</v>
      </c>
      <c r="E71" s="152"/>
      <c r="F71" s="152"/>
      <c r="G71" s="152"/>
      <c r="H71" s="152"/>
      <c r="I71" s="153"/>
      <c r="J71" s="154">
        <f>J515</f>
        <v>0</v>
      </c>
      <c r="K71" s="155"/>
    </row>
    <row r="72" spans="2:12" s="7" customFormat="1" ht="24.95" customHeight="1">
      <c r="B72" s="149"/>
      <c r="C72" s="150"/>
      <c r="D72" s="151" t="s">
        <v>4473</v>
      </c>
      <c r="E72" s="152"/>
      <c r="F72" s="152"/>
      <c r="G72" s="152"/>
      <c r="H72" s="152"/>
      <c r="I72" s="153"/>
      <c r="J72" s="154">
        <f>J538</f>
        <v>0</v>
      </c>
      <c r="K72" s="155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157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1" t="str">
        <f>E7</f>
        <v>Výstavba objektu ZŠ - dostavba areálu při ul. Jizerská</v>
      </c>
      <c r="F82" s="382"/>
      <c r="G82" s="382"/>
      <c r="H82" s="382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56" t="str">
        <f>E9</f>
        <v>13 - SO.01 - Vzduchotechnika</v>
      </c>
      <c r="F84" s="383"/>
      <c r="G84" s="383"/>
      <c r="H84" s="383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6. 3. 2017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158</v>
      </c>
      <c r="D91" s="168" t="s">
        <v>64</v>
      </c>
      <c r="E91" s="168" t="s">
        <v>60</v>
      </c>
      <c r="F91" s="168" t="s">
        <v>159</v>
      </c>
      <c r="G91" s="168" t="s">
        <v>160</v>
      </c>
      <c r="H91" s="168" t="s">
        <v>161</v>
      </c>
      <c r="I91" s="169" t="s">
        <v>162</v>
      </c>
      <c r="J91" s="168" t="s">
        <v>146</v>
      </c>
      <c r="K91" s="170" t="s">
        <v>163</v>
      </c>
      <c r="L91" s="171"/>
      <c r="M91" s="81" t="s">
        <v>164</v>
      </c>
      <c r="N91" s="82" t="s">
        <v>49</v>
      </c>
      <c r="O91" s="82" t="s">
        <v>165</v>
      </c>
      <c r="P91" s="82" t="s">
        <v>166</v>
      </c>
      <c r="Q91" s="82" t="s">
        <v>167</v>
      </c>
      <c r="R91" s="82" t="s">
        <v>168</v>
      </c>
      <c r="S91" s="82" t="s">
        <v>169</v>
      </c>
      <c r="T91" s="83" t="s">
        <v>170</v>
      </c>
    </row>
    <row r="92" spans="2:65" s="1" customFormat="1" ht="29.25" customHeight="1">
      <c r="B92" s="41"/>
      <c r="C92" s="87" t="s">
        <v>147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P93+P173+P202+P264+P282+P337+P347+P371+P387+P408+P412+P424+P462+P492+P515+P538</f>
        <v>0</v>
      </c>
      <c r="Q92" s="85"/>
      <c r="R92" s="173">
        <f>R93+R173+R202+R264+R282+R337+R347+R371+R387+R408+R412+R424+R462+R492+R515+R538</f>
        <v>0</v>
      </c>
      <c r="S92" s="85"/>
      <c r="T92" s="174">
        <f>T93+T173+T202+T264+T282+T337+T347+T371+T387+T408+T412+T424+T462+T492+T515+T538</f>
        <v>0</v>
      </c>
      <c r="AT92" s="23" t="s">
        <v>79</v>
      </c>
      <c r="AU92" s="23" t="s">
        <v>148</v>
      </c>
      <c r="BK92" s="175">
        <f>BK93+BK173+BK202+BK264+BK282+BK337+BK347+BK371+BK387+BK408+BK412+BK424+BK462+BK492+BK515+BK538</f>
        <v>0</v>
      </c>
    </row>
    <row r="93" spans="2:65" s="10" customFormat="1" ht="37.35" customHeight="1">
      <c r="B93" s="176"/>
      <c r="C93" s="177"/>
      <c r="D93" s="178" t="s">
        <v>79</v>
      </c>
      <c r="E93" s="179" t="s">
        <v>2963</v>
      </c>
      <c r="F93" s="179" t="s">
        <v>4474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SUM(P94:P172)</f>
        <v>0</v>
      </c>
      <c r="Q93" s="184"/>
      <c r="R93" s="185">
        <f>SUM(R94:R172)</f>
        <v>0</v>
      </c>
      <c r="S93" s="184"/>
      <c r="T93" s="186">
        <f>SUM(T94:T172)</f>
        <v>0</v>
      </c>
      <c r="AR93" s="187" t="s">
        <v>89</v>
      </c>
      <c r="AT93" s="188" t="s">
        <v>79</v>
      </c>
      <c r="AU93" s="188" t="s">
        <v>80</v>
      </c>
      <c r="AY93" s="187" t="s">
        <v>173</v>
      </c>
      <c r="BK93" s="189">
        <f>SUM(BK94:BK172)</f>
        <v>0</v>
      </c>
    </row>
    <row r="94" spans="2:65" s="1" customFormat="1" ht="38.25" customHeight="1">
      <c r="B94" s="41"/>
      <c r="C94" s="192" t="s">
        <v>87</v>
      </c>
      <c r="D94" s="192" t="s">
        <v>176</v>
      </c>
      <c r="E94" s="193" t="s">
        <v>87</v>
      </c>
      <c r="F94" s="194" t="s">
        <v>4475</v>
      </c>
      <c r="G94" s="195" t="s">
        <v>1260</v>
      </c>
      <c r="H94" s="196">
        <v>1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89</v>
      </c>
    </row>
    <row r="95" spans="2:65" s="1" customFormat="1" ht="54">
      <c r="B95" s="41"/>
      <c r="C95" s="63"/>
      <c r="D95" s="204" t="s">
        <v>182</v>
      </c>
      <c r="E95" s="63"/>
      <c r="F95" s="205" t="s">
        <v>4476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27">
      <c r="B96" s="41"/>
      <c r="C96" s="63"/>
      <c r="D96" s="204" t="s">
        <v>351</v>
      </c>
      <c r="E96" s="63"/>
      <c r="F96" s="252" t="s">
        <v>4477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351</v>
      </c>
      <c r="AU96" s="23" t="s">
        <v>87</v>
      </c>
    </row>
    <row r="97" spans="2:65" s="1" customFormat="1" ht="25.5" customHeight="1">
      <c r="B97" s="41"/>
      <c r="C97" s="192" t="s">
        <v>89</v>
      </c>
      <c r="D97" s="192" t="s">
        <v>176</v>
      </c>
      <c r="E97" s="193" t="s">
        <v>4478</v>
      </c>
      <c r="F97" s="194" t="s">
        <v>4479</v>
      </c>
      <c r="G97" s="195" t="s">
        <v>1260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194</v>
      </c>
    </row>
    <row r="98" spans="2:65" s="1" customFormat="1" ht="13.5">
      <c r="B98" s="41"/>
      <c r="C98" s="63"/>
      <c r="D98" s="204" t="s">
        <v>182</v>
      </c>
      <c r="E98" s="63"/>
      <c r="F98" s="205" t="s">
        <v>4479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7">
      <c r="B99" s="41"/>
      <c r="C99" s="63"/>
      <c r="D99" s="204" t="s">
        <v>351</v>
      </c>
      <c r="E99" s="63"/>
      <c r="F99" s="252" t="s">
        <v>4480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351</v>
      </c>
      <c r="AU99" s="23" t="s">
        <v>87</v>
      </c>
    </row>
    <row r="100" spans="2:65" s="1" customFormat="1" ht="25.5" customHeight="1">
      <c r="B100" s="41"/>
      <c r="C100" s="192" t="s">
        <v>188</v>
      </c>
      <c r="D100" s="192" t="s">
        <v>176</v>
      </c>
      <c r="E100" s="193" t="s">
        <v>4481</v>
      </c>
      <c r="F100" s="194" t="s">
        <v>4479</v>
      </c>
      <c r="G100" s="195" t="s">
        <v>1260</v>
      </c>
      <c r="H100" s="196">
        <v>1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201</v>
      </c>
    </row>
    <row r="101" spans="2:65" s="1" customFormat="1" ht="13.5">
      <c r="B101" s="41"/>
      <c r="C101" s="63"/>
      <c r="D101" s="204" t="s">
        <v>182</v>
      </c>
      <c r="E101" s="63"/>
      <c r="F101" s="205" t="s">
        <v>4479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27">
      <c r="B102" s="41"/>
      <c r="C102" s="63"/>
      <c r="D102" s="204" t="s">
        <v>351</v>
      </c>
      <c r="E102" s="63"/>
      <c r="F102" s="252" t="s">
        <v>4480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351</v>
      </c>
      <c r="AU102" s="23" t="s">
        <v>87</v>
      </c>
    </row>
    <row r="103" spans="2:65" s="1" customFormat="1" ht="25.5" customHeight="1">
      <c r="B103" s="41"/>
      <c r="C103" s="192" t="s">
        <v>194</v>
      </c>
      <c r="D103" s="192" t="s">
        <v>176</v>
      </c>
      <c r="E103" s="193" t="s">
        <v>4482</v>
      </c>
      <c r="F103" s="194" t="s">
        <v>4479</v>
      </c>
      <c r="G103" s="195" t="s">
        <v>1260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209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4479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27">
      <c r="B105" s="41"/>
      <c r="C105" s="63"/>
      <c r="D105" s="204" t="s">
        <v>351</v>
      </c>
      <c r="E105" s="63"/>
      <c r="F105" s="252" t="s">
        <v>4483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351</v>
      </c>
      <c r="AU105" s="23" t="s">
        <v>87</v>
      </c>
    </row>
    <row r="106" spans="2:65" s="1" customFormat="1" ht="25.5" customHeight="1">
      <c r="B106" s="41"/>
      <c r="C106" s="192" t="s">
        <v>172</v>
      </c>
      <c r="D106" s="192" t="s">
        <v>176</v>
      </c>
      <c r="E106" s="193" t="s">
        <v>4484</v>
      </c>
      <c r="F106" s="194" t="s">
        <v>4479</v>
      </c>
      <c r="G106" s="195" t="s">
        <v>1260</v>
      </c>
      <c r="H106" s="196">
        <v>1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109</v>
      </c>
    </row>
    <row r="107" spans="2:65" s="1" customFormat="1" ht="13.5">
      <c r="B107" s="41"/>
      <c r="C107" s="63"/>
      <c r="D107" s="204" t="s">
        <v>182</v>
      </c>
      <c r="E107" s="63"/>
      <c r="F107" s="205" t="s">
        <v>4479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27">
      <c r="B108" s="41"/>
      <c r="C108" s="63"/>
      <c r="D108" s="204" t="s">
        <v>351</v>
      </c>
      <c r="E108" s="63"/>
      <c r="F108" s="252" t="s">
        <v>4483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351</v>
      </c>
      <c r="AU108" s="23" t="s">
        <v>87</v>
      </c>
    </row>
    <row r="109" spans="2:65" s="1" customFormat="1" ht="16.5" customHeight="1">
      <c r="B109" s="41"/>
      <c r="C109" s="192" t="s">
        <v>201</v>
      </c>
      <c r="D109" s="192" t="s">
        <v>176</v>
      </c>
      <c r="E109" s="193" t="s">
        <v>188</v>
      </c>
      <c r="F109" s="194" t="s">
        <v>4485</v>
      </c>
      <c r="G109" s="195" t="s">
        <v>78</v>
      </c>
      <c r="H109" s="196">
        <v>0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115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4485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205</v>
      </c>
      <c r="D111" s="192" t="s">
        <v>176</v>
      </c>
      <c r="E111" s="193" t="s">
        <v>4486</v>
      </c>
      <c r="F111" s="194" t="s">
        <v>4487</v>
      </c>
      <c r="G111" s="195" t="s">
        <v>1260</v>
      </c>
      <c r="H111" s="196">
        <v>1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121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4487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27">
      <c r="B113" s="41"/>
      <c r="C113" s="63"/>
      <c r="D113" s="204" t="s">
        <v>351</v>
      </c>
      <c r="E113" s="63"/>
      <c r="F113" s="252" t="s">
        <v>4488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351</v>
      </c>
      <c r="AU113" s="23" t="s">
        <v>87</v>
      </c>
    </row>
    <row r="114" spans="2:65" s="1" customFormat="1" ht="16.5" customHeight="1">
      <c r="B114" s="41"/>
      <c r="C114" s="192" t="s">
        <v>209</v>
      </c>
      <c r="D114" s="192" t="s">
        <v>176</v>
      </c>
      <c r="E114" s="193" t="s">
        <v>4489</v>
      </c>
      <c r="F114" s="194" t="s">
        <v>4490</v>
      </c>
      <c r="G114" s="195" t="s">
        <v>1260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239</v>
      </c>
    </row>
    <row r="115" spans="2:65" s="1" customFormat="1" ht="13.5">
      <c r="B115" s="41"/>
      <c r="C115" s="63"/>
      <c r="D115" s="204" t="s">
        <v>182</v>
      </c>
      <c r="E115" s="63"/>
      <c r="F115" s="205" t="s">
        <v>4490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27">
      <c r="B116" s="41"/>
      <c r="C116" s="63"/>
      <c r="D116" s="204" t="s">
        <v>351</v>
      </c>
      <c r="E116" s="63"/>
      <c r="F116" s="252" t="s">
        <v>4491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351</v>
      </c>
      <c r="AU116" s="23" t="s">
        <v>87</v>
      </c>
    </row>
    <row r="117" spans="2:65" s="1" customFormat="1" ht="25.5" customHeight="1">
      <c r="B117" s="41"/>
      <c r="C117" s="192" t="s">
        <v>213</v>
      </c>
      <c r="D117" s="192" t="s">
        <v>176</v>
      </c>
      <c r="E117" s="193" t="s">
        <v>172</v>
      </c>
      <c r="F117" s="194" t="s">
        <v>4492</v>
      </c>
      <c r="G117" s="195" t="s">
        <v>1260</v>
      </c>
      <c r="H117" s="196">
        <v>3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249</v>
      </c>
    </row>
    <row r="118" spans="2:65" s="1" customFormat="1" ht="13.5">
      <c r="B118" s="41"/>
      <c r="C118" s="63"/>
      <c r="D118" s="204" t="s">
        <v>182</v>
      </c>
      <c r="E118" s="63"/>
      <c r="F118" s="205" t="s">
        <v>4492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7">
      <c r="B119" s="41"/>
      <c r="C119" s="63"/>
      <c r="D119" s="204" t="s">
        <v>351</v>
      </c>
      <c r="E119" s="63"/>
      <c r="F119" s="252" t="s">
        <v>4493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351</v>
      </c>
      <c r="AU119" s="23" t="s">
        <v>87</v>
      </c>
    </row>
    <row r="120" spans="2:65" s="1" customFormat="1" ht="16.5" customHeight="1">
      <c r="B120" s="41"/>
      <c r="C120" s="192" t="s">
        <v>109</v>
      </c>
      <c r="D120" s="192" t="s">
        <v>176</v>
      </c>
      <c r="E120" s="193" t="s">
        <v>4494</v>
      </c>
      <c r="F120" s="194" t="s">
        <v>4495</v>
      </c>
      <c r="G120" s="195" t="s">
        <v>1260</v>
      </c>
      <c r="H120" s="196">
        <v>1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124</v>
      </c>
    </row>
    <row r="121" spans="2:65" s="1" customFormat="1" ht="13.5">
      <c r="B121" s="41"/>
      <c r="C121" s="63"/>
      <c r="D121" s="204" t="s">
        <v>182</v>
      </c>
      <c r="E121" s="63"/>
      <c r="F121" s="205" t="s">
        <v>4495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27">
      <c r="B122" s="41"/>
      <c r="C122" s="63"/>
      <c r="D122" s="204" t="s">
        <v>351</v>
      </c>
      <c r="E122" s="63"/>
      <c r="F122" s="252" t="s">
        <v>4496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351</v>
      </c>
      <c r="AU122" s="23" t="s">
        <v>87</v>
      </c>
    </row>
    <row r="123" spans="2:65" s="1" customFormat="1" ht="16.5" customHeight="1">
      <c r="B123" s="41"/>
      <c r="C123" s="192" t="s">
        <v>112</v>
      </c>
      <c r="D123" s="192" t="s">
        <v>176</v>
      </c>
      <c r="E123" s="193" t="s">
        <v>4497</v>
      </c>
      <c r="F123" s="194" t="s">
        <v>4495</v>
      </c>
      <c r="G123" s="195" t="s">
        <v>1260</v>
      </c>
      <c r="H123" s="196">
        <v>2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129</v>
      </c>
    </row>
    <row r="124" spans="2:65" s="1" customFormat="1" ht="13.5">
      <c r="B124" s="41"/>
      <c r="C124" s="63"/>
      <c r="D124" s="204" t="s">
        <v>182</v>
      </c>
      <c r="E124" s="63"/>
      <c r="F124" s="205" t="s">
        <v>4495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27">
      <c r="B125" s="41"/>
      <c r="C125" s="63"/>
      <c r="D125" s="204" t="s">
        <v>351</v>
      </c>
      <c r="E125" s="63"/>
      <c r="F125" s="252" t="s">
        <v>4498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351</v>
      </c>
      <c r="AU125" s="23" t="s">
        <v>87</v>
      </c>
    </row>
    <row r="126" spans="2:65" s="1" customFormat="1" ht="16.5" customHeight="1">
      <c r="B126" s="41"/>
      <c r="C126" s="192" t="s">
        <v>115</v>
      </c>
      <c r="D126" s="192" t="s">
        <v>176</v>
      </c>
      <c r="E126" s="193" t="s">
        <v>4499</v>
      </c>
      <c r="F126" s="194" t="s">
        <v>4500</v>
      </c>
      <c r="G126" s="195" t="s">
        <v>1260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394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4500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27">
      <c r="B128" s="41"/>
      <c r="C128" s="63"/>
      <c r="D128" s="204" t="s">
        <v>351</v>
      </c>
      <c r="E128" s="63"/>
      <c r="F128" s="252" t="s">
        <v>4496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351</v>
      </c>
      <c r="AU128" s="23" t="s">
        <v>87</v>
      </c>
    </row>
    <row r="129" spans="2:65" s="1" customFormat="1" ht="16.5" customHeight="1">
      <c r="B129" s="41"/>
      <c r="C129" s="192" t="s">
        <v>118</v>
      </c>
      <c r="D129" s="192" t="s">
        <v>176</v>
      </c>
      <c r="E129" s="193" t="s">
        <v>4501</v>
      </c>
      <c r="F129" s="194" t="s">
        <v>4500</v>
      </c>
      <c r="G129" s="195" t="s">
        <v>1260</v>
      </c>
      <c r="H129" s="196">
        <v>10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407</v>
      </c>
    </row>
    <row r="130" spans="2:65" s="1" customFormat="1" ht="13.5">
      <c r="B130" s="41"/>
      <c r="C130" s="63"/>
      <c r="D130" s="204" t="s">
        <v>182</v>
      </c>
      <c r="E130" s="63"/>
      <c r="F130" s="205" t="s">
        <v>4500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7">
      <c r="B131" s="41"/>
      <c r="C131" s="63"/>
      <c r="D131" s="204" t="s">
        <v>351</v>
      </c>
      <c r="E131" s="63"/>
      <c r="F131" s="252" t="s">
        <v>4498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351</v>
      </c>
      <c r="AU131" s="23" t="s">
        <v>87</v>
      </c>
    </row>
    <row r="132" spans="2:65" s="1" customFormat="1" ht="16.5" customHeight="1">
      <c r="B132" s="41"/>
      <c r="C132" s="192" t="s">
        <v>121</v>
      </c>
      <c r="D132" s="192" t="s">
        <v>176</v>
      </c>
      <c r="E132" s="193" t="s">
        <v>4502</v>
      </c>
      <c r="F132" s="194" t="s">
        <v>4500</v>
      </c>
      <c r="G132" s="195" t="s">
        <v>1260</v>
      </c>
      <c r="H132" s="196">
        <v>6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420</v>
      </c>
    </row>
    <row r="133" spans="2:65" s="1" customFormat="1" ht="13.5">
      <c r="B133" s="41"/>
      <c r="C133" s="63"/>
      <c r="D133" s="204" t="s">
        <v>182</v>
      </c>
      <c r="E133" s="63"/>
      <c r="F133" s="205" t="s">
        <v>4500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27">
      <c r="B134" s="41"/>
      <c r="C134" s="63"/>
      <c r="D134" s="204" t="s">
        <v>351</v>
      </c>
      <c r="E134" s="63"/>
      <c r="F134" s="252" t="s">
        <v>4503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351</v>
      </c>
      <c r="AU134" s="23" t="s">
        <v>87</v>
      </c>
    </row>
    <row r="135" spans="2:65" s="1" customFormat="1" ht="16.5" customHeight="1">
      <c r="B135" s="41"/>
      <c r="C135" s="192" t="s">
        <v>10</v>
      </c>
      <c r="D135" s="192" t="s">
        <v>176</v>
      </c>
      <c r="E135" s="193" t="s">
        <v>4504</v>
      </c>
      <c r="F135" s="194" t="s">
        <v>4505</v>
      </c>
      <c r="G135" s="195" t="s">
        <v>3618</v>
      </c>
      <c r="H135" s="196">
        <v>10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434</v>
      </c>
    </row>
    <row r="136" spans="2:65" s="1" customFormat="1" ht="13.5">
      <c r="B136" s="41"/>
      <c r="C136" s="63"/>
      <c r="D136" s="204" t="s">
        <v>182</v>
      </c>
      <c r="E136" s="63"/>
      <c r="F136" s="205" t="s">
        <v>4505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27">
      <c r="B137" s="41"/>
      <c r="C137" s="63"/>
      <c r="D137" s="204" t="s">
        <v>351</v>
      </c>
      <c r="E137" s="63"/>
      <c r="F137" s="252" t="s">
        <v>4498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351</v>
      </c>
      <c r="AU137" s="23" t="s">
        <v>87</v>
      </c>
    </row>
    <row r="138" spans="2:65" s="1" customFormat="1" ht="16.5" customHeight="1">
      <c r="B138" s="41"/>
      <c r="C138" s="192" t="s">
        <v>239</v>
      </c>
      <c r="D138" s="192" t="s">
        <v>176</v>
      </c>
      <c r="E138" s="193" t="s">
        <v>4506</v>
      </c>
      <c r="F138" s="194" t="s">
        <v>4505</v>
      </c>
      <c r="G138" s="195" t="s">
        <v>3618</v>
      </c>
      <c r="H138" s="196">
        <v>10</v>
      </c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666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4505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27">
      <c r="B140" s="41"/>
      <c r="C140" s="63"/>
      <c r="D140" s="204" t="s">
        <v>351</v>
      </c>
      <c r="E140" s="63"/>
      <c r="F140" s="252" t="s">
        <v>4503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351</v>
      </c>
      <c r="AU140" s="23" t="s">
        <v>87</v>
      </c>
    </row>
    <row r="141" spans="2:65" s="1" customFormat="1" ht="16.5" customHeight="1">
      <c r="B141" s="41"/>
      <c r="C141" s="192" t="s">
        <v>243</v>
      </c>
      <c r="D141" s="192" t="s">
        <v>176</v>
      </c>
      <c r="E141" s="193" t="s">
        <v>4507</v>
      </c>
      <c r="F141" s="194" t="s">
        <v>4505</v>
      </c>
      <c r="G141" s="195" t="s">
        <v>3618</v>
      </c>
      <c r="H141" s="196">
        <v>8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678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4505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" customFormat="1" ht="27">
      <c r="B143" s="41"/>
      <c r="C143" s="63"/>
      <c r="D143" s="204" t="s">
        <v>351</v>
      </c>
      <c r="E143" s="63"/>
      <c r="F143" s="252" t="s">
        <v>4508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351</v>
      </c>
      <c r="AU143" s="23" t="s">
        <v>87</v>
      </c>
    </row>
    <row r="144" spans="2:65" s="1" customFormat="1" ht="25.5" customHeight="1">
      <c r="B144" s="41"/>
      <c r="C144" s="192" t="s">
        <v>249</v>
      </c>
      <c r="D144" s="192" t="s">
        <v>176</v>
      </c>
      <c r="E144" s="193" t="s">
        <v>4509</v>
      </c>
      <c r="F144" s="194" t="s">
        <v>4510</v>
      </c>
      <c r="G144" s="195" t="s">
        <v>3618</v>
      </c>
      <c r="H144" s="196">
        <v>2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692</v>
      </c>
    </row>
    <row r="145" spans="2:65" s="1" customFormat="1" ht="13.5">
      <c r="B145" s="41"/>
      <c r="C145" s="63"/>
      <c r="D145" s="204" t="s">
        <v>182</v>
      </c>
      <c r="E145" s="63"/>
      <c r="F145" s="205" t="s">
        <v>4510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27">
      <c r="B146" s="41"/>
      <c r="C146" s="63"/>
      <c r="D146" s="204" t="s">
        <v>351</v>
      </c>
      <c r="E146" s="63"/>
      <c r="F146" s="252" t="s">
        <v>4511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351</v>
      </c>
      <c r="AU146" s="23" t="s">
        <v>87</v>
      </c>
    </row>
    <row r="147" spans="2:65" s="1" customFormat="1" ht="25.5" customHeight="1">
      <c r="B147" s="41"/>
      <c r="C147" s="192" t="s">
        <v>253</v>
      </c>
      <c r="D147" s="192" t="s">
        <v>176</v>
      </c>
      <c r="E147" s="193" t="s">
        <v>4512</v>
      </c>
      <c r="F147" s="194" t="s">
        <v>4510</v>
      </c>
      <c r="G147" s="195" t="s">
        <v>3618</v>
      </c>
      <c r="H147" s="196">
        <v>14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710</v>
      </c>
    </row>
    <row r="148" spans="2:65" s="1" customFormat="1" ht="13.5">
      <c r="B148" s="41"/>
      <c r="C148" s="63"/>
      <c r="D148" s="204" t="s">
        <v>182</v>
      </c>
      <c r="E148" s="63"/>
      <c r="F148" s="205" t="s">
        <v>4510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7">
      <c r="B149" s="41"/>
      <c r="C149" s="63"/>
      <c r="D149" s="204" t="s">
        <v>351</v>
      </c>
      <c r="E149" s="63"/>
      <c r="F149" s="252" t="s">
        <v>4513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351</v>
      </c>
      <c r="AU149" s="23" t="s">
        <v>87</v>
      </c>
    </row>
    <row r="150" spans="2:65" s="1" customFormat="1" ht="25.5" customHeight="1">
      <c r="B150" s="41"/>
      <c r="C150" s="192" t="s">
        <v>124</v>
      </c>
      <c r="D150" s="192" t="s">
        <v>176</v>
      </c>
      <c r="E150" s="193" t="s">
        <v>4514</v>
      </c>
      <c r="F150" s="194" t="s">
        <v>4510</v>
      </c>
      <c r="G150" s="195" t="s">
        <v>3618</v>
      </c>
      <c r="H150" s="196">
        <v>0.5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733</v>
      </c>
    </row>
    <row r="151" spans="2:65" s="1" customFormat="1" ht="13.5">
      <c r="B151" s="41"/>
      <c r="C151" s="63"/>
      <c r="D151" s="204" t="s">
        <v>182</v>
      </c>
      <c r="E151" s="63"/>
      <c r="F151" s="205" t="s">
        <v>4510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" customFormat="1" ht="27">
      <c r="B152" s="41"/>
      <c r="C152" s="63"/>
      <c r="D152" s="204" t="s">
        <v>351</v>
      </c>
      <c r="E152" s="63"/>
      <c r="F152" s="252" t="s">
        <v>4515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351</v>
      </c>
      <c r="AU152" s="23" t="s">
        <v>87</v>
      </c>
    </row>
    <row r="153" spans="2:65" s="1" customFormat="1" ht="25.5" customHeight="1">
      <c r="B153" s="41"/>
      <c r="C153" s="192" t="s">
        <v>9</v>
      </c>
      <c r="D153" s="192" t="s">
        <v>176</v>
      </c>
      <c r="E153" s="193" t="s">
        <v>4516</v>
      </c>
      <c r="F153" s="194" t="s">
        <v>4510</v>
      </c>
      <c r="G153" s="195" t="s">
        <v>3618</v>
      </c>
      <c r="H153" s="196">
        <v>1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746</v>
      </c>
    </row>
    <row r="154" spans="2:65" s="1" customFormat="1" ht="13.5">
      <c r="B154" s="41"/>
      <c r="C154" s="63"/>
      <c r="D154" s="204" t="s">
        <v>182</v>
      </c>
      <c r="E154" s="63"/>
      <c r="F154" s="205" t="s">
        <v>4510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27">
      <c r="B155" s="41"/>
      <c r="C155" s="63"/>
      <c r="D155" s="204" t="s">
        <v>351</v>
      </c>
      <c r="E155" s="63"/>
      <c r="F155" s="252" t="s">
        <v>4517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351</v>
      </c>
      <c r="AU155" s="23" t="s">
        <v>87</v>
      </c>
    </row>
    <row r="156" spans="2:65" s="1" customFormat="1" ht="38.25" customHeight="1">
      <c r="B156" s="41"/>
      <c r="C156" s="192" t="s">
        <v>129</v>
      </c>
      <c r="D156" s="192" t="s">
        <v>176</v>
      </c>
      <c r="E156" s="193" t="s">
        <v>109</v>
      </c>
      <c r="F156" s="194" t="s">
        <v>4518</v>
      </c>
      <c r="G156" s="195" t="s">
        <v>256</v>
      </c>
      <c r="H156" s="196">
        <v>57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87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759</v>
      </c>
    </row>
    <row r="157" spans="2:65" s="1" customFormat="1" ht="27">
      <c r="B157" s="41"/>
      <c r="C157" s="63"/>
      <c r="D157" s="204" t="s">
        <v>182</v>
      </c>
      <c r="E157" s="63"/>
      <c r="F157" s="205" t="s">
        <v>4518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87</v>
      </c>
    </row>
    <row r="158" spans="2:65" s="1" customFormat="1" ht="25.5" customHeight="1">
      <c r="B158" s="41"/>
      <c r="C158" s="192" t="s">
        <v>387</v>
      </c>
      <c r="D158" s="192" t="s">
        <v>176</v>
      </c>
      <c r="E158" s="193" t="s">
        <v>112</v>
      </c>
      <c r="F158" s="194" t="s">
        <v>4519</v>
      </c>
      <c r="G158" s="195" t="s">
        <v>256</v>
      </c>
      <c r="H158" s="196">
        <v>25</v>
      </c>
      <c r="I158" s="197"/>
      <c r="J158" s="198">
        <f>ROUND(I158*H158,2)</f>
        <v>0</v>
      </c>
      <c r="K158" s="194" t="s">
        <v>78</v>
      </c>
      <c r="L158" s="61"/>
      <c r="M158" s="199" t="s">
        <v>78</v>
      </c>
      <c r="N158" s="200" t="s">
        <v>50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3" t="s">
        <v>239</v>
      </c>
      <c r="AT158" s="23" t="s">
        <v>176</v>
      </c>
      <c r="AU158" s="23" t="s">
        <v>87</v>
      </c>
      <c r="AY158" s="23" t="s">
        <v>173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87</v>
      </c>
      <c r="BK158" s="203">
        <f>ROUND(I158*H158,2)</f>
        <v>0</v>
      </c>
      <c r="BL158" s="23" t="s">
        <v>239</v>
      </c>
      <c r="BM158" s="23" t="s">
        <v>773</v>
      </c>
    </row>
    <row r="159" spans="2:65" s="1" customFormat="1" ht="27">
      <c r="B159" s="41"/>
      <c r="C159" s="63"/>
      <c r="D159" s="204" t="s">
        <v>182</v>
      </c>
      <c r="E159" s="63"/>
      <c r="F159" s="205" t="s">
        <v>4519</v>
      </c>
      <c r="G159" s="63"/>
      <c r="H159" s="63"/>
      <c r="I159" s="163"/>
      <c r="J159" s="63"/>
      <c r="K159" s="63"/>
      <c r="L159" s="61"/>
      <c r="M159" s="206"/>
      <c r="N159" s="42"/>
      <c r="O159" s="42"/>
      <c r="P159" s="42"/>
      <c r="Q159" s="42"/>
      <c r="R159" s="42"/>
      <c r="S159" s="42"/>
      <c r="T159" s="78"/>
      <c r="AT159" s="23" t="s">
        <v>182</v>
      </c>
      <c r="AU159" s="23" t="s">
        <v>87</v>
      </c>
    </row>
    <row r="160" spans="2:65" s="1" customFormat="1" ht="27">
      <c r="B160" s="41"/>
      <c r="C160" s="63"/>
      <c r="D160" s="204" t="s">
        <v>351</v>
      </c>
      <c r="E160" s="63"/>
      <c r="F160" s="252" t="s">
        <v>4520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351</v>
      </c>
      <c r="AU160" s="23" t="s">
        <v>87</v>
      </c>
    </row>
    <row r="161" spans="2:65" s="1" customFormat="1" ht="38.25" customHeight="1">
      <c r="B161" s="41"/>
      <c r="C161" s="192" t="s">
        <v>394</v>
      </c>
      <c r="D161" s="192" t="s">
        <v>176</v>
      </c>
      <c r="E161" s="193" t="s">
        <v>115</v>
      </c>
      <c r="F161" s="194" t="s">
        <v>4521</v>
      </c>
      <c r="G161" s="195" t="s">
        <v>256</v>
      </c>
      <c r="H161" s="196">
        <v>2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783</v>
      </c>
    </row>
    <row r="162" spans="2:65" s="1" customFormat="1" ht="27">
      <c r="B162" s="41"/>
      <c r="C162" s="63"/>
      <c r="D162" s="204" t="s">
        <v>182</v>
      </c>
      <c r="E162" s="63"/>
      <c r="F162" s="205" t="s">
        <v>4521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27">
      <c r="B163" s="41"/>
      <c r="C163" s="63"/>
      <c r="D163" s="204" t="s">
        <v>351</v>
      </c>
      <c r="E163" s="63"/>
      <c r="F163" s="252" t="s">
        <v>4522</v>
      </c>
      <c r="G163" s="63"/>
      <c r="H163" s="63"/>
      <c r="I163" s="163"/>
      <c r="J163" s="63"/>
      <c r="K163" s="63"/>
      <c r="L163" s="61"/>
      <c r="M163" s="206"/>
      <c r="N163" s="42"/>
      <c r="O163" s="42"/>
      <c r="P163" s="42"/>
      <c r="Q163" s="42"/>
      <c r="R163" s="42"/>
      <c r="S163" s="42"/>
      <c r="T163" s="78"/>
      <c r="AT163" s="23" t="s">
        <v>351</v>
      </c>
      <c r="AU163" s="23" t="s">
        <v>87</v>
      </c>
    </row>
    <row r="164" spans="2:65" s="1" customFormat="1" ht="25.5" customHeight="1">
      <c r="B164" s="41"/>
      <c r="C164" s="192" t="s">
        <v>402</v>
      </c>
      <c r="D164" s="192" t="s">
        <v>176</v>
      </c>
      <c r="E164" s="193" t="s">
        <v>118</v>
      </c>
      <c r="F164" s="194" t="s">
        <v>4523</v>
      </c>
      <c r="G164" s="195" t="s">
        <v>256</v>
      </c>
      <c r="H164" s="196">
        <v>7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87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797</v>
      </c>
    </row>
    <row r="165" spans="2:65" s="1" customFormat="1" ht="27">
      <c r="B165" s="41"/>
      <c r="C165" s="63"/>
      <c r="D165" s="204" t="s">
        <v>182</v>
      </c>
      <c r="E165" s="63"/>
      <c r="F165" s="205" t="s">
        <v>4523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87</v>
      </c>
    </row>
    <row r="166" spans="2:65" s="1" customFormat="1" ht="27">
      <c r="B166" s="41"/>
      <c r="C166" s="63"/>
      <c r="D166" s="204" t="s">
        <v>351</v>
      </c>
      <c r="E166" s="63"/>
      <c r="F166" s="252" t="s">
        <v>4520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351</v>
      </c>
      <c r="AU166" s="23" t="s">
        <v>87</v>
      </c>
    </row>
    <row r="167" spans="2:65" s="1" customFormat="1" ht="16.5" customHeight="1">
      <c r="B167" s="41"/>
      <c r="C167" s="192" t="s">
        <v>407</v>
      </c>
      <c r="D167" s="192" t="s">
        <v>176</v>
      </c>
      <c r="E167" s="193" t="s">
        <v>4524</v>
      </c>
      <c r="F167" s="194" t="s">
        <v>4525</v>
      </c>
      <c r="G167" s="195" t="s">
        <v>1260</v>
      </c>
      <c r="H167" s="196">
        <v>2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813</v>
      </c>
    </row>
    <row r="168" spans="2:65" s="1" customFormat="1" ht="13.5">
      <c r="B168" s="41"/>
      <c r="C168" s="63"/>
      <c r="D168" s="204" t="s">
        <v>182</v>
      </c>
      <c r="E168" s="63"/>
      <c r="F168" s="205" t="s">
        <v>4525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16.5" customHeight="1">
      <c r="B169" s="41"/>
      <c r="C169" s="192" t="s">
        <v>414</v>
      </c>
      <c r="D169" s="192" t="s">
        <v>176</v>
      </c>
      <c r="E169" s="193" t="s">
        <v>4526</v>
      </c>
      <c r="F169" s="194" t="s">
        <v>4527</v>
      </c>
      <c r="G169" s="195" t="s">
        <v>1260</v>
      </c>
      <c r="H169" s="196">
        <v>2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824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4527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16.5" customHeight="1">
      <c r="B171" s="41"/>
      <c r="C171" s="192" t="s">
        <v>420</v>
      </c>
      <c r="D171" s="192" t="s">
        <v>176</v>
      </c>
      <c r="E171" s="193" t="s">
        <v>4528</v>
      </c>
      <c r="F171" s="194" t="s">
        <v>4529</v>
      </c>
      <c r="G171" s="195" t="s">
        <v>1260</v>
      </c>
      <c r="H171" s="196">
        <v>2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835</v>
      </c>
    </row>
    <row r="172" spans="2:65" s="1" customFormat="1" ht="13.5">
      <c r="B172" s="41"/>
      <c r="C172" s="63"/>
      <c r="D172" s="204" t="s">
        <v>182</v>
      </c>
      <c r="E172" s="63"/>
      <c r="F172" s="205" t="s">
        <v>4529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0" customFormat="1" ht="37.35" customHeight="1">
      <c r="B173" s="176"/>
      <c r="C173" s="177"/>
      <c r="D173" s="178" t="s">
        <v>79</v>
      </c>
      <c r="E173" s="179" t="s">
        <v>3615</v>
      </c>
      <c r="F173" s="179" t="s">
        <v>4530</v>
      </c>
      <c r="G173" s="177"/>
      <c r="H173" s="177"/>
      <c r="I173" s="180"/>
      <c r="J173" s="181">
        <f>BK173</f>
        <v>0</v>
      </c>
      <c r="K173" s="177"/>
      <c r="L173" s="182"/>
      <c r="M173" s="183"/>
      <c r="N173" s="184"/>
      <c r="O173" s="184"/>
      <c r="P173" s="185">
        <f>SUM(P174:P201)</f>
        <v>0</v>
      </c>
      <c r="Q173" s="184"/>
      <c r="R173" s="185">
        <f>SUM(R174:R201)</f>
        <v>0</v>
      </c>
      <c r="S173" s="184"/>
      <c r="T173" s="186">
        <f>SUM(T174:T201)</f>
        <v>0</v>
      </c>
      <c r="AR173" s="187" t="s">
        <v>89</v>
      </c>
      <c r="AT173" s="188" t="s">
        <v>79</v>
      </c>
      <c r="AU173" s="188" t="s">
        <v>80</v>
      </c>
      <c r="AY173" s="187" t="s">
        <v>173</v>
      </c>
      <c r="BK173" s="189">
        <f>SUM(BK174:BK201)</f>
        <v>0</v>
      </c>
    </row>
    <row r="174" spans="2:65" s="1" customFormat="1" ht="25.5" customHeight="1">
      <c r="B174" s="41"/>
      <c r="C174" s="192" t="s">
        <v>427</v>
      </c>
      <c r="D174" s="192" t="s">
        <v>176</v>
      </c>
      <c r="E174" s="193" t="s">
        <v>3494</v>
      </c>
      <c r="F174" s="194" t="s">
        <v>4531</v>
      </c>
      <c r="G174" s="195" t="s">
        <v>1260</v>
      </c>
      <c r="H174" s="196">
        <v>3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87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848</v>
      </c>
    </row>
    <row r="175" spans="2:65" s="1" customFormat="1" ht="27">
      <c r="B175" s="41"/>
      <c r="C175" s="63"/>
      <c r="D175" s="204" t="s">
        <v>182</v>
      </c>
      <c r="E175" s="63"/>
      <c r="F175" s="205" t="s">
        <v>4531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87</v>
      </c>
    </row>
    <row r="176" spans="2:65" s="1" customFormat="1" ht="27">
      <c r="B176" s="41"/>
      <c r="C176" s="63"/>
      <c r="D176" s="204" t="s">
        <v>351</v>
      </c>
      <c r="E176" s="63"/>
      <c r="F176" s="252" t="s">
        <v>4532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351</v>
      </c>
      <c r="AU176" s="23" t="s">
        <v>87</v>
      </c>
    </row>
    <row r="177" spans="2:65" s="1" customFormat="1" ht="25.5" customHeight="1">
      <c r="B177" s="41"/>
      <c r="C177" s="192" t="s">
        <v>434</v>
      </c>
      <c r="D177" s="192" t="s">
        <v>176</v>
      </c>
      <c r="E177" s="193" t="s">
        <v>89</v>
      </c>
      <c r="F177" s="194" t="s">
        <v>4479</v>
      </c>
      <c r="G177" s="195" t="s">
        <v>1260</v>
      </c>
      <c r="H177" s="196">
        <v>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861</v>
      </c>
    </row>
    <row r="178" spans="2:65" s="1" customFormat="1" ht="13.5">
      <c r="B178" s="41"/>
      <c r="C178" s="63"/>
      <c r="D178" s="204" t="s">
        <v>182</v>
      </c>
      <c r="E178" s="63"/>
      <c r="F178" s="205" t="s">
        <v>4479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27">
      <c r="B179" s="41"/>
      <c r="C179" s="63"/>
      <c r="D179" s="204" t="s">
        <v>351</v>
      </c>
      <c r="E179" s="63"/>
      <c r="F179" s="252" t="s">
        <v>4533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351</v>
      </c>
      <c r="AU179" s="23" t="s">
        <v>87</v>
      </c>
    </row>
    <row r="180" spans="2:65" s="1" customFormat="1" ht="16.5" customHeight="1">
      <c r="B180" s="41"/>
      <c r="C180" s="192" t="s">
        <v>441</v>
      </c>
      <c r="D180" s="192" t="s">
        <v>176</v>
      </c>
      <c r="E180" s="193" t="s">
        <v>4534</v>
      </c>
      <c r="F180" s="194" t="s">
        <v>4535</v>
      </c>
      <c r="G180" s="195" t="s">
        <v>1260</v>
      </c>
      <c r="H180" s="196">
        <v>1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87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871</v>
      </c>
    </row>
    <row r="181" spans="2:65" s="1" customFormat="1" ht="13.5">
      <c r="B181" s="41"/>
      <c r="C181" s="63"/>
      <c r="D181" s="204" t="s">
        <v>182</v>
      </c>
      <c r="E181" s="63"/>
      <c r="F181" s="205" t="s">
        <v>4535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87</v>
      </c>
    </row>
    <row r="182" spans="2:65" s="1" customFormat="1" ht="27">
      <c r="B182" s="41"/>
      <c r="C182" s="63"/>
      <c r="D182" s="204" t="s">
        <v>351</v>
      </c>
      <c r="E182" s="63"/>
      <c r="F182" s="252" t="s">
        <v>4536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351</v>
      </c>
      <c r="AU182" s="23" t="s">
        <v>87</v>
      </c>
    </row>
    <row r="183" spans="2:65" s="1" customFormat="1" ht="16.5" customHeight="1">
      <c r="B183" s="41"/>
      <c r="C183" s="192" t="s">
        <v>666</v>
      </c>
      <c r="D183" s="192" t="s">
        <v>176</v>
      </c>
      <c r="E183" s="193" t="s">
        <v>4537</v>
      </c>
      <c r="F183" s="194" t="s">
        <v>4535</v>
      </c>
      <c r="G183" s="195" t="s">
        <v>1260</v>
      </c>
      <c r="H183" s="196">
        <v>2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880</v>
      </c>
    </row>
    <row r="184" spans="2:65" s="1" customFormat="1" ht="13.5">
      <c r="B184" s="41"/>
      <c r="C184" s="63"/>
      <c r="D184" s="204" t="s">
        <v>182</v>
      </c>
      <c r="E184" s="63"/>
      <c r="F184" s="205" t="s">
        <v>4535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27">
      <c r="B185" s="41"/>
      <c r="C185" s="63"/>
      <c r="D185" s="204" t="s">
        <v>351</v>
      </c>
      <c r="E185" s="63"/>
      <c r="F185" s="252" t="s">
        <v>4538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351</v>
      </c>
      <c r="AU185" s="23" t="s">
        <v>87</v>
      </c>
    </row>
    <row r="186" spans="2:65" s="1" customFormat="1" ht="16.5" customHeight="1">
      <c r="B186" s="41"/>
      <c r="C186" s="192" t="s">
        <v>673</v>
      </c>
      <c r="D186" s="192" t="s">
        <v>176</v>
      </c>
      <c r="E186" s="193" t="s">
        <v>194</v>
      </c>
      <c r="F186" s="194" t="s">
        <v>4539</v>
      </c>
      <c r="G186" s="195" t="s">
        <v>1260</v>
      </c>
      <c r="H186" s="196">
        <v>6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895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4539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27">
      <c r="B188" s="41"/>
      <c r="C188" s="63"/>
      <c r="D188" s="204" t="s">
        <v>351</v>
      </c>
      <c r="E188" s="63"/>
      <c r="F188" s="252" t="s">
        <v>4540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351</v>
      </c>
      <c r="AU188" s="23" t="s">
        <v>87</v>
      </c>
    </row>
    <row r="189" spans="2:65" s="1" customFormat="1" ht="16.5" customHeight="1">
      <c r="B189" s="41"/>
      <c r="C189" s="192" t="s">
        <v>678</v>
      </c>
      <c r="D189" s="192" t="s">
        <v>176</v>
      </c>
      <c r="E189" s="193" t="s">
        <v>4541</v>
      </c>
      <c r="F189" s="194" t="s">
        <v>4542</v>
      </c>
      <c r="G189" s="195" t="s">
        <v>1260</v>
      </c>
      <c r="H189" s="196">
        <v>2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903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4542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" customFormat="1" ht="27">
      <c r="B191" s="41"/>
      <c r="C191" s="63"/>
      <c r="D191" s="204" t="s">
        <v>351</v>
      </c>
      <c r="E191" s="63"/>
      <c r="F191" s="252" t="s">
        <v>4543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351</v>
      </c>
      <c r="AU191" s="23" t="s">
        <v>87</v>
      </c>
    </row>
    <row r="192" spans="2:65" s="1" customFormat="1" ht="16.5" customHeight="1">
      <c r="B192" s="41"/>
      <c r="C192" s="192" t="s">
        <v>683</v>
      </c>
      <c r="D192" s="192" t="s">
        <v>176</v>
      </c>
      <c r="E192" s="193" t="s">
        <v>4544</v>
      </c>
      <c r="F192" s="194" t="s">
        <v>4542</v>
      </c>
      <c r="G192" s="195" t="s">
        <v>1260</v>
      </c>
      <c r="H192" s="196">
        <v>1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911</v>
      </c>
    </row>
    <row r="193" spans="2:65" s="1" customFormat="1" ht="13.5">
      <c r="B193" s="41"/>
      <c r="C193" s="63"/>
      <c r="D193" s="204" t="s">
        <v>182</v>
      </c>
      <c r="E193" s="63"/>
      <c r="F193" s="205" t="s">
        <v>4542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27">
      <c r="B194" s="41"/>
      <c r="C194" s="63"/>
      <c r="D194" s="204" t="s">
        <v>351</v>
      </c>
      <c r="E194" s="63"/>
      <c r="F194" s="252" t="s">
        <v>4545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351</v>
      </c>
      <c r="AU194" s="23" t="s">
        <v>87</v>
      </c>
    </row>
    <row r="195" spans="2:65" s="1" customFormat="1" ht="25.5" customHeight="1">
      <c r="B195" s="41"/>
      <c r="C195" s="192" t="s">
        <v>692</v>
      </c>
      <c r="D195" s="192" t="s">
        <v>176</v>
      </c>
      <c r="E195" s="193" t="s">
        <v>201</v>
      </c>
      <c r="F195" s="194" t="s">
        <v>4546</v>
      </c>
      <c r="G195" s="195" t="s">
        <v>1260</v>
      </c>
      <c r="H195" s="196">
        <v>3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87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920</v>
      </c>
    </row>
    <row r="196" spans="2:65" s="1" customFormat="1" ht="13.5">
      <c r="B196" s="41"/>
      <c r="C196" s="63"/>
      <c r="D196" s="204" t="s">
        <v>182</v>
      </c>
      <c r="E196" s="63"/>
      <c r="F196" s="205" t="s">
        <v>4546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87</v>
      </c>
    </row>
    <row r="197" spans="2:65" s="1" customFormat="1" ht="27">
      <c r="B197" s="41"/>
      <c r="C197" s="63"/>
      <c r="D197" s="204" t="s">
        <v>351</v>
      </c>
      <c r="E197" s="63"/>
      <c r="F197" s="252" t="s">
        <v>4547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351</v>
      </c>
      <c r="AU197" s="23" t="s">
        <v>87</v>
      </c>
    </row>
    <row r="198" spans="2:65" s="1" customFormat="1" ht="38.25" customHeight="1">
      <c r="B198" s="41"/>
      <c r="C198" s="192" t="s">
        <v>701</v>
      </c>
      <c r="D198" s="192" t="s">
        <v>176</v>
      </c>
      <c r="E198" s="193" t="s">
        <v>205</v>
      </c>
      <c r="F198" s="194" t="s">
        <v>4518</v>
      </c>
      <c r="G198" s="195" t="s">
        <v>256</v>
      </c>
      <c r="H198" s="196">
        <v>20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929</v>
      </c>
    </row>
    <row r="199" spans="2:65" s="1" customFormat="1" ht="27">
      <c r="B199" s="41"/>
      <c r="C199" s="63"/>
      <c r="D199" s="204" t="s">
        <v>182</v>
      </c>
      <c r="E199" s="63"/>
      <c r="F199" s="205" t="s">
        <v>4518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16.5" customHeight="1">
      <c r="B200" s="41"/>
      <c r="C200" s="192" t="s">
        <v>710</v>
      </c>
      <c r="D200" s="192" t="s">
        <v>176</v>
      </c>
      <c r="E200" s="193" t="s">
        <v>209</v>
      </c>
      <c r="F200" s="194" t="s">
        <v>4548</v>
      </c>
      <c r="G200" s="195" t="s">
        <v>1260</v>
      </c>
      <c r="H200" s="196">
        <v>2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937</v>
      </c>
    </row>
    <row r="201" spans="2:65" s="1" customFormat="1" ht="13.5">
      <c r="B201" s="41"/>
      <c r="C201" s="63"/>
      <c r="D201" s="204" t="s">
        <v>182</v>
      </c>
      <c r="E201" s="63"/>
      <c r="F201" s="205" t="s">
        <v>4548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0" customFormat="1" ht="37.35" customHeight="1">
      <c r="B202" s="176"/>
      <c r="C202" s="177"/>
      <c r="D202" s="178" t="s">
        <v>79</v>
      </c>
      <c r="E202" s="179" t="s">
        <v>3625</v>
      </c>
      <c r="F202" s="179" t="s">
        <v>4549</v>
      </c>
      <c r="G202" s="177"/>
      <c r="H202" s="177"/>
      <c r="I202" s="180"/>
      <c r="J202" s="181">
        <f>BK202</f>
        <v>0</v>
      </c>
      <c r="K202" s="177"/>
      <c r="L202" s="182"/>
      <c r="M202" s="183"/>
      <c r="N202" s="184"/>
      <c r="O202" s="184"/>
      <c r="P202" s="185">
        <f>SUM(P203:P263)</f>
        <v>0</v>
      </c>
      <c r="Q202" s="184"/>
      <c r="R202" s="185">
        <f>SUM(R203:R263)</f>
        <v>0</v>
      </c>
      <c r="S202" s="184"/>
      <c r="T202" s="186">
        <f>SUM(T203:T263)</f>
        <v>0</v>
      </c>
      <c r="AR202" s="187" t="s">
        <v>89</v>
      </c>
      <c r="AT202" s="188" t="s">
        <v>79</v>
      </c>
      <c r="AU202" s="188" t="s">
        <v>80</v>
      </c>
      <c r="AY202" s="187" t="s">
        <v>173</v>
      </c>
      <c r="BK202" s="189">
        <f>SUM(BK203:BK263)</f>
        <v>0</v>
      </c>
    </row>
    <row r="203" spans="2:65" s="1" customFormat="1" ht="51" customHeight="1">
      <c r="B203" s="41"/>
      <c r="C203" s="192" t="s">
        <v>718</v>
      </c>
      <c r="D203" s="192" t="s">
        <v>176</v>
      </c>
      <c r="E203" s="193" t="s">
        <v>3497</v>
      </c>
      <c r="F203" s="194" t="s">
        <v>4550</v>
      </c>
      <c r="G203" s="195" t="s">
        <v>1260</v>
      </c>
      <c r="H203" s="196">
        <v>1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239</v>
      </c>
      <c r="AT203" s="23" t="s">
        <v>176</v>
      </c>
      <c r="AU203" s="23" t="s">
        <v>87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239</v>
      </c>
      <c r="BM203" s="23" t="s">
        <v>945</v>
      </c>
    </row>
    <row r="204" spans="2:65" s="1" customFormat="1" ht="67.5">
      <c r="B204" s="41"/>
      <c r="C204" s="63"/>
      <c r="D204" s="204" t="s">
        <v>182</v>
      </c>
      <c r="E204" s="63"/>
      <c r="F204" s="205" t="s">
        <v>4551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87</v>
      </c>
    </row>
    <row r="205" spans="2:65" s="1" customFormat="1" ht="27">
      <c r="B205" s="41"/>
      <c r="C205" s="63"/>
      <c r="D205" s="204" t="s">
        <v>351</v>
      </c>
      <c r="E205" s="63"/>
      <c r="F205" s="252" t="s">
        <v>4552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351</v>
      </c>
      <c r="AU205" s="23" t="s">
        <v>87</v>
      </c>
    </row>
    <row r="206" spans="2:65" s="1" customFormat="1" ht="25.5" customHeight="1">
      <c r="B206" s="41"/>
      <c r="C206" s="192" t="s">
        <v>733</v>
      </c>
      <c r="D206" s="192" t="s">
        <v>176</v>
      </c>
      <c r="E206" s="193" t="s">
        <v>4478</v>
      </c>
      <c r="F206" s="194" t="s">
        <v>4479</v>
      </c>
      <c r="G206" s="195" t="s">
        <v>1260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953</v>
      </c>
    </row>
    <row r="207" spans="2:65" s="1" customFormat="1" ht="13.5">
      <c r="B207" s="41"/>
      <c r="C207" s="63"/>
      <c r="D207" s="204" t="s">
        <v>182</v>
      </c>
      <c r="E207" s="63"/>
      <c r="F207" s="205" t="s">
        <v>4479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27">
      <c r="B208" s="41"/>
      <c r="C208" s="63"/>
      <c r="D208" s="204" t="s">
        <v>351</v>
      </c>
      <c r="E208" s="63"/>
      <c r="F208" s="252" t="s">
        <v>4553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351</v>
      </c>
      <c r="AU208" s="23" t="s">
        <v>87</v>
      </c>
    </row>
    <row r="209" spans="2:65" s="1" customFormat="1" ht="25.5" customHeight="1">
      <c r="B209" s="41"/>
      <c r="C209" s="192" t="s">
        <v>716</v>
      </c>
      <c r="D209" s="192" t="s">
        <v>176</v>
      </c>
      <c r="E209" s="193" t="s">
        <v>4481</v>
      </c>
      <c r="F209" s="194" t="s">
        <v>4479</v>
      </c>
      <c r="G209" s="195" t="s">
        <v>1260</v>
      </c>
      <c r="H209" s="196">
        <v>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87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962</v>
      </c>
    </row>
    <row r="210" spans="2:65" s="1" customFormat="1" ht="13.5">
      <c r="B210" s="41"/>
      <c r="C210" s="63"/>
      <c r="D210" s="204" t="s">
        <v>182</v>
      </c>
      <c r="E210" s="63"/>
      <c r="F210" s="205" t="s">
        <v>4479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87</v>
      </c>
    </row>
    <row r="211" spans="2:65" s="1" customFormat="1" ht="27">
      <c r="B211" s="41"/>
      <c r="C211" s="63"/>
      <c r="D211" s="204" t="s">
        <v>351</v>
      </c>
      <c r="E211" s="63"/>
      <c r="F211" s="252" t="s">
        <v>4553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351</v>
      </c>
      <c r="AU211" s="23" t="s">
        <v>87</v>
      </c>
    </row>
    <row r="212" spans="2:65" s="1" customFormat="1" ht="25.5" customHeight="1">
      <c r="B212" s="41"/>
      <c r="C212" s="192" t="s">
        <v>746</v>
      </c>
      <c r="D212" s="192" t="s">
        <v>176</v>
      </c>
      <c r="E212" s="193" t="s">
        <v>4482</v>
      </c>
      <c r="F212" s="194" t="s">
        <v>4479</v>
      </c>
      <c r="G212" s="195" t="s">
        <v>1260</v>
      </c>
      <c r="H212" s="196">
        <v>1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975</v>
      </c>
    </row>
    <row r="213" spans="2:65" s="1" customFormat="1" ht="13.5">
      <c r="B213" s="41"/>
      <c r="C213" s="63"/>
      <c r="D213" s="204" t="s">
        <v>182</v>
      </c>
      <c r="E213" s="63"/>
      <c r="F213" s="205" t="s">
        <v>4479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27">
      <c r="B214" s="41"/>
      <c r="C214" s="63"/>
      <c r="D214" s="204" t="s">
        <v>351</v>
      </c>
      <c r="E214" s="63"/>
      <c r="F214" s="252" t="s">
        <v>4553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351</v>
      </c>
      <c r="AU214" s="23" t="s">
        <v>87</v>
      </c>
    </row>
    <row r="215" spans="2:65" s="1" customFormat="1" ht="25.5" customHeight="1">
      <c r="B215" s="41"/>
      <c r="C215" s="192" t="s">
        <v>753</v>
      </c>
      <c r="D215" s="192" t="s">
        <v>176</v>
      </c>
      <c r="E215" s="193" t="s">
        <v>4484</v>
      </c>
      <c r="F215" s="194" t="s">
        <v>4479</v>
      </c>
      <c r="G215" s="195" t="s">
        <v>1260</v>
      </c>
      <c r="H215" s="196">
        <v>1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87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992</v>
      </c>
    </row>
    <row r="216" spans="2:65" s="1" customFormat="1" ht="13.5">
      <c r="B216" s="41"/>
      <c r="C216" s="63"/>
      <c r="D216" s="204" t="s">
        <v>182</v>
      </c>
      <c r="E216" s="63"/>
      <c r="F216" s="205" t="s">
        <v>4479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87</v>
      </c>
    </row>
    <row r="217" spans="2:65" s="1" customFormat="1" ht="27">
      <c r="B217" s="41"/>
      <c r="C217" s="63"/>
      <c r="D217" s="204" t="s">
        <v>351</v>
      </c>
      <c r="E217" s="63"/>
      <c r="F217" s="252" t="s">
        <v>4553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351</v>
      </c>
      <c r="AU217" s="23" t="s">
        <v>87</v>
      </c>
    </row>
    <row r="218" spans="2:65" s="1" customFormat="1" ht="25.5" customHeight="1">
      <c r="B218" s="41"/>
      <c r="C218" s="192" t="s">
        <v>759</v>
      </c>
      <c r="D218" s="192" t="s">
        <v>176</v>
      </c>
      <c r="E218" s="193" t="s">
        <v>4554</v>
      </c>
      <c r="F218" s="194" t="s">
        <v>4479</v>
      </c>
      <c r="G218" s="195" t="s">
        <v>1260</v>
      </c>
      <c r="H218" s="196">
        <v>1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1006</v>
      </c>
    </row>
    <row r="219" spans="2:65" s="1" customFormat="1" ht="13.5">
      <c r="B219" s="41"/>
      <c r="C219" s="63"/>
      <c r="D219" s="204" t="s">
        <v>182</v>
      </c>
      <c r="E219" s="63"/>
      <c r="F219" s="205" t="s">
        <v>4479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" customFormat="1" ht="27">
      <c r="B220" s="41"/>
      <c r="C220" s="63"/>
      <c r="D220" s="204" t="s">
        <v>351</v>
      </c>
      <c r="E220" s="63"/>
      <c r="F220" s="252" t="s">
        <v>4555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351</v>
      </c>
      <c r="AU220" s="23" t="s">
        <v>87</v>
      </c>
    </row>
    <row r="221" spans="2:65" s="1" customFormat="1" ht="25.5" customHeight="1">
      <c r="B221" s="41"/>
      <c r="C221" s="192" t="s">
        <v>764</v>
      </c>
      <c r="D221" s="192" t="s">
        <v>176</v>
      </c>
      <c r="E221" s="193" t="s">
        <v>4556</v>
      </c>
      <c r="F221" s="194" t="s">
        <v>4479</v>
      </c>
      <c r="G221" s="195" t="s">
        <v>1260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1030</v>
      </c>
    </row>
    <row r="222" spans="2:65" s="1" customFormat="1" ht="13.5">
      <c r="B222" s="41"/>
      <c r="C222" s="63"/>
      <c r="D222" s="204" t="s">
        <v>182</v>
      </c>
      <c r="E222" s="63"/>
      <c r="F222" s="205" t="s">
        <v>4479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27">
      <c r="B223" s="41"/>
      <c r="C223" s="63"/>
      <c r="D223" s="204" t="s">
        <v>351</v>
      </c>
      <c r="E223" s="63"/>
      <c r="F223" s="252" t="s">
        <v>4555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351</v>
      </c>
      <c r="AU223" s="23" t="s">
        <v>87</v>
      </c>
    </row>
    <row r="224" spans="2:65" s="1" customFormat="1" ht="16.5" customHeight="1">
      <c r="B224" s="41"/>
      <c r="C224" s="192" t="s">
        <v>773</v>
      </c>
      <c r="D224" s="192" t="s">
        <v>176</v>
      </c>
      <c r="E224" s="193" t="s">
        <v>4557</v>
      </c>
      <c r="F224" s="194" t="s">
        <v>4558</v>
      </c>
      <c r="G224" s="195" t="s">
        <v>1260</v>
      </c>
      <c r="H224" s="196">
        <v>6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87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1045</v>
      </c>
    </row>
    <row r="225" spans="2:65" s="1" customFormat="1" ht="13.5">
      <c r="B225" s="41"/>
      <c r="C225" s="63"/>
      <c r="D225" s="204" t="s">
        <v>182</v>
      </c>
      <c r="E225" s="63"/>
      <c r="F225" s="205" t="s">
        <v>4558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87</v>
      </c>
    </row>
    <row r="226" spans="2:65" s="1" customFormat="1" ht="27">
      <c r="B226" s="41"/>
      <c r="C226" s="63"/>
      <c r="D226" s="204" t="s">
        <v>351</v>
      </c>
      <c r="E226" s="63"/>
      <c r="F226" s="252" t="s">
        <v>4559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351</v>
      </c>
      <c r="AU226" s="23" t="s">
        <v>87</v>
      </c>
    </row>
    <row r="227" spans="2:65" s="1" customFormat="1" ht="16.5" customHeight="1">
      <c r="B227" s="41"/>
      <c r="C227" s="192" t="s">
        <v>778</v>
      </c>
      <c r="D227" s="192" t="s">
        <v>176</v>
      </c>
      <c r="E227" s="193" t="s">
        <v>4560</v>
      </c>
      <c r="F227" s="194" t="s">
        <v>4561</v>
      </c>
      <c r="G227" s="195" t="s">
        <v>1260</v>
      </c>
      <c r="H227" s="196">
        <v>2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87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1059</v>
      </c>
    </row>
    <row r="228" spans="2:65" s="1" customFormat="1" ht="13.5">
      <c r="B228" s="41"/>
      <c r="C228" s="63"/>
      <c r="D228" s="204" t="s">
        <v>182</v>
      </c>
      <c r="E228" s="63"/>
      <c r="F228" s="205" t="s">
        <v>4561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87</v>
      </c>
    </row>
    <row r="229" spans="2:65" s="1" customFormat="1" ht="27">
      <c r="B229" s="41"/>
      <c r="C229" s="63"/>
      <c r="D229" s="204" t="s">
        <v>351</v>
      </c>
      <c r="E229" s="63"/>
      <c r="F229" s="252" t="s">
        <v>4562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351</v>
      </c>
      <c r="AU229" s="23" t="s">
        <v>87</v>
      </c>
    </row>
    <row r="230" spans="2:65" s="1" customFormat="1" ht="25.5" customHeight="1">
      <c r="B230" s="41"/>
      <c r="C230" s="192" t="s">
        <v>783</v>
      </c>
      <c r="D230" s="192" t="s">
        <v>176</v>
      </c>
      <c r="E230" s="193" t="s">
        <v>4563</v>
      </c>
      <c r="F230" s="194" t="s">
        <v>4492</v>
      </c>
      <c r="G230" s="195" t="s">
        <v>1260</v>
      </c>
      <c r="H230" s="196">
        <v>10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87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1071</v>
      </c>
    </row>
    <row r="231" spans="2:65" s="1" customFormat="1" ht="13.5">
      <c r="B231" s="41"/>
      <c r="C231" s="63"/>
      <c r="D231" s="204" t="s">
        <v>182</v>
      </c>
      <c r="E231" s="63"/>
      <c r="F231" s="205" t="s">
        <v>4492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87</v>
      </c>
    </row>
    <row r="232" spans="2:65" s="1" customFormat="1" ht="27">
      <c r="B232" s="41"/>
      <c r="C232" s="63"/>
      <c r="D232" s="204" t="s">
        <v>351</v>
      </c>
      <c r="E232" s="63"/>
      <c r="F232" s="252" t="s">
        <v>4493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351</v>
      </c>
      <c r="AU232" s="23" t="s">
        <v>87</v>
      </c>
    </row>
    <row r="233" spans="2:65" s="1" customFormat="1" ht="25.5" customHeight="1">
      <c r="B233" s="41"/>
      <c r="C233" s="192" t="s">
        <v>792</v>
      </c>
      <c r="D233" s="192" t="s">
        <v>176</v>
      </c>
      <c r="E233" s="193" t="s">
        <v>4564</v>
      </c>
      <c r="F233" s="194" t="s">
        <v>4565</v>
      </c>
      <c r="G233" s="195" t="s">
        <v>1260</v>
      </c>
      <c r="H233" s="196">
        <v>6</v>
      </c>
      <c r="I233" s="197"/>
      <c r="J233" s="198">
        <f>ROUND(I233*H233,2)</f>
        <v>0</v>
      </c>
      <c r="K233" s="194" t="s">
        <v>78</v>
      </c>
      <c r="L233" s="61"/>
      <c r="M233" s="199" t="s">
        <v>78</v>
      </c>
      <c r="N233" s="200" t="s">
        <v>50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3" t="s">
        <v>239</v>
      </c>
      <c r="AT233" s="23" t="s">
        <v>176</v>
      </c>
      <c r="AU233" s="23" t="s">
        <v>87</v>
      </c>
      <c r="AY233" s="23" t="s">
        <v>173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87</v>
      </c>
      <c r="BK233" s="203">
        <f>ROUND(I233*H233,2)</f>
        <v>0</v>
      </c>
      <c r="BL233" s="23" t="s">
        <v>239</v>
      </c>
      <c r="BM233" s="23" t="s">
        <v>1083</v>
      </c>
    </row>
    <row r="234" spans="2:65" s="1" customFormat="1" ht="13.5">
      <c r="B234" s="41"/>
      <c r="C234" s="63"/>
      <c r="D234" s="204" t="s">
        <v>182</v>
      </c>
      <c r="E234" s="63"/>
      <c r="F234" s="205" t="s">
        <v>4565</v>
      </c>
      <c r="G234" s="63"/>
      <c r="H234" s="63"/>
      <c r="I234" s="163"/>
      <c r="J234" s="63"/>
      <c r="K234" s="63"/>
      <c r="L234" s="61"/>
      <c r="M234" s="206"/>
      <c r="N234" s="42"/>
      <c r="O234" s="42"/>
      <c r="P234" s="42"/>
      <c r="Q234" s="42"/>
      <c r="R234" s="42"/>
      <c r="S234" s="42"/>
      <c r="T234" s="78"/>
      <c r="AT234" s="23" t="s">
        <v>182</v>
      </c>
      <c r="AU234" s="23" t="s">
        <v>87</v>
      </c>
    </row>
    <row r="235" spans="2:65" s="1" customFormat="1" ht="27">
      <c r="B235" s="41"/>
      <c r="C235" s="63"/>
      <c r="D235" s="204" t="s">
        <v>351</v>
      </c>
      <c r="E235" s="63"/>
      <c r="F235" s="252" t="s">
        <v>4493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351</v>
      </c>
      <c r="AU235" s="23" t="s">
        <v>87</v>
      </c>
    </row>
    <row r="236" spans="2:65" s="1" customFormat="1" ht="16.5" customHeight="1">
      <c r="B236" s="41"/>
      <c r="C236" s="192" t="s">
        <v>797</v>
      </c>
      <c r="D236" s="192" t="s">
        <v>176</v>
      </c>
      <c r="E236" s="193" t="s">
        <v>3557</v>
      </c>
      <c r="F236" s="194" t="s">
        <v>4495</v>
      </c>
      <c r="G236" s="195" t="s">
        <v>1260</v>
      </c>
      <c r="H236" s="196">
        <v>1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87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1096</v>
      </c>
    </row>
    <row r="237" spans="2:65" s="1" customFormat="1" ht="13.5">
      <c r="B237" s="41"/>
      <c r="C237" s="63"/>
      <c r="D237" s="204" t="s">
        <v>182</v>
      </c>
      <c r="E237" s="63"/>
      <c r="F237" s="205" t="s">
        <v>4495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87</v>
      </c>
    </row>
    <row r="238" spans="2:65" s="1" customFormat="1" ht="27">
      <c r="B238" s="41"/>
      <c r="C238" s="63"/>
      <c r="D238" s="204" t="s">
        <v>351</v>
      </c>
      <c r="E238" s="63"/>
      <c r="F238" s="252" t="s">
        <v>4496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351</v>
      </c>
      <c r="AU238" s="23" t="s">
        <v>87</v>
      </c>
    </row>
    <row r="239" spans="2:65" s="1" customFormat="1" ht="16.5" customHeight="1">
      <c r="B239" s="41"/>
      <c r="C239" s="192" t="s">
        <v>805</v>
      </c>
      <c r="D239" s="192" t="s">
        <v>176</v>
      </c>
      <c r="E239" s="193" t="s">
        <v>3569</v>
      </c>
      <c r="F239" s="194" t="s">
        <v>4500</v>
      </c>
      <c r="G239" s="195" t="s">
        <v>1260</v>
      </c>
      <c r="H239" s="196">
        <v>1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87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1112</v>
      </c>
    </row>
    <row r="240" spans="2:65" s="1" customFormat="1" ht="13.5">
      <c r="B240" s="41"/>
      <c r="C240" s="63"/>
      <c r="D240" s="204" t="s">
        <v>182</v>
      </c>
      <c r="E240" s="63"/>
      <c r="F240" s="205" t="s">
        <v>4500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87</v>
      </c>
    </row>
    <row r="241" spans="2:65" s="1" customFormat="1" ht="27">
      <c r="B241" s="41"/>
      <c r="C241" s="63"/>
      <c r="D241" s="204" t="s">
        <v>351</v>
      </c>
      <c r="E241" s="63"/>
      <c r="F241" s="252" t="s">
        <v>4496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351</v>
      </c>
      <c r="AU241" s="23" t="s">
        <v>87</v>
      </c>
    </row>
    <row r="242" spans="2:65" s="1" customFormat="1" ht="16.5" customHeight="1">
      <c r="B242" s="41"/>
      <c r="C242" s="192" t="s">
        <v>813</v>
      </c>
      <c r="D242" s="192" t="s">
        <v>176</v>
      </c>
      <c r="E242" s="193" t="s">
        <v>3659</v>
      </c>
      <c r="F242" s="194" t="s">
        <v>4505</v>
      </c>
      <c r="G242" s="195" t="s">
        <v>3618</v>
      </c>
      <c r="H242" s="196">
        <v>30</v>
      </c>
      <c r="I242" s="197"/>
      <c r="J242" s="198">
        <f>ROUND(I242*H242,2)</f>
        <v>0</v>
      </c>
      <c r="K242" s="194" t="s">
        <v>78</v>
      </c>
      <c r="L242" s="61"/>
      <c r="M242" s="199" t="s">
        <v>78</v>
      </c>
      <c r="N242" s="200" t="s">
        <v>50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3" t="s">
        <v>239</v>
      </c>
      <c r="AT242" s="23" t="s">
        <v>176</v>
      </c>
      <c r="AU242" s="23" t="s">
        <v>87</v>
      </c>
      <c r="AY242" s="23" t="s">
        <v>173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87</v>
      </c>
      <c r="BK242" s="203">
        <f>ROUND(I242*H242,2)</f>
        <v>0</v>
      </c>
      <c r="BL242" s="23" t="s">
        <v>239</v>
      </c>
      <c r="BM242" s="23" t="s">
        <v>1124</v>
      </c>
    </row>
    <row r="243" spans="2:65" s="1" customFormat="1" ht="13.5">
      <c r="B243" s="41"/>
      <c r="C243" s="63"/>
      <c r="D243" s="204" t="s">
        <v>182</v>
      </c>
      <c r="E243" s="63"/>
      <c r="F243" s="205" t="s">
        <v>4505</v>
      </c>
      <c r="G243" s="63"/>
      <c r="H243" s="63"/>
      <c r="I243" s="163"/>
      <c r="J243" s="63"/>
      <c r="K243" s="63"/>
      <c r="L243" s="61"/>
      <c r="M243" s="206"/>
      <c r="N243" s="42"/>
      <c r="O243" s="42"/>
      <c r="P243" s="42"/>
      <c r="Q243" s="42"/>
      <c r="R243" s="42"/>
      <c r="S243" s="42"/>
      <c r="T243" s="78"/>
      <c r="AT243" s="23" t="s">
        <v>182</v>
      </c>
      <c r="AU243" s="23" t="s">
        <v>87</v>
      </c>
    </row>
    <row r="244" spans="2:65" s="1" customFormat="1" ht="27">
      <c r="B244" s="41"/>
      <c r="C244" s="63"/>
      <c r="D244" s="204" t="s">
        <v>351</v>
      </c>
      <c r="E244" s="63"/>
      <c r="F244" s="252" t="s">
        <v>4508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351</v>
      </c>
      <c r="AU244" s="23" t="s">
        <v>87</v>
      </c>
    </row>
    <row r="245" spans="2:65" s="1" customFormat="1" ht="25.5" customHeight="1">
      <c r="B245" s="41"/>
      <c r="C245" s="192" t="s">
        <v>818</v>
      </c>
      <c r="D245" s="192" t="s">
        <v>176</v>
      </c>
      <c r="E245" s="193" t="s">
        <v>3661</v>
      </c>
      <c r="F245" s="194" t="s">
        <v>4510</v>
      </c>
      <c r="G245" s="195" t="s">
        <v>3618</v>
      </c>
      <c r="H245" s="196">
        <v>2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87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1134</v>
      </c>
    </row>
    <row r="246" spans="2:65" s="1" customFormat="1" ht="13.5">
      <c r="B246" s="41"/>
      <c r="C246" s="63"/>
      <c r="D246" s="204" t="s">
        <v>182</v>
      </c>
      <c r="E246" s="63"/>
      <c r="F246" s="205" t="s">
        <v>4510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87</v>
      </c>
    </row>
    <row r="247" spans="2:65" s="1" customFormat="1" ht="27">
      <c r="B247" s="41"/>
      <c r="C247" s="63"/>
      <c r="D247" s="204" t="s">
        <v>351</v>
      </c>
      <c r="E247" s="63"/>
      <c r="F247" s="252" t="s">
        <v>4517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351</v>
      </c>
      <c r="AU247" s="23" t="s">
        <v>87</v>
      </c>
    </row>
    <row r="248" spans="2:65" s="1" customFormat="1" ht="38.25" customHeight="1">
      <c r="B248" s="41"/>
      <c r="C248" s="192" t="s">
        <v>824</v>
      </c>
      <c r="D248" s="192" t="s">
        <v>176</v>
      </c>
      <c r="E248" s="193" t="s">
        <v>213</v>
      </c>
      <c r="F248" s="194" t="s">
        <v>4518</v>
      </c>
      <c r="G248" s="195" t="s">
        <v>256</v>
      </c>
      <c r="H248" s="196">
        <v>259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239</v>
      </c>
      <c r="AT248" s="23" t="s">
        <v>176</v>
      </c>
      <c r="AU248" s="23" t="s">
        <v>87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239</v>
      </c>
      <c r="BM248" s="23" t="s">
        <v>1149</v>
      </c>
    </row>
    <row r="249" spans="2:65" s="1" customFormat="1" ht="27">
      <c r="B249" s="41"/>
      <c r="C249" s="63"/>
      <c r="D249" s="204" t="s">
        <v>182</v>
      </c>
      <c r="E249" s="63"/>
      <c r="F249" s="205" t="s">
        <v>4518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87</v>
      </c>
    </row>
    <row r="250" spans="2:65" s="1" customFormat="1" ht="25.5" customHeight="1">
      <c r="B250" s="41"/>
      <c r="C250" s="192" t="s">
        <v>829</v>
      </c>
      <c r="D250" s="192" t="s">
        <v>176</v>
      </c>
      <c r="E250" s="193" t="s">
        <v>112</v>
      </c>
      <c r="F250" s="194" t="s">
        <v>4519</v>
      </c>
      <c r="G250" s="195" t="s">
        <v>256</v>
      </c>
      <c r="H250" s="196">
        <v>60</v>
      </c>
      <c r="I250" s="197"/>
      <c r="J250" s="198">
        <f>ROUND(I250*H250,2)</f>
        <v>0</v>
      </c>
      <c r="K250" s="194" t="s">
        <v>78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3" t="s">
        <v>239</v>
      </c>
      <c r="AT250" s="23" t="s">
        <v>176</v>
      </c>
      <c r="AU250" s="23" t="s">
        <v>87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239</v>
      </c>
      <c r="BM250" s="23" t="s">
        <v>1160</v>
      </c>
    </row>
    <row r="251" spans="2:65" s="1" customFormat="1" ht="27">
      <c r="B251" s="41"/>
      <c r="C251" s="63"/>
      <c r="D251" s="204" t="s">
        <v>182</v>
      </c>
      <c r="E251" s="63"/>
      <c r="F251" s="205" t="s">
        <v>4519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87</v>
      </c>
    </row>
    <row r="252" spans="2:65" s="1" customFormat="1" ht="27">
      <c r="B252" s="41"/>
      <c r="C252" s="63"/>
      <c r="D252" s="204" t="s">
        <v>351</v>
      </c>
      <c r="E252" s="63"/>
      <c r="F252" s="252" t="s">
        <v>4520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351</v>
      </c>
      <c r="AU252" s="23" t="s">
        <v>87</v>
      </c>
    </row>
    <row r="253" spans="2:65" s="1" customFormat="1" ht="38.25" customHeight="1">
      <c r="B253" s="41"/>
      <c r="C253" s="192" t="s">
        <v>835</v>
      </c>
      <c r="D253" s="192" t="s">
        <v>176</v>
      </c>
      <c r="E253" s="193" t="s">
        <v>3670</v>
      </c>
      <c r="F253" s="194" t="s">
        <v>4566</v>
      </c>
      <c r="G253" s="195" t="s">
        <v>256</v>
      </c>
      <c r="H253" s="196">
        <v>20</v>
      </c>
      <c r="I253" s="197"/>
      <c r="J253" s="198">
        <f>ROUND(I253*H253,2)</f>
        <v>0</v>
      </c>
      <c r="K253" s="194" t="s">
        <v>78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3" t="s">
        <v>239</v>
      </c>
      <c r="AT253" s="23" t="s">
        <v>176</v>
      </c>
      <c r="AU253" s="23" t="s">
        <v>87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239</v>
      </c>
      <c r="BM253" s="23" t="s">
        <v>1172</v>
      </c>
    </row>
    <row r="254" spans="2:65" s="1" customFormat="1" ht="27">
      <c r="B254" s="41"/>
      <c r="C254" s="63"/>
      <c r="D254" s="204" t="s">
        <v>182</v>
      </c>
      <c r="E254" s="63"/>
      <c r="F254" s="205" t="s">
        <v>4567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87</v>
      </c>
    </row>
    <row r="255" spans="2:65" s="1" customFormat="1" ht="27">
      <c r="B255" s="41"/>
      <c r="C255" s="63"/>
      <c r="D255" s="204" t="s">
        <v>351</v>
      </c>
      <c r="E255" s="63"/>
      <c r="F255" s="252" t="s">
        <v>4520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351</v>
      </c>
      <c r="AU255" s="23" t="s">
        <v>87</v>
      </c>
    </row>
    <row r="256" spans="2:65" s="1" customFormat="1" ht="38.25" customHeight="1">
      <c r="B256" s="41"/>
      <c r="C256" s="192" t="s">
        <v>840</v>
      </c>
      <c r="D256" s="192" t="s">
        <v>176</v>
      </c>
      <c r="E256" s="193" t="s">
        <v>3674</v>
      </c>
      <c r="F256" s="194" t="s">
        <v>4521</v>
      </c>
      <c r="G256" s="195" t="s">
        <v>256</v>
      </c>
      <c r="H256" s="196">
        <v>22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1188</v>
      </c>
    </row>
    <row r="257" spans="2:65" s="1" customFormat="1" ht="27">
      <c r="B257" s="41"/>
      <c r="C257" s="63"/>
      <c r="D257" s="204" t="s">
        <v>182</v>
      </c>
      <c r="E257" s="63"/>
      <c r="F257" s="205" t="s">
        <v>4521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27">
      <c r="B258" s="41"/>
      <c r="C258" s="63"/>
      <c r="D258" s="204" t="s">
        <v>351</v>
      </c>
      <c r="E258" s="63"/>
      <c r="F258" s="252" t="s">
        <v>4522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351</v>
      </c>
      <c r="AU258" s="23" t="s">
        <v>87</v>
      </c>
    </row>
    <row r="259" spans="2:65" s="1" customFormat="1" ht="25.5" customHeight="1">
      <c r="B259" s="41"/>
      <c r="C259" s="192" t="s">
        <v>848</v>
      </c>
      <c r="D259" s="192" t="s">
        <v>176</v>
      </c>
      <c r="E259" s="193" t="s">
        <v>121</v>
      </c>
      <c r="F259" s="194" t="s">
        <v>4523</v>
      </c>
      <c r="G259" s="195" t="s">
        <v>256</v>
      </c>
      <c r="H259" s="196">
        <v>98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239</v>
      </c>
      <c r="AT259" s="23" t="s">
        <v>176</v>
      </c>
      <c r="AU259" s="23" t="s">
        <v>87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239</v>
      </c>
      <c r="BM259" s="23" t="s">
        <v>1199</v>
      </c>
    </row>
    <row r="260" spans="2:65" s="1" customFormat="1" ht="27">
      <c r="B260" s="41"/>
      <c r="C260" s="63"/>
      <c r="D260" s="204" t="s">
        <v>182</v>
      </c>
      <c r="E260" s="63"/>
      <c r="F260" s="205" t="s">
        <v>4523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87</v>
      </c>
    </row>
    <row r="261" spans="2:65" s="1" customFormat="1" ht="27">
      <c r="B261" s="41"/>
      <c r="C261" s="63"/>
      <c r="D261" s="204" t="s">
        <v>351</v>
      </c>
      <c r="E261" s="63"/>
      <c r="F261" s="252" t="s">
        <v>4520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351</v>
      </c>
      <c r="AU261" s="23" t="s">
        <v>87</v>
      </c>
    </row>
    <row r="262" spans="2:65" s="1" customFormat="1" ht="16.5" customHeight="1">
      <c r="B262" s="41"/>
      <c r="C262" s="192" t="s">
        <v>853</v>
      </c>
      <c r="D262" s="192" t="s">
        <v>176</v>
      </c>
      <c r="E262" s="193" t="s">
        <v>10</v>
      </c>
      <c r="F262" s="194" t="s">
        <v>4568</v>
      </c>
      <c r="G262" s="195" t="s">
        <v>1260</v>
      </c>
      <c r="H262" s="196">
        <v>8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1211</v>
      </c>
    </row>
    <row r="263" spans="2:65" s="1" customFormat="1" ht="13.5">
      <c r="B263" s="41"/>
      <c r="C263" s="63"/>
      <c r="D263" s="204" t="s">
        <v>182</v>
      </c>
      <c r="E263" s="63"/>
      <c r="F263" s="205" t="s">
        <v>4568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0" customFormat="1" ht="37.35" customHeight="1">
      <c r="B264" s="176"/>
      <c r="C264" s="177"/>
      <c r="D264" s="178" t="s">
        <v>79</v>
      </c>
      <c r="E264" s="179" t="s">
        <v>3632</v>
      </c>
      <c r="F264" s="179" t="s">
        <v>4569</v>
      </c>
      <c r="G264" s="177"/>
      <c r="H264" s="177"/>
      <c r="I264" s="180"/>
      <c r="J264" s="181">
        <f>BK264</f>
        <v>0</v>
      </c>
      <c r="K264" s="177"/>
      <c r="L264" s="182"/>
      <c r="M264" s="183"/>
      <c r="N264" s="184"/>
      <c r="O264" s="184"/>
      <c r="P264" s="185">
        <f>SUM(P265:P281)</f>
        <v>0</v>
      </c>
      <c r="Q264" s="184"/>
      <c r="R264" s="185">
        <f>SUM(R265:R281)</f>
        <v>0</v>
      </c>
      <c r="S264" s="184"/>
      <c r="T264" s="186">
        <f>SUM(T265:T281)</f>
        <v>0</v>
      </c>
      <c r="AR264" s="187" t="s">
        <v>89</v>
      </c>
      <c r="AT264" s="188" t="s">
        <v>79</v>
      </c>
      <c r="AU264" s="188" t="s">
        <v>80</v>
      </c>
      <c r="AY264" s="187" t="s">
        <v>173</v>
      </c>
      <c r="BK264" s="189">
        <f>SUM(BK265:BK281)</f>
        <v>0</v>
      </c>
    </row>
    <row r="265" spans="2:65" s="1" customFormat="1" ht="25.5" customHeight="1">
      <c r="B265" s="41"/>
      <c r="C265" s="192" t="s">
        <v>861</v>
      </c>
      <c r="D265" s="192" t="s">
        <v>176</v>
      </c>
      <c r="E265" s="193" t="s">
        <v>3500</v>
      </c>
      <c r="F265" s="194" t="s">
        <v>4570</v>
      </c>
      <c r="G265" s="195" t="s">
        <v>1260</v>
      </c>
      <c r="H265" s="196">
        <v>2</v>
      </c>
      <c r="I265" s="197"/>
      <c r="J265" s="198">
        <f>ROUND(I265*H265,2)</f>
        <v>0</v>
      </c>
      <c r="K265" s="194" t="s">
        <v>78</v>
      </c>
      <c r="L265" s="61"/>
      <c r="M265" s="199" t="s">
        <v>78</v>
      </c>
      <c r="N265" s="200" t="s">
        <v>50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3" t="s">
        <v>239</v>
      </c>
      <c r="AT265" s="23" t="s">
        <v>176</v>
      </c>
      <c r="AU265" s="23" t="s">
        <v>87</v>
      </c>
      <c r="AY265" s="23" t="s">
        <v>173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87</v>
      </c>
      <c r="BK265" s="203">
        <f>ROUND(I265*H265,2)</f>
        <v>0</v>
      </c>
      <c r="BL265" s="23" t="s">
        <v>239</v>
      </c>
      <c r="BM265" s="23" t="s">
        <v>1221</v>
      </c>
    </row>
    <row r="266" spans="2:65" s="1" customFormat="1" ht="27">
      <c r="B266" s="41"/>
      <c r="C266" s="63"/>
      <c r="D266" s="204" t="s">
        <v>182</v>
      </c>
      <c r="E266" s="63"/>
      <c r="F266" s="205" t="s">
        <v>4570</v>
      </c>
      <c r="G266" s="63"/>
      <c r="H266" s="63"/>
      <c r="I266" s="163"/>
      <c r="J266" s="63"/>
      <c r="K266" s="63"/>
      <c r="L266" s="61"/>
      <c r="M266" s="206"/>
      <c r="N266" s="42"/>
      <c r="O266" s="42"/>
      <c r="P266" s="42"/>
      <c r="Q266" s="42"/>
      <c r="R266" s="42"/>
      <c r="S266" s="42"/>
      <c r="T266" s="78"/>
      <c r="AT266" s="23" t="s">
        <v>182</v>
      </c>
      <c r="AU266" s="23" t="s">
        <v>87</v>
      </c>
    </row>
    <row r="267" spans="2:65" s="1" customFormat="1" ht="27">
      <c r="B267" s="41"/>
      <c r="C267" s="63"/>
      <c r="D267" s="204" t="s">
        <v>351</v>
      </c>
      <c r="E267" s="63"/>
      <c r="F267" s="252" t="s">
        <v>4496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351</v>
      </c>
      <c r="AU267" s="23" t="s">
        <v>87</v>
      </c>
    </row>
    <row r="268" spans="2:65" s="1" customFormat="1" ht="25.5" customHeight="1">
      <c r="B268" s="41"/>
      <c r="C268" s="192" t="s">
        <v>866</v>
      </c>
      <c r="D268" s="192" t="s">
        <v>176</v>
      </c>
      <c r="E268" s="193" t="s">
        <v>4571</v>
      </c>
      <c r="F268" s="194" t="s">
        <v>4572</v>
      </c>
      <c r="G268" s="195" t="s">
        <v>1260</v>
      </c>
      <c r="H268" s="196">
        <v>1</v>
      </c>
      <c r="I268" s="197"/>
      <c r="J268" s="198">
        <f>ROUND(I268*H268,2)</f>
        <v>0</v>
      </c>
      <c r="K268" s="194" t="s">
        <v>78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239</v>
      </c>
      <c r="AT268" s="23" t="s">
        <v>176</v>
      </c>
      <c r="AU268" s="23" t="s">
        <v>87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239</v>
      </c>
      <c r="BM268" s="23" t="s">
        <v>1233</v>
      </c>
    </row>
    <row r="269" spans="2:65" s="1" customFormat="1" ht="27">
      <c r="B269" s="41"/>
      <c r="C269" s="63"/>
      <c r="D269" s="204" t="s">
        <v>182</v>
      </c>
      <c r="E269" s="63"/>
      <c r="F269" s="205" t="s">
        <v>4572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87</v>
      </c>
    </row>
    <row r="270" spans="2:65" s="1" customFormat="1" ht="27">
      <c r="B270" s="41"/>
      <c r="C270" s="63"/>
      <c r="D270" s="204" t="s">
        <v>351</v>
      </c>
      <c r="E270" s="63"/>
      <c r="F270" s="252" t="s">
        <v>4573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351</v>
      </c>
      <c r="AU270" s="23" t="s">
        <v>87</v>
      </c>
    </row>
    <row r="271" spans="2:65" s="1" customFormat="1" ht="25.5" customHeight="1">
      <c r="B271" s="41"/>
      <c r="C271" s="192" t="s">
        <v>871</v>
      </c>
      <c r="D271" s="192" t="s">
        <v>176</v>
      </c>
      <c r="E271" s="193" t="s">
        <v>4574</v>
      </c>
      <c r="F271" s="194" t="s">
        <v>4572</v>
      </c>
      <c r="G271" s="195" t="s">
        <v>1260</v>
      </c>
      <c r="H271" s="196">
        <v>1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87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1245</v>
      </c>
    </row>
    <row r="272" spans="2:65" s="1" customFormat="1" ht="27">
      <c r="B272" s="41"/>
      <c r="C272" s="63"/>
      <c r="D272" s="204" t="s">
        <v>182</v>
      </c>
      <c r="E272" s="63"/>
      <c r="F272" s="205" t="s">
        <v>4572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87</v>
      </c>
    </row>
    <row r="273" spans="2:65" s="1" customFormat="1" ht="27">
      <c r="B273" s="41"/>
      <c r="C273" s="63"/>
      <c r="D273" s="204" t="s">
        <v>351</v>
      </c>
      <c r="E273" s="63"/>
      <c r="F273" s="252" t="s">
        <v>4573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351</v>
      </c>
      <c r="AU273" s="23" t="s">
        <v>87</v>
      </c>
    </row>
    <row r="274" spans="2:65" s="1" customFormat="1" ht="16.5" customHeight="1">
      <c r="B274" s="41"/>
      <c r="C274" s="192" t="s">
        <v>876</v>
      </c>
      <c r="D274" s="192" t="s">
        <v>176</v>
      </c>
      <c r="E274" s="193" t="s">
        <v>3543</v>
      </c>
      <c r="F274" s="194" t="s">
        <v>4575</v>
      </c>
      <c r="G274" s="195" t="s">
        <v>1260</v>
      </c>
      <c r="H274" s="196">
        <v>2</v>
      </c>
      <c r="I274" s="197"/>
      <c r="J274" s="198">
        <f>ROUND(I274*H274,2)</f>
        <v>0</v>
      </c>
      <c r="K274" s="194" t="s">
        <v>78</v>
      </c>
      <c r="L274" s="61"/>
      <c r="M274" s="199" t="s">
        <v>78</v>
      </c>
      <c r="N274" s="200" t="s">
        <v>50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3" t="s">
        <v>239</v>
      </c>
      <c r="AT274" s="23" t="s">
        <v>176</v>
      </c>
      <c r="AU274" s="23" t="s">
        <v>87</v>
      </c>
      <c r="AY274" s="23" t="s">
        <v>173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87</v>
      </c>
      <c r="BK274" s="203">
        <f>ROUND(I274*H274,2)</f>
        <v>0</v>
      </c>
      <c r="BL274" s="23" t="s">
        <v>239</v>
      </c>
      <c r="BM274" s="23" t="s">
        <v>1293</v>
      </c>
    </row>
    <row r="275" spans="2:65" s="1" customFormat="1" ht="13.5">
      <c r="B275" s="41"/>
      <c r="C275" s="63"/>
      <c r="D275" s="204" t="s">
        <v>182</v>
      </c>
      <c r="E275" s="63"/>
      <c r="F275" s="205" t="s">
        <v>4575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3" t="s">
        <v>182</v>
      </c>
      <c r="AU275" s="23" t="s">
        <v>87</v>
      </c>
    </row>
    <row r="276" spans="2:65" s="1" customFormat="1" ht="27">
      <c r="B276" s="41"/>
      <c r="C276" s="63"/>
      <c r="D276" s="204" t="s">
        <v>351</v>
      </c>
      <c r="E276" s="63"/>
      <c r="F276" s="252" t="s">
        <v>4496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351</v>
      </c>
      <c r="AU276" s="23" t="s">
        <v>87</v>
      </c>
    </row>
    <row r="277" spans="2:65" s="1" customFormat="1" ht="25.5" customHeight="1">
      <c r="B277" s="41"/>
      <c r="C277" s="192" t="s">
        <v>880</v>
      </c>
      <c r="D277" s="192" t="s">
        <v>176</v>
      </c>
      <c r="E277" s="193" t="s">
        <v>3553</v>
      </c>
      <c r="F277" s="194" t="s">
        <v>4510</v>
      </c>
      <c r="G277" s="195" t="s">
        <v>3618</v>
      </c>
      <c r="H277" s="196">
        <v>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87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1309</v>
      </c>
    </row>
    <row r="278" spans="2:65" s="1" customFormat="1" ht="13.5">
      <c r="B278" s="41"/>
      <c r="C278" s="63"/>
      <c r="D278" s="204" t="s">
        <v>182</v>
      </c>
      <c r="E278" s="63"/>
      <c r="F278" s="205" t="s">
        <v>4510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87</v>
      </c>
    </row>
    <row r="279" spans="2:65" s="1" customFormat="1" ht="27">
      <c r="B279" s="41"/>
      <c r="C279" s="63"/>
      <c r="D279" s="204" t="s">
        <v>351</v>
      </c>
      <c r="E279" s="63"/>
      <c r="F279" s="252" t="s">
        <v>4511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351</v>
      </c>
      <c r="AU279" s="23" t="s">
        <v>87</v>
      </c>
    </row>
    <row r="280" spans="2:65" s="1" customFormat="1" ht="16.5" customHeight="1">
      <c r="B280" s="41"/>
      <c r="C280" s="192" t="s">
        <v>890</v>
      </c>
      <c r="D280" s="192" t="s">
        <v>176</v>
      </c>
      <c r="E280" s="193" t="s">
        <v>3560</v>
      </c>
      <c r="F280" s="194" t="s">
        <v>4525</v>
      </c>
      <c r="G280" s="195" t="s">
        <v>1260</v>
      </c>
      <c r="H280" s="196">
        <v>2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87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1322</v>
      </c>
    </row>
    <row r="281" spans="2:65" s="1" customFormat="1" ht="13.5">
      <c r="B281" s="41"/>
      <c r="C281" s="63"/>
      <c r="D281" s="204" t="s">
        <v>182</v>
      </c>
      <c r="E281" s="63"/>
      <c r="F281" s="205" t="s">
        <v>4525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87</v>
      </c>
    </row>
    <row r="282" spans="2:65" s="10" customFormat="1" ht="37.35" customHeight="1">
      <c r="B282" s="176"/>
      <c r="C282" s="177"/>
      <c r="D282" s="178" t="s">
        <v>79</v>
      </c>
      <c r="E282" s="179" t="s">
        <v>3644</v>
      </c>
      <c r="F282" s="179" t="s">
        <v>4576</v>
      </c>
      <c r="G282" s="177"/>
      <c r="H282" s="177"/>
      <c r="I282" s="180"/>
      <c r="J282" s="181">
        <f>BK282</f>
        <v>0</v>
      </c>
      <c r="K282" s="177"/>
      <c r="L282" s="182"/>
      <c r="M282" s="183"/>
      <c r="N282" s="184"/>
      <c r="O282" s="184"/>
      <c r="P282" s="185">
        <f>SUM(P283:P336)</f>
        <v>0</v>
      </c>
      <c r="Q282" s="184"/>
      <c r="R282" s="185">
        <f>SUM(R283:R336)</f>
        <v>0</v>
      </c>
      <c r="S282" s="184"/>
      <c r="T282" s="186">
        <f>SUM(T283:T336)</f>
        <v>0</v>
      </c>
      <c r="AR282" s="187" t="s">
        <v>89</v>
      </c>
      <c r="AT282" s="188" t="s">
        <v>79</v>
      </c>
      <c r="AU282" s="188" t="s">
        <v>80</v>
      </c>
      <c r="AY282" s="187" t="s">
        <v>173</v>
      </c>
      <c r="BK282" s="189">
        <f>SUM(BK283:BK336)</f>
        <v>0</v>
      </c>
    </row>
    <row r="283" spans="2:65" s="1" customFormat="1" ht="25.5" customHeight="1">
      <c r="B283" s="41"/>
      <c r="C283" s="192" t="s">
        <v>895</v>
      </c>
      <c r="D283" s="192" t="s">
        <v>176</v>
      </c>
      <c r="E283" s="193" t="s">
        <v>3503</v>
      </c>
      <c r="F283" s="194" t="s">
        <v>4577</v>
      </c>
      <c r="G283" s="195" t="s">
        <v>1260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87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1334</v>
      </c>
    </row>
    <row r="284" spans="2:65" s="1" customFormat="1" ht="40.5">
      <c r="B284" s="41"/>
      <c r="C284" s="63"/>
      <c r="D284" s="204" t="s">
        <v>182</v>
      </c>
      <c r="E284" s="63"/>
      <c r="F284" s="205" t="s">
        <v>4578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87</v>
      </c>
    </row>
    <row r="285" spans="2:65" s="1" customFormat="1" ht="27">
      <c r="B285" s="41"/>
      <c r="C285" s="63"/>
      <c r="D285" s="204" t="s">
        <v>351</v>
      </c>
      <c r="E285" s="63"/>
      <c r="F285" s="252" t="s">
        <v>4579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351</v>
      </c>
      <c r="AU285" s="23" t="s">
        <v>87</v>
      </c>
    </row>
    <row r="286" spans="2:65" s="1" customFormat="1" ht="16.5" customHeight="1">
      <c r="B286" s="41"/>
      <c r="C286" s="192" t="s">
        <v>899</v>
      </c>
      <c r="D286" s="192" t="s">
        <v>176</v>
      </c>
      <c r="E286" s="193" t="s">
        <v>3517</v>
      </c>
      <c r="F286" s="194" t="s">
        <v>4580</v>
      </c>
      <c r="G286" s="195" t="s">
        <v>1260</v>
      </c>
      <c r="H286" s="196">
        <v>1</v>
      </c>
      <c r="I286" s="197"/>
      <c r="J286" s="198">
        <f>ROUND(I286*H286,2)</f>
        <v>0</v>
      </c>
      <c r="K286" s="194" t="s">
        <v>78</v>
      </c>
      <c r="L286" s="61"/>
      <c r="M286" s="199" t="s">
        <v>78</v>
      </c>
      <c r="N286" s="200" t="s">
        <v>50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3" t="s">
        <v>239</v>
      </c>
      <c r="AT286" s="23" t="s">
        <v>176</v>
      </c>
      <c r="AU286" s="23" t="s">
        <v>87</v>
      </c>
      <c r="AY286" s="23" t="s">
        <v>173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87</v>
      </c>
      <c r="BK286" s="203">
        <f>ROUND(I286*H286,2)</f>
        <v>0</v>
      </c>
      <c r="BL286" s="23" t="s">
        <v>239</v>
      </c>
      <c r="BM286" s="23" t="s">
        <v>1346</v>
      </c>
    </row>
    <row r="287" spans="2:65" s="1" customFormat="1" ht="13.5">
      <c r="B287" s="41"/>
      <c r="C287" s="63"/>
      <c r="D287" s="204" t="s">
        <v>182</v>
      </c>
      <c r="E287" s="63"/>
      <c r="F287" s="205" t="s">
        <v>4580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3" t="s">
        <v>182</v>
      </c>
      <c r="AU287" s="23" t="s">
        <v>87</v>
      </c>
    </row>
    <row r="288" spans="2:65" s="1" customFormat="1" ht="27">
      <c r="B288" s="41"/>
      <c r="C288" s="63"/>
      <c r="D288" s="204" t="s">
        <v>351</v>
      </c>
      <c r="E288" s="63"/>
      <c r="F288" s="252" t="s">
        <v>4581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351</v>
      </c>
      <c r="AU288" s="23" t="s">
        <v>87</v>
      </c>
    </row>
    <row r="289" spans="2:65" s="1" customFormat="1" ht="16.5" customHeight="1">
      <c r="B289" s="41"/>
      <c r="C289" s="192" t="s">
        <v>903</v>
      </c>
      <c r="D289" s="192" t="s">
        <v>176</v>
      </c>
      <c r="E289" s="193" t="s">
        <v>3546</v>
      </c>
      <c r="F289" s="194" t="s">
        <v>4582</v>
      </c>
      <c r="G289" s="195" t="s">
        <v>1260</v>
      </c>
      <c r="H289" s="196">
        <v>2</v>
      </c>
      <c r="I289" s="197"/>
      <c r="J289" s="198">
        <f>ROUND(I289*H289,2)</f>
        <v>0</v>
      </c>
      <c r="K289" s="194" t="s">
        <v>78</v>
      </c>
      <c r="L289" s="61"/>
      <c r="M289" s="199" t="s">
        <v>78</v>
      </c>
      <c r="N289" s="200" t="s">
        <v>50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239</v>
      </c>
      <c r="AT289" s="23" t="s">
        <v>176</v>
      </c>
      <c r="AU289" s="23" t="s">
        <v>87</v>
      </c>
      <c r="AY289" s="23" t="s">
        <v>173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87</v>
      </c>
      <c r="BK289" s="203">
        <f>ROUND(I289*H289,2)</f>
        <v>0</v>
      </c>
      <c r="BL289" s="23" t="s">
        <v>239</v>
      </c>
      <c r="BM289" s="23" t="s">
        <v>1360</v>
      </c>
    </row>
    <row r="290" spans="2:65" s="1" customFormat="1" ht="13.5">
      <c r="B290" s="41"/>
      <c r="C290" s="63"/>
      <c r="D290" s="204" t="s">
        <v>182</v>
      </c>
      <c r="E290" s="63"/>
      <c r="F290" s="205" t="s">
        <v>4582</v>
      </c>
      <c r="G290" s="63"/>
      <c r="H290" s="63"/>
      <c r="I290" s="163"/>
      <c r="J290" s="63"/>
      <c r="K290" s="63"/>
      <c r="L290" s="61"/>
      <c r="M290" s="206"/>
      <c r="N290" s="42"/>
      <c r="O290" s="42"/>
      <c r="P290" s="42"/>
      <c r="Q290" s="42"/>
      <c r="R290" s="42"/>
      <c r="S290" s="42"/>
      <c r="T290" s="78"/>
      <c r="AT290" s="23" t="s">
        <v>182</v>
      </c>
      <c r="AU290" s="23" t="s">
        <v>87</v>
      </c>
    </row>
    <row r="291" spans="2:65" s="1" customFormat="1" ht="27">
      <c r="B291" s="41"/>
      <c r="C291" s="63"/>
      <c r="D291" s="204" t="s">
        <v>351</v>
      </c>
      <c r="E291" s="63"/>
      <c r="F291" s="252" t="s">
        <v>4583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351</v>
      </c>
      <c r="AU291" s="23" t="s">
        <v>87</v>
      </c>
    </row>
    <row r="292" spans="2:65" s="1" customFormat="1" ht="16.5" customHeight="1">
      <c r="B292" s="41"/>
      <c r="C292" s="192" t="s">
        <v>907</v>
      </c>
      <c r="D292" s="192" t="s">
        <v>176</v>
      </c>
      <c r="E292" s="193" t="s">
        <v>3720</v>
      </c>
      <c r="F292" s="194" t="s">
        <v>4584</v>
      </c>
      <c r="G292" s="195" t="s">
        <v>1260</v>
      </c>
      <c r="H292" s="196">
        <v>3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87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1376</v>
      </c>
    </row>
    <row r="293" spans="2:65" s="1" customFormat="1" ht="13.5">
      <c r="B293" s="41"/>
      <c r="C293" s="63"/>
      <c r="D293" s="204" t="s">
        <v>182</v>
      </c>
      <c r="E293" s="63"/>
      <c r="F293" s="205" t="s">
        <v>4584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87</v>
      </c>
    </row>
    <row r="294" spans="2:65" s="1" customFormat="1" ht="27">
      <c r="B294" s="41"/>
      <c r="C294" s="63"/>
      <c r="D294" s="204" t="s">
        <v>351</v>
      </c>
      <c r="E294" s="63"/>
      <c r="F294" s="252" t="s">
        <v>4585</v>
      </c>
      <c r="G294" s="63"/>
      <c r="H294" s="63"/>
      <c r="I294" s="163"/>
      <c r="J294" s="63"/>
      <c r="K294" s="63"/>
      <c r="L294" s="61"/>
      <c r="M294" s="206"/>
      <c r="N294" s="42"/>
      <c r="O294" s="42"/>
      <c r="P294" s="42"/>
      <c r="Q294" s="42"/>
      <c r="R294" s="42"/>
      <c r="S294" s="42"/>
      <c r="T294" s="78"/>
      <c r="AT294" s="23" t="s">
        <v>351</v>
      </c>
      <c r="AU294" s="23" t="s">
        <v>87</v>
      </c>
    </row>
    <row r="295" spans="2:65" s="1" customFormat="1" ht="16.5" customHeight="1">
      <c r="B295" s="41"/>
      <c r="C295" s="192" t="s">
        <v>911</v>
      </c>
      <c r="D295" s="192" t="s">
        <v>176</v>
      </c>
      <c r="E295" s="193" t="s">
        <v>4586</v>
      </c>
      <c r="F295" s="194" t="s">
        <v>4495</v>
      </c>
      <c r="G295" s="195" t="s">
        <v>1260</v>
      </c>
      <c r="H295" s="196">
        <v>12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87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1389</v>
      </c>
    </row>
    <row r="296" spans="2:65" s="1" customFormat="1" ht="13.5">
      <c r="B296" s="41"/>
      <c r="C296" s="63"/>
      <c r="D296" s="204" t="s">
        <v>182</v>
      </c>
      <c r="E296" s="63"/>
      <c r="F296" s="205" t="s">
        <v>4495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87</v>
      </c>
    </row>
    <row r="297" spans="2:65" s="1" customFormat="1" ht="27">
      <c r="B297" s="41"/>
      <c r="C297" s="63"/>
      <c r="D297" s="204" t="s">
        <v>351</v>
      </c>
      <c r="E297" s="63"/>
      <c r="F297" s="252" t="s">
        <v>4508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351</v>
      </c>
      <c r="AU297" s="23" t="s">
        <v>87</v>
      </c>
    </row>
    <row r="298" spans="2:65" s="1" customFormat="1" ht="16.5" customHeight="1">
      <c r="B298" s="41"/>
      <c r="C298" s="192" t="s">
        <v>916</v>
      </c>
      <c r="D298" s="192" t="s">
        <v>176</v>
      </c>
      <c r="E298" s="193" t="s">
        <v>4587</v>
      </c>
      <c r="F298" s="194" t="s">
        <v>4495</v>
      </c>
      <c r="G298" s="195" t="s">
        <v>1260</v>
      </c>
      <c r="H298" s="196">
        <v>7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239</v>
      </c>
      <c r="AT298" s="23" t="s">
        <v>176</v>
      </c>
      <c r="AU298" s="23" t="s">
        <v>87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239</v>
      </c>
      <c r="BM298" s="23" t="s">
        <v>1401</v>
      </c>
    </row>
    <row r="299" spans="2:65" s="1" customFormat="1" ht="13.5">
      <c r="B299" s="41"/>
      <c r="C299" s="63"/>
      <c r="D299" s="204" t="s">
        <v>182</v>
      </c>
      <c r="E299" s="63"/>
      <c r="F299" s="205" t="s">
        <v>4495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87</v>
      </c>
    </row>
    <row r="300" spans="2:65" s="1" customFormat="1" ht="27">
      <c r="B300" s="41"/>
      <c r="C300" s="63"/>
      <c r="D300" s="204" t="s">
        <v>351</v>
      </c>
      <c r="E300" s="63"/>
      <c r="F300" s="252" t="s">
        <v>4498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351</v>
      </c>
      <c r="AU300" s="23" t="s">
        <v>87</v>
      </c>
    </row>
    <row r="301" spans="2:65" s="1" customFormat="1" ht="16.5" customHeight="1">
      <c r="B301" s="41"/>
      <c r="C301" s="192" t="s">
        <v>920</v>
      </c>
      <c r="D301" s="192" t="s">
        <v>176</v>
      </c>
      <c r="E301" s="193" t="s">
        <v>3569</v>
      </c>
      <c r="F301" s="194" t="s">
        <v>4500</v>
      </c>
      <c r="G301" s="195" t="s">
        <v>1260</v>
      </c>
      <c r="H301" s="196">
        <v>41</v>
      </c>
      <c r="I301" s="197"/>
      <c r="J301" s="198">
        <f>ROUND(I301*H301,2)</f>
        <v>0</v>
      </c>
      <c r="K301" s="194" t="s">
        <v>78</v>
      </c>
      <c r="L301" s="61"/>
      <c r="M301" s="199" t="s">
        <v>78</v>
      </c>
      <c r="N301" s="200" t="s">
        <v>50</v>
      </c>
      <c r="O301" s="4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3" t="s">
        <v>239</v>
      </c>
      <c r="AT301" s="23" t="s">
        <v>176</v>
      </c>
      <c r="AU301" s="23" t="s">
        <v>87</v>
      </c>
      <c r="AY301" s="23" t="s">
        <v>173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87</v>
      </c>
      <c r="BK301" s="203">
        <f>ROUND(I301*H301,2)</f>
        <v>0</v>
      </c>
      <c r="BL301" s="23" t="s">
        <v>239</v>
      </c>
      <c r="BM301" s="23" t="s">
        <v>1412</v>
      </c>
    </row>
    <row r="302" spans="2:65" s="1" customFormat="1" ht="13.5">
      <c r="B302" s="41"/>
      <c r="C302" s="63"/>
      <c r="D302" s="204" t="s">
        <v>182</v>
      </c>
      <c r="E302" s="63"/>
      <c r="F302" s="205" t="s">
        <v>4500</v>
      </c>
      <c r="G302" s="63"/>
      <c r="H302" s="63"/>
      <c r="I302" s="163"/>
      <c r="J302" s="63"/>
      <c r="K302" s="63"/>
      <c r="L302" s="61"/>
      <c r="M302" s="206"/>
      <c r="N302" s="42"/>
      <c r="O302" s="42"/>
      <c r="P302" s="42"/>
      <c r="Q302" s="42"/>
      <c r="R302" s="42"/>
      <c r="S302" s="42"/>
      <c r="T302" s="78"/>
      <c r="AT302" s="23" t="s">
        <v>182</v>
      </c>
      <c r="AU302" s="23" t="s">
        <v>87</v>
      </c>
    </row>
    <row r="303" spans="2:65" s="1" customFormat="1" ht="27">
      <c r="B303" s="41"/>
      <c r="C303" s="63"/>
      <c r="D303" s="204" t="s">
        <v>351</v>
      </c>
      <c r="E303" s="63"/>
      <c r="F303" s="252" t="s">
        <v>4498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351</v>
      </c>
      <c r="AU303" s="23" t="s">
        <v>87</v>
      </c>
    </row>
    <row r="304" spans="2:65" s="1" customFormat="1" ht="16.5" customHeight="1">
      <c r="B304" s="41"/>
      <c r="C304" s="192" t="s">
        <v>924</v>
      </c>
      <c r="D304" s="192" t="s">
        <v>176</v>
      </c>
      <c r="E304" s="193" t="s">
        <v>4588</v>
      </c>
      <c r="F304" s="194" t="s">
        <v>4505</v>
      </c>
      <c r="G304" s="195" t="s">
        <v>3618</v>
      </c>
      <c r="H304" s="196">
        <v>20</v>
      </c>
      <c r="I304" s="197"/>
      <c r="J304" s="198">
        <f>ROUND(I304*H304,2)</f>
        <v>0</v>
      </c>
      <c r="K304" s="194" t="s">
        <v>78</v>
      </c>
      <c r="L304" s="61"/>
      <c r="M304" s="199" t="s">
        <v>78</v>
      </c>
      <c r="N304" s="200" t="s">
        <v>50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3" t="s">
        <v>239</v>
      </c>
      <c r="AT304" s="23" t="s">
        <v>176</v>
      </c>
      <c r="AU304" s="23" t="s">
        <v>87</v>
      </c>
      <c r="AY304" s="23" t="s">
        <v>173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87</v>
      </c>
      <c r="BK304" s="203">
        <f>ROUND(I304*H304,2)</f>
        <v>0</v>
      </c>
      <c r="BL304" s="23" t="s">
        <v>239</v>
      </c>
      <c r="BM304" s="23" t="s">
        <v>1426</v>
      </c>
    </row>
    <row r="305" spans="2:65" s="1" customFormat="1" ht="13.5">
      <c r="B305" s="41"/>
      <c r="C305" s="63"/>
      <c r="D305" s="204" t="s">
        <v>182</v>
      </c>
      <c r="E305" s="63"/>
      <c r="F305" s="205" t="s">
        <v>4505</v>
      </c>
      <c r="G305" s="63"/>
      <c r="H305" s="63"/>
      <c r="I305" s="163"/>
      <c r="J305" s="63"/>
      <c r="K305" s="63"/>
      <c r="L305" s="61"/>
      <c r="M305" s="206"/>
      <c r="N305" s="42"/>
      <c r="O305" s="42"/>
      <c r="P305" s="42"/>
      <c r="Q305" s="42"/>
      <c r="R305" s="42"/>
      <c r="S305" s="42"/>
      <c r="T305" s="78"/>
      <c r="AT305" s="23" t="s">
        <v>182</v>
      </c>
      <c r="AU305" s="23" t="s">
        <v>87</v>
      </c>
    </row>
    <row r="306" spans="2:65" s="1" customFormat="1" ht="27">
      <c r="B306" s="41"/>
      <c r="C306" s="63"/>
      <c r="D306" s="204" t="s">
        <v>351</v>
      </c>
      <c r="E306" s="63"/>
      <c r="F306" s="252" t="s">
        <v>4508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351</v>
      </c>
      <c r="AU306" s="23" t="s">
        <v>87</v>
      </c>
    </row>
    <row r="307" spans="2:65" s="1" customFormat="1" ht="16.5" customHeight="1">
      <c r="B307" s="41"/>
      <c r="C307" s="192" t="s">
        <v>929</v>
      </c>
      <c r="D307" s="192" t="s">
        <v>176</v>
      </c>
      <c r="E307" s="193" t="s">
        <v>4589</v>
      </c>
      <c r="F307" s="194" t="s">
        <v>4505</v>
      </c>
      <c r="G307" s="195" t="s">
        <v>3618</v>
      </c>
      <c r="H307" s="196">
        <v>72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87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1438</v>
      </c>
    </row>
    <row r="308" spans="2:65" s="1" customFormat="1" ht="13.5">
      <c r="B308" s="41"/>
      <c r="C308" s="63"/>
      <c r="D308" s="204" t="s">
        <v>182</v>
      </c>
      <c r="E308" s="63"/>
      <c r="F308" s="205" t="s">
        <v>4505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87</v>
      </c>
    </row>
    <row r="309" spans="2:65" s="1" customFormat="1" ht="27">
      <c r="B309" s="41"/>
      <c r="C309" s="63"/>
      <c r="D309" s="204" t="s">
        <v>351</v>
      </c>
      <c r="E309" s="63"/>
      <c r="F309" s="252" t="s">
        <v>4498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3" t="s">
        <v>351</v>
      </c>
      <c r="AU309" s="23" t="s">
        <v>87</v>
      </c>
    </row>
    <row r="310" spans="2:65" s="1" customFormat="1" ht="25.5" customHeight="1">
      <c r="B310" s="41"/>
      <c r="C310" s="192" t="s">
        <v>933</v>
      </c>
      <c r="D310" s="192" t="s">
        <v>176</v>
      </c>
      <c r="E310" s="193" t="s">
        <v>4590</v>
      </c>
      <c r="F310" s="194" t="s">
        <v>4510</v>
      </c>
      <c r="G310" s="195" t="s">
        <v>3618</v>
      </c>
      <c r="H310" s="196">
        <v>26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239</v>
      </c>
      <c r="AT310" s="23" t="s">
        <v>176</v>
      </c>
      <c r="AU310" s="23" t="s">
        <v>87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239</v>
      </c>
      <c r="BM310" s="23" t="s">
        <v>1449</v>
      </c>
    </row>
    <row r="311" spans="2:65" s="1" customFormat="1" ht="13.5">
      <c r="B311" s="41"/>
      <c r="C311" s="63"/>
      <c r="D311" s="204" t="s">
        <v>182</v>
      </c>
      <c r="E311" s="63"/>
      <c r="F311" s="205" t="s">
        <v>4510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87</v>
      </c>
    </row>
    <row r="312" spans="2:65" s="1" customFormat="1" ht="27">
      <c r="B312" s="41"/>
      <c r="C312" s="63"/>
      <c r="D312" s="204" t="s">
        <v>351</v>
      </c>
      <c r="E312" s="63"/>
      <c r="F312" s="252" t="s">
        <v>4513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351</v>
      </c>
      <c r="AU312" s="23" t="s">
        <v>87</v>
      </c>
    </row>
    <row r="313" spans="2:65" s="1" customFormat="1" ht="25.5" customHeight="1">
      <c r="B313" s="41"/>
      <c r="C313" s="192" t="s">
        <v>937</v>
      </c>
      <c r="D313" s="192" t="s">
        <v>176</v>
      </c>
      <c r="E313" s="193" t="s">
        <v>4590</v>
      </c>
      <c r="F313" s="194" t="s">
        <v>4510</v>
      </c>
      <c r="G313" s="195" t="s">
        <v>3618</v>
      </c>
      <c r="H313" s="196">
        <v>6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87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1462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4510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87</v>
      </c>
    </row>
    <row r="315" spans="2:65" s="1" customFormat="1" ht="27">
      <c r="B315" s="41"/>
      <c r="C315" s="63"/>
      <c r="D315" s="204" t="s">
        <v>351</v>
      </c>
      <c r="E315" s="63"/>
      <c r="F315" s="252" t="s">
        <v>4591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3" t="s">
        <v>351</v>
      </c>
      <c r="AU315" s="23" t="s">
        <v>87</v>
      </c>
    </row>
    <row r="316" spans="2:65" s="1" customFormat="1" ht="25.5" customHeight="1">
      <c r="B316" s="41"/>
      <c r="C316" s="192" t="s">
        <v>941</v>
      </c>
      <c r="D316" s="192" t="s">
        <v>176</v>
      </c>
      <c r="E316" s="193" t="s">
        <v>4590</v>
      </c>
      <c r="F316" s="194" t="s">
        <v>4510</v>
      </c>
      <c r="G316" s="195" t="s">
        <v>3618</v>
      </c>
      <c r="H316" s="196">
        <v>18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239</v>
      </c>
      <c r="AT316" s="23" t="s">
        <v>176</v>
      </c>
      <c r="AU316" s="23" t="s">
        <v>87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239</v>
      </c>
      <c r="BM316" s="23" t="s">
        <v>1470</v>
      </c>
    </row>
    <row r="317" spans="2:65" s="1" customFormat="1" ht="13.5">
      <c r="B317" s="41"/>
      <c r="C317" s="63"/>
      <c r="D317" s="204" t="s">
        <v>182</v>
      </c>
      <c r="E317" s="63"/>
      <c r="F317" s="205" t="s">
        <v>4510</v>
      </c>
      <c r="G317" s="63"/>
      <c r="H317" s="63"/>
      <c r="I317" s="163"/>
      <c r="J317" s="63"/>
      <c r="K317" s="63"/>
      <c r="L317" s="61"/>
      <c r="M317" s="206"/>
      <c r="N317" s="42"/>
      <c r="O317" s="42"/>
      <c r="P317" s="42"/>
      <c r="Q317" s="42"/>
      <c r="R317" s="42"/>
      <c r="S317" s="42"/>
      <c r="T317" s="78"/>
      <c r="AT317" s="23" t="s">
        <v>182</v>
      </c>
      <c r="AU317" s="23" t="s">
        <v>87</v>
      </c>
    </row>
    <row r="318" spans="2:65" s="1" customFormat="1" ht="27">
      <c r="B318" s="41"/>
      <c r="C318" s="63"/>
      <c r="D318" s="204" t="s">
        <v>351</v>
      </c>
      <c r="E318" s="63"/>
      <c r="F318" s="252" t="s">
        <v>4515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351</v>
      </c>
      <c r="AU318" s="23" t="s">
        <v>87</v>
      </c>
    </row>
    <row r="319" spans="2:65" s="1" customFormat="1" ht="25.5" customHeight="1">
      <c r="B319" s="41"/>
      <c r="C319" s="192" t="s">
        <v>945</v>
      </c>
      <c r="D319" s="192" t="s">
        <v>176</v>
      </c>
      <c r="E319" s="193" t="s">
        <v>4590</v>
      </c>
      <c r="F319" s="194" t="s">
        <v>4510</v>
      </c>
      <c r="G319" s="195" t="s">
        <v>3618</v>
      </c>
      <c r="H319" s="196">
        <v>12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87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1481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4510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87</v>
      </c>
    </row>
    <row r="321" spans="2:65" s="1" customFormat="1" ht="27">
      <c r="B321" s="41"/>
      <c r="C321" s="63"/>
      <c r="D321" s="204" t="s">
        <v>351</v>
      </c>
      <c r="E321" s="63"/>
      <c r="F321" s="252" t="s">
        <v>4592</v>
      </c>
      <c r="G321" s="63"/>
      <c r="H321" s="63"/>
      <c r="I321" s="163"/>
      <c r="J321" s="63"/>
      <c r="K321" s="63"/>
      <c r="L321" s="61"/>
      <c r="M321" s="206"/>
      <c r="N321" s="42"/>
      <c r="O321" s="42"/>
      <c r="P321" s="42"/>
      <c r="Q321" s="42"/>
      <c r="R321" s="42"/>
      <c r="S321" s="42"/>
      <c r="T321" s="78"/>
      <c r="AT321" s="23" t="s">
        <v>351</v>
      </c>
      <c r="AU321" s="23" t="s">
        <v>87</v>
      </c>
    </row>
    <row r="322" spans="2:65" s="1" customFormat="1" ht="25.5" customHeight="1">
      <c r="B322" s="41"/>
      <c r="C322" s="192" t="s">
        <v>949</v>
      </c>
      <c r="D322" s="192" t="s">
        <v>176</v>
      </c>
      <c r="E322" s="193" t="s">
        <v>4590</v>
      </c>
      <c r="F322" s="194" t="s">
        <v>4510</v>
      </c>
      <c r="G322" s="195" t="s">
        <v>3618</v>
      </c>
      <c r="H322" s="196">
        <v>5</v>
      </c>
      <c r="I322" s="197"/>
      <c r="J322" s="198">
        <f>ROUND(I322*H322,2)</f>
        <v>0</v>
      </c>
      <c r="K322" s="194" t="s">
        <v>78</v>
      </c>
      <c r="L322" s="61"/>
      <c r="M322" s="199" t="s">
        <v>78</v>
      </c>
      <c r="N322" s="200" t="s">
        <v>50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239</v>
      </c>
      <c r="AT322" s="23" t="s">
        <v>176</v>
      </c>
      <c r="AU322" s="23" t="s">
        <v>87</v>
      </c>
      <c r="AY322" s="23" t="s">
        <v>173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87</v>
      </c>
      <c r="BK322" s="203">
        <f>ROUND(I322*H322,2)</f>
        <v>0</v>
      </c>
      <c r="BL322" s="23" t="s">
        <v>239</v>
      </c>
      <c r="BM322" s="23" t="s">
        <v>1492</v>
      </c>
    </row>
    <row r="323" spans="2:65" s="1" customFormat="1" ht="13.5">
      <c r="B323" s="41"/>
      <c r="C323" s="63"/>
      <c r="D323" s="204" t="s">
        <v>182</v>
      </c>
      <c r="E323" s="63"/>
      <c r="F323" s="205" t="s">
        <v>4510</v>
      </c>
      <c r="G323" s="63"/>
      <c r="H323" s="63"/>
      <c r="I323" s="163"/>
      <c r="J323" s="63"/>
      <c r="K323" s="63"/>
      <c r="L323" s="61"/>
      <c r="M323" s="206"/>
      <c r="N323" s="42"/>
      <c r="O323" s="42"/>
      <c r="P323" s="42"/>
      <c r="Q323" s="42"/>
      <c r="R323" s="42"/>
      <c r="S323" s="42"/>
      <c r="T323" s="78"/>
      <c r="AT323" s="23" t="s">
        <v>182</v>
      </c>
      <c r="AU323" s="23" t="s">
        <v>87</v>
      </c>
    </row>
    <row r="324" spans="2:65" s="1" customFormat="1" ht="27">
      <c r="B324" s="41"/>
      <c r="C324" s="63"/>
      <c r="D324" s="204" t="s">
        <v>351</v>
      </c>
      <c r="E324" s="63"/>
      <c r="F324" s="252" t="s">
        <v>4517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351</v>
      </c>
      <c r="AU324" s="23" t="s">
        <v>87</v>
      </c>
    </row>
    <row r="325" spans="2:65" s="1" customFormat="1" ht="25.5" customHeight="1">
      <c r="B325" s="41"/>
      <c r="C325" s="192" t="s">
        <v>953</v>
      </c>
      <c r="D325" s="192" t="s">
        <v>176</v>
      </c>
      <c r="E325" s="193" t="s">
        <v>4590</v>
      </c>
      <c r="F325" s="194" t="s">
        <v>4510</v>
      </c>
      <c r="G325" s="195" t="s">
        <v>3618</v>
      </c>
      <c r="H325" s="196">
        <v>1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87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1504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4510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87</v>
      </c>
    </row>
    <row r="327" spans="2:65" s="1" customFormat="1" ht="27">
      <c r="B327" s="41"/>
      <c r="C327" s="63"/>
      <c r="D327" s="204" t="s">
        <v>351</v>
      </c>
      <c r="E327" s="63"/>
      <c r="F327" s="252" t="s">
        <v>4593</v>
      </c>
      <c r="G327" s="63"/>
      <c r="H327" s="63"/>
      <c r="I327" s="163"/>
      <c r="J327" s="63"/>
      <c r="K327" s="63"/>
      <c r="L327" s="61"/>
      <c r="M327" s="206"/>
      <c r="N327" s="42"/>
      <c r="O327" s="42"/>
      <c r="P327" s="42"/>
      <c r="Q327" s="42"/>
      <c r="R327" s="42"/>
      <c r="S327" s="42"/>
      <c r="T327" s="78"/>
      <c r="AT327" s="23" t="s">
        <v>351</v>
      </c>
      <c r="AU327" s="23" t="s">
        <v>87</v>
      </c>
    </row>
    <row r="328" spans="2:65" s="1" customFormat="1" ht="38.25" customHeight="1">
      <c r="B328" s="41"/>
      <c r="C328" s="192" t="s">
        <v>958</v>
      </c>
      <c r="D328" s="192" t="s">
        <v>176</v>
      </c>
      <c r="E328" s="193" t="s">
        <v>213</v>
      </c>
      <c r="F328" s="194" t="s">
        <v>4518</v>
      </c>
      <c r="G328" s="195" t="s">
        <v>256</v>
      </c>
      <c r="H328" s="196">
        <v>52</v>
      </c>
      <c r="I328" s="197"/>
      <c r="J328" s="198">
        <f>ROUND(I328*H328,2)</f>
        <v>0</v>
      </c>
      <c r="K328" s="194" t="s">
        <v>78</v>
      </c>
      <c r="L328" s="61"/>
      <c r="M328" s="199" t="s">
        <v>78</v>
      </c>
      <c r="N328" s="200" t="s">
        <v>50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239</v>
      </c>
      <c r="AT328" s="23" t="s">
        <v>176</v>
      </c>
      <c r="AU328" s="23" t="s">
        <v>87</v>
      </c>
      <c r="AY328" s="23" t="s">
        <v>173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87</v>
      </c>
      <c r="BK328" s="203">
        <f>ROUND(I328*H328,2)</f>
        <v>0</v>
      </c>
      <c r="BL328" s="23" t="s">
        <v>239</v>
      </c>
      <c r="BM328" s="23" t="s">
        <v>1519</v>
      </c>
    </row>
    <row r="329" spans="2:65" s="1" customFormat="1" ht="27">
      <c r="B329" s="41"/>
      <c r="C329" s="63"/>
      <c r="D329" s="204" t="s">
        <v>182</v>
      </c>
      <c r="E329" s="63"/>
      <c r="F329" s="205" t="s">
        <v>4518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3" t="s">
        <v>182</v>
      </c>
      <c r="AU329" s="23" t="s">
        <v>87</v>
      </c>
    </row>
    <row r="330" spans="2:65" s="1" customFormat="1" ht="25.5" customHeight="1">
      <c r="B330" s="41"/>
      <c r="C330" s="192" t="s">
        <v>962</v>
      </c>
      <c r="D330" s="192" t="s">
        <v>176</v>
      </c>
      <c r="E330" s="193" t="s">
        <v>3666</v>
      </c>
      <c r="F330" s="194" t="s">
        <v>4523</v>
      </c>
      <c r="G330" s="195" t="s">
        <v>256</v>
      </c>
      <c r="H330" s="196">
        <v>18</v>
      </c>
      <c r="I330" s="197"/>
      <c r="J330" s="198">
        <f>ROUND(I330*H330,2)</f>
        <v>0</v>
      </c>
      <c r="K330" s="194" t="s">
        <v>78</v>
      </c>
      <c r="L330" s="61"/>
      <c r="M330" s="199" t="s">
        <v>78</v>
      </c>
      <c r="N330" s="200" t="s">
        <v>50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239</v>
      </c>
      <c r="AT330" s="23" t="s">
        <v>176</v>
      </c>
      <c r="AU330" s="23" t="s">
        <v>87</v>
      </c>
      <c r="AY330" s="23" t="s">
        <v>173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87</v>
      </c>
      <c r="BK330" s="203">
        <f>ROUND(I330*H330,2)</f>
        <v>0</v>
      </c>
      <c r="BL330" s="23" t="s">
        <v>239</v>
      </c>
      <c r="BM330" s="23" t="s">
        <v>1531</v>
      </c>
    </row>
    <row r="331" spans="2:65" s="1" customFormat="1" ht="27">
      <c r="B331" s="41"/>
      <c r="C331" s="63"/>
      <c r="D331" s="204" t="s">
        <v>182</v>
      </c>
      <c r="E331" s="63"/>
      <c r="F331" s="205" t="s">
        <v>4523</v>
      </c>
      <c r="G331" s="63"/>
      <c r="H331" s="63"/>
      <c r="I331" s="163"/>
      <c r="J331" s="63"/>
      <c r="K331" s="63"/>
      <c r="L331" s="61"/>
      <c r="M331" s="206"/>
      <c r="N331" s="42"/>
      <c r="O331" s="42"/>
      <c r="P331" s="42"/>
      <c r="Q331" s="42"/>
      <c r="R331" s="42"/>
      <c r="S331" s="42"/>
      <c r="T331" s="78"/>
      <c r="AT331" s="23" t="s">
        <v>182</v>
      </c>
      <c r="AU331" s="23" t="s">
        <v>87</v>
      </c>
    </row>
    <row r="332" spans="2:65" s="1" customFormat="1" ht="27">
      <c r="B332" s="41"/>
      <c r="C332" s="63"/>
      <c r="D332" s="204" t="s">
        <v>351</v>
      </c>
      <c r="E332" s="63"/>
      <c r="F332" s="252" t="s">
        <v>4520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3" t="s">
        <v>351</v>
      </c>
      <c r="AU332" s="23" t="s">
        <v>87</v>
      </c>
    </row>
    <row r="333" spans="2:65" s="1" customFormat="1" ht="16.5" customHeight="1">
      <c r="B333" s="41"/>
      <c r="C333" s="192" t="s">
        <v>969</v>
      </c>
      <c r="D333" s="192" t="s">
        <v>176</v>
      </c>
      <c r="E333" s="193" t="s">
        <v>4594</v>
      </c>
      <c r="F333" s="194" t="s">
        <v>4527</v>
      </c>
      <c r="G333" s="195" t="s">
        <v>1260</v>
      </c>
      <c r="H333" s="196">
        <v>8</v>
      </c>
      <c r="I333" s="197"/>
      <c r="J333" s="198">
        <f>ROUND(I333*H333,2)</f>
        <v>0</v>
      </c>
      <c r="K333" s="194" t="s">
        <v>78</v>
      </c>
      <c r="L333" s="61"/>
      <c r="M333" s="199" t="s">
        <v>78</v>
      </c>
      <c r="N333" s="200" t="s">
        <v>50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239</v>
      </c>
      <c r="AT333" s="23" t="s">
        <v>176</v>
      </c>
      <c r="AU333" s="23" t="s">
        <v>87</v>
      </c>
      <c r="AY333" s="23" t="s">
        <v>173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87</v>
      </c>
      <c r="BK333" s="203">
        <f>ROUND(I333*H333,2)</f>
        <v>0</v>
      </c>
      <c r="BL333" s="23" t="s">
        <v>239</v>
      </c>
      <c r="BM333" s="23" t="s">
        <v>1548</v>
      </c>
    </row>
    <row r="334" spans="2:65" s="1" customFormat="1" ht="13.5">
      <c r="B334" s="41"/>
      <c r="C334" s="63"/>
      <c r="D334" s="204" t="s">
        <v>182</v>
      </c>
      <c r="E334" s="63"/>
      <c r="F334" s="205" t="s">
        <v>4527</v>
      </c>
      <c r="G334" s="63"/>
      <c r="H334" s="63"/>
      <c r="I334" s="163"/>
      <c r="J334" s="63"/>
      <c r="K334" s="63"/>
      <c r="L334" s="61"/>
      <c r="M334" s="206"/>
      <c r="N334" s="42"/>
      <c r="O334" s="42"/>
      <c r="P334" s="42"/>
      <c r="Q334" s="42"/>
      <c r="R334" s="42"/>
      <c r="S334" s="42"/>
      <c r="T334" s="78"/>
      <c r="AT334" s="23" t="s">
        <v>182</v>
      </c>
      <c r="AU334" s="23" t="s">
        <v>87</v>
      </c>
    </row>
    <row r="335" spans="2:65" s="1" customFormat="1" ht="16.5" customHeight="1">
      <c r="B335" s="41"/>
      <c r="C335" s="192" t="s">
        <v>975</v>
      </c>
      <c r="D335" s="192" t="s">
        <v>176</v>
      </c>
      <c r="E335" s="193" t="s">
        <v>4595</v>
      </c>
      <c r="F335" s="194" t="s">
        <v>4525</v>
      </c>
      <c r="G335" s="195" t="s">
        <v>1260</v>
      </c>
      <c r="H335" s="196">
        <v>6</v>
      </c>
      <c r="I335" s="197"/>
      <c r="J335" s="198">
        <f>ROUND(I335*H335,2)</f>
        <v>0</v>
      </c>
      <c r="K335" s="194" t="s">
        <v>78</v>
      </c>
      <c r="L335" s="61"/>
      <c r="M335" s="199" t="s">
        <v>78</v>
      </c>
      <c r="N335" s="200" t="s">
        <v>50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3" t="s">
        <v>239</v>
      </c>
      <c r="AT335" s="23" t="s">
        <v>176</v>
      </c>
      <c r="AU335" s="23" t="s">
        <v>87</v>
      </c>
      <c r="AY335" s="23" t="s">
        <v>173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87</v>
      </c>
      <c r="BK335" s="203">
        <f>ROUND(I335*H335,2)</f>
        <v>0</v>
      </c>
      <c r="BL335" s="23" t="s">
        <v>239</v>
      </c>
      <c r="BM335" s="23" t="s">
        <v>1560</v>
      </c>
    </row>
    <row r="336" spans="2:65" s="1" customFormat="1" ht="13.5">
      <c r="B336" s="41"/>
      <c r="C336" s="63"/>
      <c r="D336" s="204" t="s">
        <v>182</v>
      </c>
      <c r="E336" s="63"/>
      <c r="F336" s="205" t="s">
        <v>4525</v>
      </c>
      <c r="G336" s="63"/>
      <c r="H336" s="63"/>
      <c r="I336" s="163"/>
      <c r="J336" s="63"/>
      <c r="K336" s="63"/>
      <c r="L336" s="61"/>
      <c r="M336" s="206"/>
      <c r="N336" s="42"/>
      <c r="O336" s="42"/>
      <c r="P336" s="42"/>
      <c r="Q336" s="42"/>
      <c r="R336" s="42"/>
      <c r="S336" s="42"/>
      <c r="T336" s="78"/>
      <c r="AT336" s="23" t="s">
        <v>182</v>
      </c>
      <c r="AU336" s="23" t="s">
        <v>87</v>
      </c>
    </row>
    <row r="337" spans="2:65" s="10" customFormat="1" ht="37.35" customHeight="1">
      <c r="B337" s="176"/>
      <c r="C337" s="177"/>
      <c r="D337" s="178" t="s">
        <v>79</v>
      </c>
      <c r="E337" s="179" t="s">
        <v>3672</v>
      </c>
      <c r="F337" s="179" t="s">
        <v>4596</v>
      </c>
      <c r="G337" s="177"/>
      <c r="H337" s="177"/>
      <c r="I337" s="180"/>
      <c r="J337" s="181">
        <f>BK337</f>
        <v>0</v>
      </c>
      <c r="K337" s="177"/>
      <c r="L337" s="182"/>
      <c r="M337" s="183"/>
      <c r="N337" s="184"/>
      <c r="O337" s="184"/>
      <c r="P337" s="185">
        <f>SUM(P338:P346)</f>
        <v>0</v>
      </c>
      <c r="Q337" s="184"/>
      <c r="R337" s="185">
        <f>SUM(R338:R346)</f>
        <v>0</v>
      </c>
      <c r="S337" s="184"/>
      <c r="T337" s="186">
        <f>SUM(T338:T346)</f>
        <v>0</v>
      </c>
      <c r="AR337" s="187" t="s">
        <v>89</v>
      </c>
      <c r="AT337" s="188" t="s">
        <v>79</v>
      </c>
      <c r="AU337" s="188" t="s">
        <v>80</v>
      </c>
      <c r="AY337" s="187" t="s">
        <v>173</v>
      </c>
      <c r="BK337" s="189">
        <f>SUM(BK338:BK346)</f>
        <v>0</v>
      </c>
    </row>
    <row r="338" spans="2:65" s="1" customFormat="1" ht="25.5" customHeight="1">
      <c r="B338" s="41"/>
      <c r="C338" s="192" t="s">
        <v>982</v>
      </c>
      <c r="D338" s="192" t="s">
        <v>176</v>
      </c>
      <c r="E338" s="193" t="s">
        <v>3506</v>
      </c>
      <c r="F338" s="194" t="s">
        <v>4597</v>
      </c>
      <c r="G338" s="195" t="s">
        <v>1260</v>
      </c>
      <c r="H338" s="196">
        <v>2</v>
      </c>
      <c r="I338" s="197"/>
      <c r="J338" s="198">
        <f>ROUND(I338*H338,2)</f>
        <v>0</v>
      </c>
      <c r="K338" s="194" t="s">
        <v>78</v>
      </c>
      <c r="L338" s="61"/>
      <c r="M338" s="199" t="s">
        <v>78</v>
      </c>
      <c r="N338" s="200" t="s">
        <v>50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3" t="s">
        <v>239</v>
      </c>
      <c r="AT338" s="23" t="s">
        <v>176</v>
      </c>
      <c r="AU338" s="23" t="s">
        <v>87</v>
      </c>
      <c r="AY338" s="23" t="s">
        <v>173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87</v>
      </c>
      <c r="BK338" s="203">
        <f>ROUND(I338*H338,2)</f>
        <v>0</v>
      </c>
      <c r="BL338" s="23" t="s">
        <v>239</v>
      </c>
      <c r="BM338" s="23" t="s">
        <v>1571</v>
      </c>
    </row>
    <row r="339" spans="2:65" s="1" customFormat="1" ht="27">
      <c r="B339" s="41"/>
      <c r="C339" s="63"/>
      <c r="D339" s="204" t="s">
        <v>182</v>
      </c>
      <c r="E339" s="63"/>
      <c r="F339" s="205" t="s">
        <v>4597</v>
      </c>
      <c r="G339" s="63"/>
      <c r="H339" s="63"/>
      <c r="I339" s="163"/>
      <c r="J339" s="63"/>
      <c r="K339" s="63"/>
      <c r="L339" s="61"/>
      <c r="M339" s="206"/>
      <c r="N339" s="42"/>
      <c r="O339" s="42"/>
      <c r="P339" s="42"/>
      <c r="Q339" s="42"/>
      <c r="R339" s="42"/>
      <c r="S339" s="42"/>
      <c r="T339" s="78"/>
      <c r="AT339" s="23" t="s">
        <v>182</v>
      </c>
      <c r="AU339" s="23" t="s">
        <v>87</v>
      </c>
    </row>
    <row r="340" spans="2:65" s="1" customFormat="1" ht="27">
      <c r="B340" s="41"/>
      <c r="C340" s="63"/>
      <c r="D340" s="204" t="s">
        <v>351</v>
      </c>
      <c r="E340" s="63"/>
      <c r="F340" s="252" t="s">
        <v>4598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3" t="s">
        <v>351</v>
      </c>
      <c r="AU340" s="23" t="s">
        <v>87</v>
      </c>
    </row>
    <row r="341" spans="2:65" s="1" customFormat="1" ht="16.5" customHeight="1">
      <c r="B341" s="41"/>
      <c r="C341" s="192" t="s">
        <v>992</v>
      </c>
      <c r="D341" s="192" t="s">
        <v>176</v>
      </c>
      <c r="E341" s="193" t="s">
        <v>3520</v>
      </c>
      <c r="F341" s="194" t="s">
        <v>4599</v>
      </c>
      <c r="G341" s="195" t="s">
        <v>1260</v>
      </c>
      <c r="H341" s="196">
        <v>2</v>
      </c>
      <c r="I341" s="197"/>
      <c r="J341" s="198">
        <f>ROUND(I341*H341,2)</f>
        <v>0</v>
      </c>
      <c r="K341" s="194" t="s">
        <v>78</v>
      </c>
      <c r="L341" s="61"/>
      <c r="M341" s="199" t="s">
        <v>78</v>
      </c>
      <c r="N341" s="200" t="s">
        <v>50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239</v>
      </c>
      <c r="AT341" s="23" t="s">
        <v>176</v>
      </c>
      <c r="AU341" s="23" t="s">
        <v>87</v>
      </c>
      <c r="AY341" s="23" t="s">
        <v>173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87</v>
      </c>
      <c r="BK341" s="203">
        <f>ROUND(I341*H341,2)</f>
        <v>0</v>
      </c>
      <c r="BL341" s="23" t="s">
        <v>239</v>
      </c>
      <c r="BM341" s="23" t="s">
        <v>1583</v>
      </c>
    </row>
    <row r="342" spans="2:65" s="1" customFormat="1" ht="13.5">
      <c r="B342" s="41"/>
      <c r="C342" s="63"/>
      <c r="D342" s="204" t="s">
        <v>182</v>
      </c>
      <c r="E342" s="63"/>
      <c r="F342" s="205" t="s">
        <v>4599</v>
      </c>
      <c r="G342" s="63"/>
      <c r="H342" s="63"/>
      <c r="I342" s="163"/>
      <c r="J342" s="63"/>
      <c r="K342" s="63"/>
      <c r="L342" s="61"/>
      <c r="M342" s="206"/>
      <c r="N342" s="42"/>
      <c r="O342" s="42"/>
      <c r="P342" s="42"/>
      <c r="Q342" s="42"/>
      <c r="R342" s="42"/>
      <c r="S342" s="42"/>
      <c r="T342" s="78"/>
      <c r="AT342" s="23" t="s">
        <v>182</v>
      </c>
      <c r="AU342" s="23" t="s">
        <v>87</v>
      </c>
    </row>
    <row r="343" spans="2:65" s="1" customFormat="1" ht="27">
      <c r="B343" s="41"/>
      <c r="C343" s="63"/>
      <c r="D343" s="204" t="s">
        <v>351</v>
      </c>
      <c r="E343" s="63"/>
      <c r="F343" s="252" t="s">
        <v>4598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351</v>
      </c>
      <c r="AU343" s="23" t="s">
        <v>87</v>
      </c>
    </row>
    <row r="344" spans="2:65" s="1" customFormat="1" ht="16.5" customHeight="1">
      <c r="B344" s="41"/>
      <c r="C344" s="192" t="s">
        <v>997</v>
      </c>
      <c r="D344" s="192" t="s">
        <v>176</v>
      </c>
      <c r="E344" s="193" t="s">
        <v>3549</v>
      </c>
      <c r="F344" s="194" t="s">
        <v>4600</v>
      </c>
      <c r="G344" s="195" t="s">
        <v>3618</v>
      </c>
      <c r="H344" s="196">
        <v>36</v>
      </c>
      <c r="I344" s="197"/>
      <c r="J344" s="198">
        <f>ROUND(I344*H344,2)</f>
        <v>0</v>
      </c>
      <c r="K344" s="194" t="s">
        <v>78</v>
      </c>
      <c r="L344" s="61"/>
      <c r="M344" s="199" t="s">
        <v>78</v>
      </c>
      <c r="N344" s="200" t="s">
        <v>50</v>
      </c>
      <c r="O344" s="42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AR344" s="23" t="s">
        <v>239</v>
      </c>
      <c r="AT344" s="23" t="s">
        <v>176</v>
      </c>
      <c r="AU344" s="23" t="s">
        <v>87</v>
      </c>
      <c r="AY344" s="23" t="s">
        <v>173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87</v>
      </c>
      <c r="BK344" s="203">
        <f>ROUND(I344*H344,2)</f>
        <v>0</v>
      </c>
      <c r="BL344" s="23" t="s">
        <v>239</v>
      </c>
      <c r="BM344" s="23" t="s">
        <v>1594</v>
      </c>
    </row>
    <row r="345" spans="2:65" s="1" customFormat="1" ht="13.5">
      <c r="B345" s="41"/>
      <c r="C345" s="63"/>
      <c r="D345" s="204" t="s">
        <v>182</v>
      </c>
      <c r="E345" s="63"/>
      <c r="F345" s="205" t="s">
        <v>4600</v>
      </c>
      <c r="G345" s="63"/>
      <c r="H345" s="63"/>
      <c r="I345" s="163"/>
      <c r="J345" s="63"/>
      <c r="K345" s="63"/>
      <c r="L345" s="61"/>
      <c r="M345" s="206"/>
      <c r="N345" s="42"/>
      <c r="O345" s="42"/>
      <c r="P345" s="42"/>
      <c r="Q345" s="42"/>
      <c r="R345" s="42"/>
      <c r="S345" s="42"/>
      <c r="T345" s="78"/>
      <c r="AT345" s="23" t="s">
        <v>182</v>
      </c>
      <c r="AU345" s="23" t="s">
        <v>87</v>
      </c>
    </row>
    <row r="346" spans="2:65" s="1" customFormat="1" ht="27">
      <c r="B346" s="41"/>
      <c r="C346" s="63"/>
      <c r="D346" s="204" t="s">
        <v>351</v>
      </c>
      <c r="E346" s="63"/>
      <c r="F346" s="252" t="s">
        <v>4598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351</v>
      </c>
      <c r="AU346" s="23" t="s">
        <v>87</v>
      </c>
    </row>
    <row r="347" spans="2:65" s="10" customFormat="1" ht="37.35" customHeight="1">
      <c r="B347" s="176"/>
      <c r="C347" s="177"/>
      <c r="D347" s="178" t="s">
        <v>79</v>
      </c>
      <c r="E347" s="179" t="s">
        <v>3792</v>
      </c>
      <c r="F347" s="179" t="s">
        <v>4601</v>
      </c>
      <c r="G347" s="177"/>
      <c r="H347" s="177"/>
      <c r="I347" s="180"/>
      <c r="J347" s="181">
        <f>BK347</f>
        <v>0</v>
      </c>
      <c r="K347" s="177"/>
      <c r="L347" s="182"/>
      <c r="M347" s="183"/>
      <c r="N347" s="184"/>
      <c r="O347" s="184"/>
      <c r="P347" s="185">
        <f>SUM(P348:P370)</f>
        <v>0</v>
      </c>
      <c r="Q347" s="184"/>
      <c r="R347" s="185">
        <f>SUM(R348:R370)</f>
        <v>0</v>
      </c>
      <c r="S347" s="184"/>
      <c r="T347" s="186">
        <f>SUM(T348:T370)</f>
        <v>0</v>
      </c>
      <c r="AR347" s="187" t="s">
        <v>89</v>
      </c>
      <c r="AT347" s="188" t="s">
        <v>79</v>
      </c>
      <c r="AU347" s="188" t="s">
        <v>80</v>
      </c>
      <c r="AY347" s="187" t="s">
        <v>173</v>
      </c>
      <c r="BK347" s="189">
        <f>SUM(BK348:BK370)</f>
        <v>0</v>
      </c>
    </row>
    <row r="348" spans="2:65" s="1" customFormat="1" ht="25.5" customHeight="1">
      <c r="B348" s="41"/>
      <c r="C348" s="192" t="s">
        <v>1006</v>
      </c>
      <c r="D348" s="192" t="s">
        <v>176</v>
      </c>
      <c r="E348" s="193" t="s">
        <v>3500</v>
      </c>
      <c r="F348" s="194" t="s">
        <v>4570</v>
      </c>
      <c r="G348" s="195" t="s">
        <v>1260</v>
      </c>
      <c r="H348" s="196">
        <v>2</v>
      </c>
      <c r="I348" s="197"/>
      <c r="J348" s="198">
        <f>ROUND(I348*H348,2)</f>
        <v>0</v>
      </c>
      <c r="K348" s="194" t="s">
        <v>78</v>
      </c>
      <c r="L348" s="61"/>
      <c r="M348" s="199" t="s">
        <v>78</v>
      </c>
      <c r="N348" s="200" t="s">
        <v>50</v>
      </c>
      <c r="O348" s="4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3" t="s">
        <v>239</v>
      </c>
      <c r="AT348" s="23" t="s">
        <v>176</v>
      </c>
      <c r="AU348" s="23" t="s">
        <v>87</v>
      </c>
      <c r="AY348" s="23" t="s">
        <v>173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87</v>
      </c>
      <c r="BK348" s="203">
        <f>ROUND(I348*H348,2)</f>
        <v>0</v>
      </c>
      <c r="BL348" s="23" t="s">
        <v>239</v>
      </c>
      <c r="BM348" s="23" t="s">
        <v>1606</v>
      </c>
    </row>
    <row r="349" spans="2:65" s="1" customFormat="1" ht="27">
      <c r="B349" s="41"/>
      <c r="C349" s="63"/>
      <c r="D349" s="204" t="s">
        <v>182</v>
      </c>
      <c r="E349" s="63"/>
      <c r="F349" s="205" t="s">
        <v>4570</v>
      </c>
      <c r="G349" s="63"/>
      <c r="H349" s="63"/>
      <c r="I349" s="163"/>
      <c r="J349" s="63"/>
      <c r="K349" s="63"/>
      <c r="L349" s="61"/>
      <c r="M349" s="206"/>
      <c r="N349" s="42"/>
      <c r="O349" s="42"/>
      <c r="P349" s="42"/>
      <c r="Q349" s="42"/>
      <c r="R349" s="42"/>
      <c r="S349" s="42"/>
      <c r="T349" s="78"/>
      <c r="AT349" s="23" t="s">
        <v>182</v>
      </c>
      <c r="AU349" s="23" t="s">
        <v>87</v>
      </c>
    </row>
    <row r="350" spans="2:65" s="1" customFormat="1" ht="27">
      <c r="B350" s="41"/>
      <c r="C350" s="63"/>
      <c r="D350" s="204" t="s">
        <v>351</v>
      </c>
      <c r="E350" s="63"/>
      <c r="F350" s="252" t="s">
        <v>4496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351</v>
      </c>
      <c r="AU350" s="23" t="s">
        <v>87</v>
      </c>
    </row>
    <row r="351" spans="2:65" s="1" customFormat="1" ht="25.5" customHeight="1">
      <c r="B351" s="41"/>
      <c r="C351" s="192" t="s">
        <v>1023</v>
      </c>
      <c r="D351" s="192" t="s">
        <v>176</v>
      </c>
      <c r="E351" s="193" t="s">
        <v>4574</v>
      </c>
      <c r="F351" s="194" t="s">
        <v>4572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239</v>
      </c>
      <c r="AT351" s="23" t="s">
        <v>176</v>
      </c>
      <c r="AU351" s="23" t="s">
        <v>87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239</v>
      </c>
      <c r="BM351" s="23" t="s">
        <v>1616</v>
      </c>
    </row>
    <row r="352" spans="2:65" s="1" customFormat="1" ht="27">
      <c r="B352" s="41"/>
      <c r="C352" s="63"/>
      <c r="D352" s="204" t="s">
        <v>182</v>
      </c>
      <c r="E352" s="63"/>
      <c r="F352" s="205" t="s">
        <v>4572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87</v>
      </c>
    </row>
    <row r="353" spans="2:65" s="1" customFormat="1" ht="27">
      <c r="B353" s="41"/>
      <c r="C353" s="63"/>
      <c r="D353" s="204" t="s">
        <v>351</v>
      </c>
      <c r="E353" s="63"/>
      <c r="F353" s="252" t="s">
        <v>4573</v>
      </c>
      <c r="G353" s="63"/>
      <c r="H353" s="63"/>
      <c r="I353" s="163"/>
      <c r="J353" s="63"/>
      <c r="K353" s="63"/>
      <c r="L353" s="61"/>
      <c r="M353" s="206"/>
      <c r="N353" s="42"/>
      <c r="O353" s="42"/>
      <c r="P353" s="42"/>
      <c r="Q353" s="42"/>
      <c r="R353" s="42"/>
      <c r="S353" s="42"/>
      <c r="T353" s="78"/>
      <c r="AT353" s="23" t="s">
        <v>351</v>
      </c>
      <c r="AU353" s="23" t="s">
        <v>87</v>
      </c>
    </row>
    <row r="354" spans="2:65" s="1" customFormat="1" ht="25.5" customHeight="1">
      <c r="B354" s="41"/>
      <c r="C354" s="192" t="s">
        <v>1030</v>
      </c>
      <c r="D354" s="192" t="s">
        <v>176</v>
      </c>
      <c r="E354" s="193" t="s">
        <v>4602</v>
      </c>
      <c r="F354" s="194" t="s">
        <v>4572</v>
      </c>
      <c r="G354" s="195" t="s">
        <v>1260</v>
      </c>
      <c r="H354" s="196">
        <v>1</v>
      </c>
      <c r="I354" s="197"/>
      <c r="J354" s="198">
        <f>ROUND(I354*H354,2)</f>
        <v>0</v>
      </c>
      <c r="K354" s="194" t="s">
        <v>78</v>
      </c>
      <c r="L354" s="61"/>
      <c r="M354" s="199" t="s">
        <v>78</v>
      </c>
      <c r="N354" s="200" t="s">
        <v>50</v>
      </c>
      <c r="O354" s="42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3" t="s">
        <v>239</v>
      </c>
      <c r="AT354" s="23" t="s">
        <v>176</v>
      </c>
      <c r="AU354" s="23" t="s">
        <v>87</v>
      </c>
      <c r="AY354" s="23" t="s">
        <v>173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3" t="s">
        <v>87</v>
      </c>
      <c r="BK354" s="203">
        <f>ROUND(I354*H354,2)</f>
        <v>0</v>
      </c>
      <c r="BL354" s="23" t="s">
        <v>239</v>
      </c>
      <c r="BM354" s="23" t="s">
        <v>1629</v>
      </c>
    </row>
    <row r="355" spans="2:65" s="1" customFormat="1" ht="27">
      <c r="B355" s="41"/>
      <c r="C355" s="63"/>
      <c r="D355" s="204" t="s">
        <v>182</v>
      </c>
      <c r="E355" s="63"/>
      <c r="F355" s="205" t="s">
        <v>4572</v>
      </c>
      <c r="G355" s="63"/>
      <c r="H355" s="63"/>
      <c r="I355" s="163"/>
      <c r="J355" s="63"/>
      <c r="K355" s="63"/>
      <c r="L355" s="61"/>
      <c r="M355" s="206"/>
      <c r="N355" s="42"/>
      <c r="O355" s="42"/>
      <c r="P355" s="42"/>
      <c r="Q355" s="42"/>
      <c r="R355" s="42"/>
      <c r="S355" s="42"/>
      <c r="T355" s="78"/>
      <c r="AT355" s="23" t="s">
        <v>182</v>
      </c>
      <c r="AU355" s="23" t="s">
        <v>87</v>
      </c>
    </row>
    <row r="356" spans="2:65" s="1" customFormat="1" ht="27">
      <c r="B356" s="41"/>
      <c r="C356" s="63"/>
      <c r="D356" s="204" t="s">
        <v>351</v>
      </c>
      <c r="E356" s="63"/>
      <c r="F356" s="252" t="s">
        <v>4573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351</v>
      </c>
      <c r="AU356" s="23" t="s">
        <v>87</v>
      </c>
    </row>
    <row r="357" spans="2:65" s="1" customFormat="1" ht="16.5" customHeight="1">
      <c r="B357" s="41"/>
      <c r="C357" s="192" t="s">
        <v>1039</v>
      </c>
      <c r="D357" s="192" t="s">
        <v>176</v>
      </c>
      <c r="E357" s="193" t="s">
        <v>3543</v>
      </c>
      <c r="F357" s="194" t="s">
        <v>4575</v>
      </c>
      <c r="G357" s="195" t="s">
        <v>1260</v>
      </c>
      <c r="H357" s="196">
        <v>2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239</v>
      </c>
      <c r="AT357" s="23" t="s">
        <v>176</v>
      </c>
      <c r="AU357" s="23" t="s">
        <v>87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239</v>
      </c>
      <c r="BM357" s="23" t="s">
        <v>1645</v>
      </c>
    </row>
    <row r="358" spans="2:65" s="1" customFormat="1" ht="13.5">
      <c r="B358" s="41"/>
      <c r="C358" s="63"/>
      <c r="D358" s="204" t="s">
        <v>182</v>
      </c>
      <c r="E358" s="63"/>
      <c r="F358" s="205" t="s">
        <v>4575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87</v>
      </c>
    </row>
    <row r="359" spans="2:65" s="1" customFormat="1" ht="27">
      <c r="B359" s="41"/>
      <c r="C359" s="63"/>
      <c r="D359" s="204" t="s">
        <v>351</v>
      </c>
      <c r="E359" s="63"/>
      <c r="F359" s="252" t="s">
        <v>4496</v>
      </c>
      <c r="G359" s="63"/>
      <c r="H359" s="63"/>
      <c r="I359" s="163"/>
      <c r="J359" s="63"/>
      <c r="K359" s="63"/>
      <c r="L359" s="61"/>
      <c r="M359" s="206"/>
      <c r="N359" s="42"/>
      <c r="O359" s="42"/>
      <c r="P359" s="42"/>
      <c r="Q359" s="42"/>
      <c r="R359" s="42"/>
      <c r="S359" s="42"/>
      <c r="T359" s="78"/>
      <c r="AT359" s="23" t="s">
        <v>351</v>
      </c>
      <c r="AU359" s="23" t="s">
        <v>87</v>
      </c>
    </row>
    <row r="360" spans="2:65" s="1" customFormat="1" ht="25.5" customHeight="1">
      <c r="B360" s="41"/>
      <c r="C360" s="192" t="s">
        <v>1045</v>
      </c>
      <c r="D360" s="192" t="s">
        <v>176</v>
      </c>
      <c r="E360" s="193" t="s">
        <v>4603</v>
      </c>
      <c r="F360" s="194" t="s">
        <v>4510</v>
      </c>
      <c r="G360" s="195" t="s">
        <v>3618</v>
      </c>
      <c r="H360" s="196">
        <v>4</v>
      </c>
      <c r="I360" s="197"/>
      <c r="J360" s="198">
        <f>ROUND(I360*H360,2)</f>
        <v>0</v>
      </c>
      <c r="K360" s="194" t="s">
        <v>78</v>
      </c>
      <c r="L360" s="61"/>
      <c r="M360" s="199" t="s">
        <v>78</v>
      </c>
      <c r="N360" s="200" t="s">
        <v>50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3" t="s">
        <v>239</v>
      </c>
      <c r="AT360" s="23" t="s">
        <v>176</v>
      </c>
      <c r="AU360" s="23" t="s">
        <v>87</v>
      </c>
      <c r="AY360" s="23" t="s">
        <v>173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3" t="s">
        <v>87</v>
      </c>
      <c r="BK360" s="203">
        <f>ROUND(I360*H360,2)</f>
        <v>0</v>
      </c>
      <c r="BL360" s="23" t="s">
        <v>239</v>
      </c>
      <c r="BM360" s="23" t="s">
        <v>1659</v>
      </c>
    </row>
    <row r="361" spans="2:65" s="1" customFormat="1" ht="13.5">
      <c r="B361" s="41"/>
      <c r="C361" s="63"/>
      <c r="D361" s="204" t="s">
        <v>182</v>
      </c>
      <c r="E361" s="63"/>
      <c r="F361" s="205" t="s">
        <v>4510</v>
      </c>
      <c r="G361" s="63"/>
      <c r="H361" s="63"/>
      <c r="I361" s="163"/>
      <c r="J361" s="63"/>
      <c r="K361" s="63"/>
      <c r="L361" s="61"/>
      <c r="M361" s="206"/>
      <c r="N361" s="42"/>
      <c r="O361" s="42"/>
      <c r="P361" s="42"/>
      <c r="Q361" s="42"/>
      <c r="R361" s="42"/>
      <c r="S361" s="42"/>
      <c r="T361" s="78"/>
      <c r="AT361" s="23" t="s">
        <v>182</v>
      </c>
      <c r="AU361" s="23" t="s">
        <v>87</v>
      </c>
    </row>
    <row r="362" spans="2:65" s="1" customFormat="1" ht="27">
      <c r="B362" s="41"/>
      <c r="C362" s="63"/>
      <c r="D362" s="204" t="s">
        <v>351</v>
      </c>
      <c r="E362" s="63"/>
      <c r="F362" s="252" t="s">
        <v>4511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351</v>
      </c>
      <c r="AU362" s="23" t="s">
        <v>87</v>
      </c>
    </row>
    <row r="363" spans="2:65" s="1" customFormat="1" ht="25.5" customHeight="1">
      <c r="B363" s="41"/>
      <c r="C363" s="192" t="s">
        <v>1053</v>
      </c>
      <c r="D363" s="192" t="s">
        <v>176</v>
      </c>
      <c r="E363" s="193" t="s">
        <v>4604</v>
      </c>
      <c r="F363" s="194" t="s">
        <v>4510</v>
      </c>
      <c r="G363" s="195" t="s">
        <v>3618</v>
      </c>
      <c r="H363" s="196">
        <v>15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239</v>
      </c>
      <c r="AT363" s="23" t="s">
        <v>176</v>
      </c>
      <c r="AU363" s="23" t="s">
        <v>87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239</v>
      </c>
      <c r="BM363" s="23" t="s">
        <v>1686</v>
      </c>
    </row>
    <row r="364" spans="2:65" s="1" customFormat="1" ht="13.5">
      <c r="B364" s="41"/>
      <c r="C364" s="63"/>
      <c r="D364" s="204" t="s">
        <v>182</v>
      </c>
      <c r="E364" s="63"/>
      <c r="F364" s="205" t="s">
        <v>4510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87</v>
      </c>
    </row>
    <row r="365" spans="2:65" s="1" customFormat="1" ht="27">
      <c r="B365" s="41"/>
      <c r="C365" s="63"/>
      <c r="D365" s="204" t="s">
        <v>351</v>
      </c>
      <c r="E365" s="63"/>
      <c r="F365" s="252" t="s">
        <v>4515</v>
      </c>
      <c r="G365" s="63"/>
      <c r="H365" s="63"/>
      <c r="I365" s="163"/>
      <c r="J365" s="63"/>
      <c r="K365" s="63"/>
      <c r="L365" s="61"/>
      <c r="M365" s="206"/>
      <c r="N365" s="42"/>
      <c r="O365" s="42"/>
      <c r="P365" s="42"/>
      <c r="Q365" s="42"/>
      <c r="R365" s="42"/>
      <c r="S365" s="42"/>
      <c r="T365" s="78"/>
      <c r="AT365" s="23" t="s">
        <v>351</v>
      </c>
      <c r="AU365" s="23" t="s">
        <v>87</v>
      </c>
    </row>
    <row r="366" spans="2:65" s="1" customFormat="1" ht="25.5" customHeight="1">
      <c r="B366" s="41"/>
      <c r="C366" s="192" t="s">
        <v>1059</v>
      </c>
      <c r="D366" s="192" t="s">
        <v>176</v>
      </c>
      <c r="E366" s="193" t="s">
        <v>4605</v>
      </c>
      <c r="F366" s="194" t="s">
        <v>4510</v>
      </c>
      <c r="G366" s="195" t="s">
        <v>3618</v>
      </c>
      <c r="H366" s="196">
        <v>2</v>
      </c>
      <c r="I366" s="197"/>
      <c r="J366" s="198">
        <f>ROUND(I366*H366,2)</f>
        <v>0</v>
      </c>
      <c r="K366" s="194" t="s">
        <v>78</v>
      </c>
      <c r="L366" s="61"/>
      <c r="M366" s="199" t="s">
        <v>78</v>
      </c>
      <c r="N366" s="200" t="s">
        <v>50</v>
      </c>
      <c r="O366" s="42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3" t="s">
        <v>239</v>
      </c>
      <c r="AT366" s="23" t="s">
        <v>176</v>
      </c>
      <c r="AU366" s="23" t="s">
        <v>87</v>
      </c>
      <c r="AY366" s="23" t="s">
        <v>173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87</v>
      </c>
      <c r="BK366" s="203">
        <f>ROUND(I366*H366,2)</f>
        <v>0</v>
      </c>
      <c r="BL366" s="23" t="s">
        <v>239</v>
      </c>
      <c r="BM366" s="23" t="s">
        <v>1702</v>
      </c>
    </row>
    <row r="367" spans="2:65" s="1" customFormat="1" ht="13.5">
      <c r="B367" s="41"/>
      <c r="C367" s="63"/>
      <c r="D367" s="204" t="s">
        <v>182</v>
      </c>
      <c r="E367" s="63"/>
      <c r="F367" s="205" t="s">
        <v>4510</v>
      </c>
      <c r="G367" s="63"/>
      <c r="H367" s="63"/>
      <c r="I367" s="163"/>
      <c r="J367" s="63"/>
      <c r="K367" s="63"/>
      <c r="L367" s="61"/>
      <c r="M367" s="206"/>
      <c r="N367" s="42"/>
      <c r="O367" s="42"/>
      <c r="P367" s="42"/>
      <c r="Q367" s="42"/>
      <c r="R367" s="42"/>
      <c r="S367" s="42"/>
      <c r="T367" s="78"/>
      <c r="AT367" s="23" t="s">
        <v>182</v>
      </c>
      <c r="AU367" s="23" t="s">
        <v>87</v>
      </c>
    </row>
    <row r="368" spans="2:65" s="1" customFormat="1" ht="27">
      <c r="B368" s="41"/>
      <c r="C368" s="63"/>
      <c r="D368" s="204" t="s">
        <v>351</v>
      </c>
      <c r="E368" s="63"/>
      <c r="F368" s="252" t="s">
        <v>4517</v>
      </c>
      <c r="G368" s="63"/>
      <c r="H368" s="63"/>
      <c r="I368" s="163"/>
      <c r="J368" s="63"/>
      <c r="K368" s="63"/>
      <c r="L368" s="61"/>
      <c r="M368" s="206"/>
      <c r="N368" s="42"/>
      <c r="O368" s="42"/>
      <c r="P368" s="42"/>
      <c r="Q368" s="42"/>
      <c r="R368" s="42"/>
      <c r="S368" s="42"/>
      <c r="T368" s="78"/>
      <c r="AT368" s="23" t="s">
        <v>351</v>
      </c>
      <c r="AU368" s="23" t="s">
        <v>87</v>
      </c>
    </row>
    <row r="369" spans="2:65" s="1" customFormat="1" ht="16.5" customHeight="1">
      <c r="B369" s="41"/>
      <c r="C369" s="192" t="s">
        <v>1065</v>
      </c>
      <c r="D369" s="192" t="s">
        <v>176</v>
      </c>
      <c r="E369" s="193" t="s">
        <v>3560</v>
      </c>
      <c r="F369" s="194" t="s">
        <v>4525</v>
      </c>
      <c r="G369" s="195" t="s">
        <v>1260</v>
      </c>
      <c r="H369" s="196">
        <v>6</v>
      </c>
      <c r="I369" s="197"/>
      <c r="J369" s="198">
        <f>ROUND(I369*H369,2)</f>
        <v>0</v>
      </c>
      <c r="K369" s="194" t="s">
        <v>78</v>
      </c>
      <c r="L369" s="61"/>
      <c r="M369" s="199" t="s">
        <v>78</v>
      </c>
      <c r="N369" s="200" t="s">
        <v>50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3" t="s">
        <v>239</v>
      </c>
      <c r="AT369" s="23" t="s">
        <v>176</v>
      </c>
      <c r="AU369" s="23" t="s">
        <v>87</v>
      </c>
      <c r="AY369" s="23" t="s">
        <v>173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3" t="s">
        <v>87</v>
      </c>
      <c r="BK369" s="203">
        <f>ROUND(I369*H369,2)</f>
        <v>0</v>
      </c>
      <c r="BL369" s="23" t="s">
        <v>239</v>
      </c>
      <c r="BM369" s="23" t="s">
        <v>1712</v>
      </c>
    </row>
    <row r="370" spans="2:65" s="1" customFormat="1" ht="13.5">
      <c r="B370" s="41"/>
      <c r="C370" s="63"/>
      <c r="D370" s="204" t="s">
        <v>182</v>
      </c>
      <c r="E370" s="63"/>
      <c r="F370" s="205" t="s">
        <v>4525</v>
      </c>
      <c r="G370" s="63"/>
      <c r="H370" s="63"/>
      <c r="I370" s="163"/>
      <c r="J370" s="63"/>
      <c r="K370" s="63"/>
      <c r="L370" s="61"/>
      <c r="M370" s="206"/>
      <c r="N370" s="42"/>
      <c r="O370" s="42"/>
      <c r="P370" s="42"/>
      <c r="Q370" s="42"/>
      <c r="R370" s="42"/>
      <c r="S370" s="42"/>
      <c r="T370" s="78"/>
      <c r="AT370" s="23" t="s">
        <v>182</v>
      </c>
      <c r="AU370" s="23" t="s">
        <v>87</v>
      </c>
    </row>
    <row r="371" spans="2:65" s="10" customFormat="1" ht="37.35" customHeight="1">
      <c r="B371" s="176"/>
      <c r="C371" s="177"/>
      <c r="D371" s="178" t="s">
        <v>79</v>
      </c>
      <c r="E371" s="179" t="s">
        <v>3808</v>
      </c>
      <c r="F371" s="179" t="s">
        <v>4606</v>
      </c>
      <c r="G371" s="177"/>
      <c r="H371" s="177"/>
      <c r="I371" s="180"/>
      <c r="J371" s="181">
        <f>BK371</f>
        <v>0</v>
      </c>
      <c r="K371" s="177"/>
      <c r="L371" s="182"/>
      <c r="M371" s="183"/>
      <c r="N371" s="184"/>
      <c r="O371" s="184"/>
      <c r="P371" s="185">
        <f>SUM(P372:P386)</f>
        <v>0</v>
      </c>
      <c r="Q371" s="184"/>
      <c r="R371" s="185">
        <f>SUM(R372:R386)</f>
        <v>0</v>
      </c>
      <c r="S371" s="184"/>
      <c r="T371" s="186">
        <f>SUM(T372:T386)</f>
        <v>0</v>
      </c>
      <c r="AR371" s="187" t="s">
        <v>89</v>
      </c>
      <c r="AT371" s="188" t="s">
        <v>79</v>
      </c>
      <c r="AU371" s="188" t="s">
        <v>80</v>
      </c>
      <c r="AY371" s="187" t="s">
        <v>173</v>
      </c>
      <c r="BK371" s="189">
        <f>SUM(BK372:BK386)</f>
        <v>0</v>
      </c>
    </row>
    <row r="372" spans="2:65" s="1" customFormat="1" ht="38.25" customHeight="1">
      <c r="B372" s="41"/>
      <c r="C372" s="192" t="s">
        <v>1071</v>
      </c>
      <c r="D372" s="192" t="s">
        <v>176</v>
      </c>
      <c r="E372" s="193" t="s">
        <v>3509</v>
      </c>
      <c r="F372" s="194" t="s">
        <v>4607</v>
      </c>
      <c r="G372" s="195" t="s">
        <v>1260</v>
      </c>
      <c r="H372" s="196">
        <v>1</v>
      </c>
      <c r="I372" s="197"/>
      <c r="J372" s="198">
        <f>ROUND(I372*H372,2)</f>
        <v>0</v>
      </c>
      <c r="K372" s="194" t="s">
        <v>78</v>
      </c>
      <c r="L372" s="61"/>
      <c r="M372" s="199" t="s">
        <v>78</v>
      </c>
      <c r="N372" s="200" t="s">
        <v>50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3" t="s">
        <v>239</v>
      </c>
      <c r="AT372" s="23" t="s">
        <v>176</v>
      </c>
      <c r="AU372" s="23" t="s">
        <v>87</v>
      </c>
      <c r="AY372" s="23" t="s">
        <v>173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3" t="s">
        <v>87</v>
      </c>
      <c r="BK372" s="203">
        <f>ROUND(I372*H372,2)</f>
        <v>0</v>
      </c>
      <c r="BL372" s="23" t="s">
        <v>239</v>
      </c>
      <c r="BM372" s="23" t="s">
        <v>1728</v>
      </c>
    </row>
    <row r="373" spans="2:65" s="1" customFormat="1" ht="27">
      <c r="B373" s="41"/>
      <c r="C373" s="63"/>
      <c r="D373" s="204" t="s">
        <v>182</v>
      </c>
      <c r="E373" s="63"/>
      <c r="F373" s="205" t="s">
        <v>4608</v>
      </c>
      <c r="G373" s="63"/>
      <c r="H373" s="63"/>
      <c r="I373" s="163"/>
      <c r="J373" s="63"/>
      <c r="K373" s="63"/>
      <c r="L373" s="61"/>
      <c r="M373" s="206"/>
      <c r="N373" s="42"/>
      <c r="O373" s="42"/>
      <c r="P373" s="42"/>
      <c r="Q373" s="42"/>
      <c r="R373" s="42"/>
      <c r="S373" s="42"/>
      <c r="T373" s="78"/>
      <c r="AT373" s="23" t="s">
        <v>182</v>
      </c>
      <c r="AU373" s="23" t="s">
        <v>87</v>
      </c>
    </row>
    <row r="374" spans="2:65" s="1" customFormat="1" ht="27">
      <c r="B374" s="41"/>
      <c r="C374" s="63"/>
      <c r="D374" s="204" t="s">
        <v>351</v>
      </c>
      <c r="E374" s="63"/>
      <c r="F374" s="252" t="s">
        <v>4508</v>
      </c>
      <c r="G374" s="63"/>
      <c r="H374" s="63"/>
      <c r="I374" s="163"/>
      <c r="J374" s="63"/>
      <c r="K374" s="63"/>
      <c r="L374" s="61"/>
      <c r="M374" s="206"/>
      <c r="N374" s="42"/>
      <c r="O374" s="42"/>
      <c r="P374" s="42"/>
      <c r="Q374" s="42"/>
      <c r="R374" s="42"/>
      <c r="S374" s="42"/>
      <c r="T374" s="78"/>
      <c r="AT374" s="23" t="s">
        <v>351</v>
      </c>
      <c r="AU374" s="23" t="s">
        <v>87</v>
      </c>
    </row>
    <row r="375" spans="2:65" s="1" customFormat="1" ht="16.5" customHeight="1">
      <c r="B375" s="41"/>
      <c r="C375" s="192" t="s">
        <v>1077</v>
      </c>
      <c r="D375" s="192" t="s">
        <v>176</v>
      </c>
      <c r="E375" s="193" t="s">
        <v>3523</v>
      </c>
      <c r="F375" s="194" t="s">
        <v>4609</v>
      </c>
      <c r="G375" s="195" t="s">
        <v>1260</v>
      </c>
      <c r="H375" s="196">
        <v>1</v>
      </c>
      <c r="I375" s="197"/>
      <c r="J375" s="198">
        <f>ROUND(I375*H375,2)</f>
        <v>0</v>
      </c>
      <c r="K375" s="194" t="s">
        <v>78</v>
      </c>
      <c r="L375" s="61"/>
      <c r="M375" s="199" t="s">
        <v>78</v>
      </c>
      <c r="N375" s="200" t="s">
        <v>50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3" t="s">
        <v>239</v>
      </c>
      <c r="AT375" s="23" t="s">
        <v>176</v>
      </c>
      <c r="AU375" s="23" t="s">
        <v>87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239</v>
      </c>
      <c r="BM375" s="23" t="s">
        <v>1743</v>
      </c>
    </row>
    <row r="376" spans="2:65" s="1" customFormat="1" ht="13.5">
      <c r="B376" s="41"/>
      <c r="C376" s="63"/>
      <c r="D376" s="204" t="s">
        <v>182</v>
      </c>
      <c r="E376" s="63"/>
      <c r="F376" s="205" t="s">
        <v>4609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182</v>
      </c>
      <c r="AU376" s="23" t="s">
        <v>87</v>
      </c>
    </row>
    <row r="377" spans="2:65" s="1" customFormat="1" ht="27">
      <c r="B377" s="41"/>
      <c r="C377" s="63"/>
      <c r="D377" s="204" t="s">
        <v>351</v>
      </c>
      <c r="E377" s="63"/>
      <c r="F377" s="252" t="s">
        <v>4610</v>
      </c>
      <c r="G377" s="63"/>
      <c r="H377" s="63"/>
      <c r="I377" s="163"/>
      <c r="J377" s="63"/>
      <c r="K377" s="63"/>
      <c r="L377" s="61"/>
      <c r="M377" s="206"/>
      <c r="N377" s="42"/>
      <c r="O377" s="42"/>
      <c r="P377" s="42"/>
      <c r="Q377" s="42"/>
      <c r="R377" s="42"/>
      <c r="S377" s="42"/>
      <c r="T377" s="78"/>
      <c r="AT377" s="23" t="s">
        <v>351</v>
      </c>
      <c r="AU377" s="23" t="s">
        <v>87</v>
      </c>
    </row>
    <row r="378" spans="2:65" s="1" customFormat="1" ht="25.5" customHeight="1">
      <c r="B378" s="41"/>
      <c r="C378" s="192" t="s">
        <v>1083</v>
      </c>
      <c r="D378" s="192" t="s">
        <v>176</v>
      </c>
      <c r="E378" s="193" t="s">
        <v>3857</v>
      </c>
      <c r="F378" s="194" t="s">
        <v>4611</v>
      </c>
      <c r="G378" s="195" t="s">
        <v>1260</v>
      </c>
      <c r="H378" s="196">
        <v>1</v>
      </c>
      <c r="I378" s="197"/>
      <c r="J378" s="198">
        <f>ROUND(I378*H378,2)</f>
        <v>0</v>
      </c>
      <c r="K378" s="194" t="s">
        <v>78</v>
      </c>
      <c r="L378" s="61"/>
      <c r="M378" s="199" t="s">
        <v>78</v>
      </c>
      <c r="N378" s="200" t="s">
        <v>50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3" t="s">
        <v>239</v>
      </c>
      <c r="AT378" s="23" t="s">
        <v>176</v>
      </c>
      <c r="AU378" s="23" t="s">
        <v>87</v>
      </c>
      <c r="AY378" s="23" t="s">
        <v>173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3" t="s">
        <v>87</v>
      </c>
      <c r="BK378" s="203">
        <f>ROUND(I378*H378,2)</f>
        <v>0</v>
      </c>
      <c r="BL378" s="23" t="s">
        <v>239</v>
      </c>
      <c r="BM378" s="23" t="s">
        <v>1757</v>
      </c>
    </row>
    <row r="379" spans="2:65" s="1" customFormat="1" ht="13.5">
      <c r="B379" s="41"/>
      <c r="C379" s="63"/>
      <c r="D379" s="204" t="s">
        <v>182</v>
      </c>
      <c r="E379" s="63"/>
      <c r="F379" s="205" t="s">
        <v>4611</v>
      </c>
      <c r="G379" s="63"/>
      <c r="H379" s="63"/>
      <c r="I379" s="163"/>
      <c r="J379" s="63"/>
      <c r="K379" s="63"/>
      <c r="L379" s="61"/>
      <c r="M379" s="206"/>
      <c r="N379" s="42"/>
      <c r="O379" s="42"/>
      <c r="P379" s="42"/>
      <c r="Q379" s="42"/>
      <c r="R379" s="42"/>
      <c r="S379" s="42"/>
      <c r="T379" s="78"/>
      <c r="AT379" s="23" t="s">
        <v>182</v>
      </c>
      <c r="AU379" s="23" t="s">
        <v>87</v>
      </c>
    </row>
    <row r="380" spans="2:65" s="1" customFormat="1" ht="27">
      <c r="B380" s="41"/>
      <c r="C380" s="63"/>
      <c r="D380" s="204" t="s">
        <v>351</v>
      </c>
      <c r="E380" s="63"/>
      <c r="F380" s="252" t="s">
        <v>4612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351</v>
      </c>
      <c r="AU380" s="23" t="s">
        <v>87</v>
      </c>
    </row>
    <row r="381" spans="2:65" s="1" customFormat="1" ht="16.5" customHeight="1">
      <c r="B381" s="41"/>
      <c r="C381" s="192" t="s">
        <v>1089</v>
      </c>
      <c r="D381" s="192" t="s">
        <v>176</v>
      </c>
      <c r="E381" s="193" t="s">
        <v>3797</v>
      </c>
      <c r="F381" s="194" t="s">
        <v>4613</v>
      </c>
      <c r="G381" s="195" t="s">
        <v>1260</v>
      </c>
      <c r="H381" s="196">
        <v>1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239</v>
      </c>
      <c r="AT381" s="23" t="s">
        <v>176</v>
      </c>
      <c r="AU381" s="23" t="s">
        <v>87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239</v>
      </c>
      <c r="BM381" s="23" t="s">
        <v>1772</v>
      </c>
    </row>
    <row r="382" spans="2:65" s="1" customFormat="1" ht="13.5">
      <c r="B382" s="41"/>
      <c r="C382" s="63"/>
      <c r="D382" s="204" t="s">
        <v>182</v>
      </c>
      <c r="E382" s="63"/>
      <c r="F382" s="205" t="s">
        <v>4613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87</v>
      </c>
    </row>
    <row r="383" spans="2:65" s="1" customFormat="1" ht="27">
      <c r="B383" s="41"/>
      <c r="C383" s="63"/>
      <c r="D383" s="204" t="s">
        <v>351</v>
      </c>
      <c r="E383" s="63"/>
      <c r="F383" s="252" t="s">
        <v>4614</v>
      </c>
      <c r="G383" s="63"/>
      <c r="H383" s="63"/>
      <c r="I383" s="163"/>
      <c r="J383" s="63"/>
      <c r="K383" s="63"/>
      <c r="L383" s="61"/>
      <c r="M383" s="206"/>
      <c r="N383" s="42"/>
      <c r="O383" s="42"/>
      <c r="P383" s="42"/>
      <c r="Q383" s="42"/>
      <c r="R383" s="42"/>
      <c r="S383" s="42"/>
      <c r="T383" s="78"/>
      <c r="AT383" s="23" t="s">
        <v>351</v>
      </c>
      <c r="AU383" s="23" t="s">
        <v>87</v>
      </c>
    </row>
    <row r="384" spans="2:65" s="1" customFormat="1" ht="25.5" customHeight="1">
      <c r="B384" s="41"/>
      <c r="C384" s="192" t="s">
        <v>1096</v>
      </c>
      <c r="D384" s="192" t="s">
        <v>176</v>
      </c>
      <c r="E384" s="193" t="s">
        <v>3563</v>
      </c>
      <c r="F384" s="194" t="s">
        <v>4510</v>
      </c>
      <c r="G384" s="195" t="s">
        <v>3618</v>
      </c>
      <c r="H384" s="196">
        <v>1</v>
      </c>
      <c r="I384" s="197"/>
      <c r="J384" s="198">
        <f>ROUND(I384*H384,2)</f>
        <v>0</v>
      </c>
      <c r="K384" s="194" t="s">
        <v>78</v>
      </c>
      <c r="L384" s="61"/>
      <c r="M384" s="199" t="s">
        <v>78</v>
      </c>
      <c r="N384" s="200" t="s">
        <v>50</v>
      </c>
      <c r="O384" s="42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3" t="s">
        <v>239</v>
      </c>
      <c r="AT384" s="23" t="s">
        <v>176</v>
      </c>
      <c r="AU384" s="23" t="s">
        <v>87</v>
      </c>
      <c r="AY384" s="23" t="s">
        <v>173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3" t="s">
        <v>87</v>
      </c>
      <c r="BK384" s="203">
        <f>ROUND(I384*H384,2)</f>
        <v>0</v>
      </c>
      <c r="BL384" s="23" t="s">
        <v>239</v>
      </c>
      <c r="BM384" s="23" t="s">
        <v>1788</v>
      </c>
    </row>
    <row r="385" spans="2:65" s="1" customFormat="1" ht="13.5">
      <c r="B385" s="41"/>
      <c r="C385" s="63"/>
      <c r="D385" s="204" t="s">
        <v>182</v>
      </c>
      <c r="E385" s="63"/>
      <c r="F385" s="205" t="s">
        <v>4510</v>
      </c>
      <c r="G385" s="63"/>
      <c r="H385" s="63"/>
      <c r="I385" s="163"/>
      <c r="J385" s="63"/>
      <c r="K385" s="63"/>
      <c r="L385" s="61"/>
      <c r="M385" s="206"/>
      <c r="N385" s="42"/>
      <c r="O385" s="42"/>
      <c r="P385" s="42"/>
      <c r="Q385" s="42"/>
      <c r="R385" s="42"/>
      <c r="S385" s="42"/>
      <c r="T385" s="78"/>
      <c r="AT385" s="23" t="s">
        <v>182</v>
      </c>
      <c r="AU385" s="23" t="s">
        <v>87</v>
      </c>
    </row>
    <row r="386" spans="2:65" s="1" customFormat="1" ht="27">
      <c r="B386" s="41"/>
      <c r="C386" s="63"/>
      <c r="D386" s="204" t="s">
        <v>351</v>
      </c>
      <c r="E386" s="63"/>
      <c r="F386" s="252" t="s">
        <v>4517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351</v>
      </c>
      <c r="AU386" s="23" t="s">
        <v>87</v>
      </c>
    </row>
    <row r="387" spans="2:65" s="10" customFormat="1" ht="37.35" customHeight="1">
      <c r="B387" s="176"/>
      <c r="C387" s="177"/>
      <c r="D387" s="178" t="s">
        <v>79</v>
      </c>
      <c r="E387" s="179" t="s">
        <v>3829</v>
      </c>
      <c r="F387" s="179" t="s">
        <v>4615</v>
      </c>
      <c r="G387" s="177"/>
      <c r="H387" s="177"/>
      <c r="I387" s="180"/>
      <c r="J387" s="181">
        <f>BK387</f>
        <v>0</v>
      </c>
      <c r="K387" s="177"/>
      <c r="L387" s="182"/>
      <c r="M387" s="183"/>
      <c r="N387" s="184"/>
      <c r="O387" s="184"/>
      <c r="P387" s="185">
        <f>SUM(P388:P407)</f>
        <v>0</v>
      </c>
      <c r="Q387" s="184"/>
      <c r="R387" s="185">
        <f>SUM(R388:R407)</f>
        <v>0</v>
      </c>
      <c r="S387" s="184"/>
      <c r="T387" s="186">
        <f>SUM(T388:T407)</f>
        <v>0</v>
      </c>
      <c r="AR387" s="187" t="s">
        <v>89</v>
      </c>
      <c r="AT387" s="188" t="s">
        <v>79</v>
      </c>
      <c r="AU387" s="188" t="s">
        <v>80</v>
      </c>
      <c r="AY387" s="187" t="s">
        <v>173</v>
      </c>
      <c r="BK387" s="189">
        <f>SUM(BK388:BK407)</f>
        <v>0</v>
      </c>
    </row>
    <row r="388" spans="2:65" s="1" customFormat="1" ht="38.25" customHeight="1">
      <c r="B388" s="41"/>
      <c r="C388" s="192" t="s">
        <v>1107</v>
      </c>
      <c r="D388" s="192" t="s">
        <v>176</v>
      </c>
      <c r="E388" s="193" t="s">
        <v>3513</v>
      </c>
      <c r="F388" s="194" t="s">
        <v>4616</v>
      </c>
      <c r="G388" s="195" t="s">
        <v>1260</v>
      </c>
      <c r="H388" s="196">
        <v>1</v>
      </c>
      <c r="I388" s="197"/>
      <c r="J388" s="198">
        <f>ROUND(I388*H388,2)</f>
        <v>0</v>
      </c>
      <c r="K388" s="194" t="s">
        <v>78</v>
      </c>
      <c r="L388" s="61"/>
      <c r="M388" s="199" t="s">
        <v>78</v>
      </c>
      <c r="N388" s="200" t="s">
        <v>50</v>
      </c>
      <c r="O388" s="42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3" t="s">
        <v>239</v>
      </c>
      <c r="AT388" s="23" t="s">
        <v>176</v>
      </c>
      <c r="AU388" s="23" t="s">
        <v>87</v>
      </c>
      <c r="AY388" s="23" t="s">
        <v>173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3" t="s">
        <v>87</v>
      </c>
      <c r="BK388" s="203">
        <f>ROUND(I388*H388,2)</f>
        <v>0</v>
      </c>
      <c r="BL388" s="23" t="s">
        <v>239</v>
      </c>
      <c r="BM388" s="23" t="s">
        <v>1802</v>
      </c>
    </row>
    <row r="389" spans="2:65" s="1" customFormat="1" ht="27">
      <c r="B389" s="41"/>
      <c r="C389" s="63"/>
      <c r="D389" s="204" t="s">
        <v>182</v>
      </c>
      <c r="E389" s="63"/>
      <c r="F389" s="205" t="s">
        <v>4616</v>
      </c>
      <c r="G389" s="63"/>
      <c r="H389" s="63"/>
      <c r="I389" s="163"/>
      <c r="J389" s="63"/>
      <c r="K389" s="63"/>
      <c r="L389" s="61"/>
      <c r="M389" s="206"/>
      <c r="N389" s="42"/>
      <c r="O389" s="42"/>
      <c r="P389" s="42"/>
      <c r="Q389" s="42"/>
      <c r="R389" s="42"/>
      <c r="S389" s="42"/>
      <c r="T389" s="78"/>
      <c r="AT389" s="23" t="s">
        <v>182</v>
      </c>
      <c r="AU389" s="23" t="s">
        <v>87</v>
      </c>
    </row>
    <row r="390" spans="2:65" s="1" customFormat="1" ht="27">
      <c r="B390" s="41"/>
      <c r="C390" s="63"/>
      <c r="D390" s="204" t="s">
        <v>351</v>
      </c>
      <c r="E390" s="63"/>
      <c r="F390" s="252" t="s">
        <v>4617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351</v>
      </c>
      <c r="AU390" s="23" t="s">
        <v>87</v>
      </c>
    </row>
    <row r="391" spans="2:65" s="1" customFormat="1" ht="16.5" customHeight="1">
      <c r="B391" s="41"/>
      <c r="C391" s="192" t="s">
        <v>1112</v>
      </c>
      <c r="D391" s="192" t="s">
        <v>176</v>
      </c>
      <c r="E391" s="193" t="s">
        <v>3526</v>
      </c>
      <c r="F391" s="194" t="s">
        <v>4500</v>
      </c>
      <c r="G391" s="195" t="s">
        <v>1260</v>
      </c>
      <c r="H391" s="196">
        <v>5</v>
      </c>
      <c r="I391" s="197"/>
      <c r="J391" s="198">
        <f>ROUND(I391*H391,2)</f>
        <v>0</v>
      </c>
      <c r="K391" s="194" t="s">
        <v>78</v>
      </c>
      <c r="L391" s="61"/>
      <c r="M391" s="199" t="s">
        <v>78</v>
      </c>
      <c r="N391" s="200" t="s">
        <v>50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3" t="s">
        <v>239</v>
      </c>
      <c r="AT391" s="23" t="s">
        <v>176</v>
      </c>
      <c r="AU391" s="23" t="s">
        <v>87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239</v>
      </c>
      <c r="BM391" s="23" t="s">
        <v>1816</v>
      </c>
    </row>
    <row r="392" spans="2:65" s="1" customFormat="1" ht="13.5">
      <c r="B392" s="41"/>
      <c r="C392" s="63"/>
      <c r="D392" s="204" t="s">
        <v>182</v>
      </c>
      <c r="E392" s="63"/>
      <c r="F392" s="205" t="s">
        <v>4500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182</v>
      </c>
      <c r="AU392" s="23" t="s">
        <v>87</v>
      </c>
    </row>
    <row r="393" spans="2:65" s="1" customFormat="1" ht="27">
      <c r="B393" s="41"/>
      <c r="C393" s="63"/>
      <c r="D393" s="204" t="s">
        <v>351</v>
      </c>
      <c r="E393" s="63"/>
      <c r="F393" s="252" t="s">
        <v>4498</v>
      </c>
      <c r="G393" s="63"/>
      <c r="H393" s="63"/>
      <c r="I393" s="163"/>
      <c r="J393" s="63"/>
      <c r="K393" s="63"/>
      <c r="L393" s="61"/>
      <c r="M393" s="206"/>
      <c r="N393" s="42"/>
      <c r="O393" s="42"/>
      <c r="P393" s="42"/>
      <c r="Q393" s="42"/>
      <c r="R393" s="42"/>
      <c r="S393" s="42"/>
      <c r="T393" s="78"/>
      <c r="AT393" s="23" t="s">
        <v>351</v>
      </c>
      <c r="AU393" s="23" t="s">
        <v>87</v>
      </c>
    </row>
    <row r="394" spans="2:65" s="1" customFormat="1" ht="16.5" customHeight="1">
      <c r="B394" s="41"/>
      <c r="C394" s="192" t="s">
        <v>1118</v>
      </c>
      <c r="D394" s="192" t="s">
        <v>176</v>
      </c>
      <c r="E394" s="193" t="s">
        <v>4618</v>
      </c>
      <c r="F394" s="194" t="s">
        <v>4505</v>
      </c>
      <c r="G394" s="195" t="s">
        <v>3618</v>
      </c>
      <c r="H394" s="196">
        <v>5</v>
      </c>
      <c r="I394" s="197"/>
      <c r="J394" s="198">
        <f>ROUND(I394*H394,2)</f>
        <v>0</v>
      </c>
      <c r="K394" s="194" t="s">
        <v>78</v>
      </c>
      <c r="L394" s="61"/>
      <c r="M394" s="199" t="s">
        <v>78</v>
      </c>
      <c r="N394" s="200" t="s">
        <v>50</v>
      </c>
      <c r="O394" s="42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3" t="s">
        <v>239</v>
      </c>
      <c r="AT394" s="23" t="s">
        <v>176</v>
      </c>
      <c r="AU394" s="23" t="s">
        <v>87</v>
      </c>
      <c r="AY394" s="23" t="s">
        <v>173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3" t="s">
        <v>87</v>
      </c>
      <c r="BK394" s="203">
        <f>ROUND(I394*H394,2)</f>
        <v>0</v>
      </c>
      <c r="BL394" s="23" t="s">
        <v>239</v>
      </c>
      <c r="BM394" s="23" t="s">
        <v>1826</v>
      </c>
    </row>
    <row r="395" spans="2:65" s="1" customFormat="1" ht="13.5">
      <c r="B395" s="41"/>
      <c r="C395" s="63"/>
      <c r="D395" s="204" t="s">
        <v>182</v>
      </c>
      <c r="E395" s="63"/>
      <c r="F395" s="205" t="s">
        <v>4505</v>
      </c>
      <c r="G395" s="63"/>
      <c r="H395" s="63"/>
      <c r="I395" s="163"/>
      <c r="J395" s="63"/>
      <c r="K395" s="63"/>
      <c r="L395" s="61"/>
      <c r="M395" s="206"/>
      <c r="N395" s="42"/>
      <c r="O395" s="42"/>
      <c r="P395" s="42"/>
      <c r="Q395" s="42"/>
      <c r="R395" s="42"/>
      <c r="S395" s="42"/>
      <c r="T395" s="78"/>
      <c r="AT395" s="23" t="s">
        <v>182</v>
      </c>
      <c r="AU395" s="23" t="s">
        <v>87</v>
      </c>
    </row>
    <row r="396" spans="2:65" s="1" customFormat="1" ht="27">
      <c r="B396" s="41"/>
      <c r="C396" s="63"/>
      <c r="D396" s="204" t="s">
        <v>351</v>
      </c>
      <c r="E396" s="63"/>
      <c r="F396" s="252" t="s">
        <v>4498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351</v>
      </c>
      <c r="AU396" s="23" t="s">
        <v>87</v>
      </c>
    </row>
    <row r="397" spans="2:65" s="1" customFormat="1" ht="25.5" customHeight="1">
      <c r="B397" s="41"/>
      <c r="C397" s="192" t="s">
        <v>1124</v>
      </c>
      <c r="D397" s="192" t="s">
        <v>176</v>
      </c>
      <c r="E397" s="193" t="s">
        <v>4603</v>
      </c>
      <c r="F397" s="194" t="s">
        <v>4510</v>
      </c>
      <c r="G397" s="195" t="s">
        <v>3618</v>
      </c>
      <c r="H397" s="196">
        <v>3</v>
      </c>
      <c r="I397" s="197"/>
      <c r="J397" s="198">
        <f>ROUND(I397*H397,2)</f>
        <v>0</v>
      </c>
      <c r="K397" s="194" t="s">
        <v>78</v>
      </c>
      <c r="L397" s="61"/>
      <c r="M397" s="199" t="s">
        <v>78</v>
      </c>
      <c r="N397" s="200" t="s">
        <v>50</v>
      </c>
      <c r="O397" s="42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3" t="s">
        <v>239</v>
      </c>
      <c r="AT397" s="23" t="s">
        <v>176</v>
      </c>
      <c r="AU397" s="23" t="s">
        <v>87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239</v>
      </c>
      <c r="BM397" s="23" t="s">
        <v>1847</v>
      </c>
    </row>
    <row r="398" spans="2:65" s="1" customFormat="1" ht="13.5">
      <c r="B398" s="41"/>
      <c r="C398" s="63"/>
      <c r="D398" s="204" t="s">
        <v>182</v>
      </c>
      <c r="E398" s="63"/>
      <c r="F398" s="205" t="s">
        <v>4510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182</v>
      </c>
      <c r="AU398" s="23" t="s">
        <v>87</v>
      </c>
    </row>
    <row r="399" spans="2:65" s="1" customFormat="1" ht="27">
      <c r="B399" s="41"/>
      <c r="C399" s="63"/>
      <c r="D399" s="204" t="s">
        <v>351</v>
      </c>
      <c r="E399" s="63"/>
      <c r="F399" s="252" t="s">
        <v>4513</v>
      </c>
      <c r="G399" s="63"/>
      <c r="H399" s="63"/>
      <c r="I399" s="163"/>
      <c r="J399" s="63"/>
      <c r="K399" s="63"/>
      <c r="L399" s="61"/>
      <c r="M399" s="206"/>
      <c r="N399" s="42"/>
      <c r="O399" s="42"/>
      <c r="P399" s="42"/>
      <c r="Q399" s="42"/>
      <c r="R399" s="42"/>
      <c r="S399" s="42"/>
      <c r="T399" s="78"/>
      <c r="AT399" s="23" t="s">
        <v>351</v>
      </c>
      <c r="AU399" s="23" t="s">
        <v>87</v>
      </c>
    </row>
    <row r="400" spans="2:65" s="1" customFormat="1" ht="25.5" customHeight="1">
      <c r="B400" s="41"/>
      <c r="C400" s="192" t="s">
        <v>1129</v>
      </c>
      <c r="D400" s="192" t="s">
        <v>176</v>
      </c>
      <c r="E400" s="193" t="s">
        <v>4604</v>
      </c>
      <c r="F400" s="194" t="s">
        <v>4510</v>
      </c>
      <c r="G400" s="195" t="s">
        <v>3618</v>
      </c>
      <c r="H400" s="196">
        <v>4</v>
      </c>
      <c r="I400" s="197"/>
      <c r="J400" s="198">
        <f>ROUND(I400*H400,2)</f>
        <v>0</v>
      </c>
      <c r="K400" s="194" t="s">
        <v>78</v>
      </c>
      <c r="L400" s="61"/>
      <c r="M400" s="199" t="s">
        <v>78</v>
      </c>
      <c r="N400" s="200" t="s">
        <v>50</v>
      </c>
      <c r="O400" s="42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3" t="s">
        <v>239</v>
      </c>
      <c r="AT400" s="23" t="s">
        <v>176</v>
      </c>
      <c r="AU400" s="23" t="s">
        <v>87</v>
      </c>
      <c r="AY400" s="23" t="s">
        <v>173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87</v>
      </c>
      <c r="BK400" s="203">
        <f>ROUND(I400*H400,2)</f>
        <v>0</v>
      </c>
      <c r="BL400" s="23" t="s">
        <v>239</v>
      </c>
      <c r="BM400" s="23" t="s">
        <v>1855</v>
      </c>
    </row>
    <row r="401" spans="2:65" s="1" customFormat="1" ht="13.5">
      <c r="B401" s="41"/>
      <c r="C401" s="63"/>
      <c r="D401" s="204" t="s">
        <v>182</v>
      </c>
      <c r="E401" s="63"/>
      <c r="F401" s="205" t="s">
        <v>4510</v>
      </c>
      <c r="G401" s="63"/>
      <c r="H401" s="63"/>
      <c r="I401" s="163"/>
      <c r="J401" s="63"/>
      <c r="K401" s="63"/>
      <c r="L401" s="61"/>
      <c r="M401" s="206"/>
      <c r="N401" s="42"/>
      <c r="O401" s="42"/>
      <c r="P401" s="42"/>
      <c r="Q401" s="42"/>
      <c r="R401" s="42"/>
      <c r="S401" s="42"/>
      <c r="T401" s="78"/>
      <c r="AT401" s="23" t="s">
        <v>182</v>
      </c>
      <c r="AU401" s="23" t="s">
        <v>87</v>
      </c>
    </row>
    <row r="402" spans="2:65" s="1" customFormat="1" ht="27">
      <c r="B402" s="41"/>
      <c r="C402" s="63"/>
      <c r="D402" s="204" t="s">
        <v>351</v>
      </c>
      <c r="E402" s="63"/>
      <c r="F402" s="252" t="s">
        <v>4515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351</v>
      </c>
      <c r="AU402" s="23" t="s">
        <v>87</v>
      </c>
    </row>
    <row r="403" spans="2:65" s="1" customFormat="1" ht="25.5" customHeight="1">
      <c r="B403" s="41"/>
      <c r="C403" s="192" t="s">
        <v>1134</v>
      </c>
      <c r="D403" s="192" t="s">
        <v>176</v>
      </c>
      <c r="E403" s="193" t="s">
        <v>3566</v>
      </c>
      <c r="F403" s="194" t="s">
        <v>4523</v>
      </c>
      <c r="G403" s="195" t="s">
        <v>256</v>
      </c>
      <c r="H403" s="196">
        <v>2</v>
      </c>
      <c r="I403" s="197"/>
      <c r="J403" s="198">
        <f>ROUND(I403*H403,2)</f>
        <v>0</v>
      </c>
      <c r="K403" s="194" t="s">
        <v>78</v>
      </c>
      <c r="L403" s="61"/>
      <c r="M403" s="199" t="s">
        <v>78</v>
      </c>
      <c r="N403" s="200" t="s">
        <v>50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3" t="s">
        <v>239</v>
      </c>
      <c r="AT403" s="23" t="s">
        <v>176</v>
      </c>
      <c r="AU403" s="23" t="s">
        <v>87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239</v>
      </c>
      <c r="BM403" s="23" t="s">
        <v>1871</v>
      </c>
    </row>
    <row r="404" spans="2:65" s="1" customFormat="1" ht="27">
      <c r="B404" s="41"/>
      <c r="C404" s="63"/>
      <c r="D404" s="204" t="s">
        <v>182</v>
      </c>
      <c r="E404" s="63"/>
      <c r="F404" s="205" t="s">
        <v>4523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182</v>
      </c>
      <c r="AU404" s="23" t="s">
        <v>87</v>
      </c>
    </row>
    <row r="405" spans="2:65" s="1" customFormat="1" ht="27">
      <c r="B405" s="41"/>
      <c r="C405" s="63"/>
      <c r="D405" s="204" t="s">
        <v>351</v>
      </c>
      <c r="E405" s="63"/>
      <c r="F405" s="252" t="s">
        <v>4520</v>
      </c>
      <c r="G405" s="63"/>
      <c r="H405" s="63"/>
      <c r="I405" s="163"/>
      <c r="J405" s="63"/>
      <c r="K405" s="63"/>
      <c r="L405" s="61"/>
      <c r="M405" s="206"/>
      <c r="N405" s="42"/>
      <c r="O405" s="42"/>
      <c r="P405" s="42"/>
      <c r="Q405" s="42"/>
      <c r="R405" s="42"/>
      <c r="S405" s="42"/>
      <c r="T405" s="78"/>
      <c r="AT405" s="23" t="s">
        <v>351</v>
      </c>
      <c r="AU405" s="23" t="s">
        <v>87</v>
      </c>
    </row>
    <row r="406" spans="2:65" s="1" customFormat="1" ht="16.5" customHeight="1">
      <c r="B406" s="41"/>
      <c r="C406" s="192" t="s">
        <v>1139</v>
      </c>
      <c r="D406" s="192" t="s">
        <v>176</v>
      </c>
      <c r="E406" s="193" t="s">
        <v>3726</v>
      </c>
      <c r="F406" s="194" t="s">
        <v>4525</v>
      </c>
      <c r="G406" s="195" t="s">
        <v>1260</v>
      </c>
      <c r="H406" s="196">
        <v>1</v>
      </c>
      <c r="I406" s="197"/>
      <c r="J406" s="198">
        <f>ROUND(I406*H406,2)</f>
        <v>0</v>
      </c>
      <c r="K406" s="194" t="s">
        <v>78</v>
      </c>
      <c r="L406" s="61"/>
      <c r="M406" s="199" t="s">
        <v>78</v>
      </c>
      <c r="N406" s="200" t="s">
        <v>50</v>
      </c>
      <c r="O406" s="42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3" t="s">
        <v>239</v>
      </c>
      <c r="AT406" s="23" t="s">
        <v>176</v>
      </c>
      <c r="AU406" s="23" t="s">
        <v>87</v>
      </c>
      <c r="AY406" s="23" t="s">
        <v>173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3" t="s">
        <v>87</v>
      </c>
      <c r="BK406" s="203">
        <f>ROUND(I406*H406,2)</f>
        <v>0</v>
      </c>
      <c r="BL406" s="23" t="s">
        <v>239</v>
      </c>
      <c r="BM406" s="23" t="s">
        <v>1881</v>
      </c>
    </row>
    <row r="407" spans="2:65" s="1" customFormat="1" ht="13.5">
      <c r="B407" s="41"/>
      <c r="C407" s="63"/>
      <c r="D407" s="204" t="s">
        <v>182</v>
      </c>
      <c r="E407" s="63"/>
      <c r="F407" s="205" t="s">
        <v>4525</v>
      </c>
      <c r="G407" s="63"/>
      <c r="H407" s="63"/>
      <c r="I407" s="163"/>
      <c r="J407" s="63"/>
      <c r="K407" s="63"/>
      <c r="L407" s="61"/>
      <c r="M407" s="206"/>
      <c r="N407" s="42"/>
      <c r="O407" s="42"/>
      <c r="P407" s="42"/>
      <c r="Q407" s="42"/>
      <c r="R407" s="42"/>
      <c r="S407" s="42"/>
      <c r="T407" s="78"/>
      <c r="AT407" s="23" t="s">
        <v>182</v>
      </c>
      <c r="AU407" s="23" t="s">
        <v>87</v>
      </c>
    </row>
    <row r="408" spans="2:65" s="10" customFormat="1" ht="37.35" customHeight="1">
      <c r="B408" s="176"/>
      <c r="C408" s="177"/>
      <c r="D408" s="178" t="s">
        <v>79</v>
      </c>
      <c r="E408" s="179" t="s">
        <v>3851</v>
      </c>
      <c r="F408" s="179" t="s">
        <v>4619</v>
      </c>
      <c r="G408" s="177"/>
      <c r="H408" s="177"/>
      <c r="I408" s="180"/>
      <c r="J408" s="181">
        <f>BK408</f>
        <v>0</v>
      </c>
      <c r="K408" s="177"/>
      <c r="L408" s="182"/>
      <c r="M408" s="183"/>
      <c r="N408" s="184"/>
      <c r="O408" s="184"/>
      <c r="P408" s="185">
        <f>SUM(P409:P411)</f>
        <v>0</v>
      </c>
      <c r="Q408" s="184"/>
      <c r="R408" s="185">
        <f>SUM(R409:R411)</f>
        <v>0</v>
      </c>
      <c r="S408" s="184"/>
      <c r="T408" s="186">
        <f>SUM(T409:T411)</f>
        <v>0</v>
      </c>
      <c r="AR408" s="187" t="s">
        <v>89</v>
      </c>
      <c r="AT408" s="188" t="s">
        <v>79</v>
      </c>
      <c r="AU408" s="188" t="s">
        <v>80</v>
      </c>
      <c r="AY408" s="187" t="s">
        <v>173</v>
      </c>
      <c r="BK408" s="189">
        <f>SUM(BK409:BK411)</f>
        <v>0</v>
      </c>
    </row>
    <row r="409" spans="2:65" s="1" customFormat="1" ht="25.5" customHeight="1">
      <c r="B409" s="41"/>
      <c r="C409" s="192" t="s">
        <v>1149</v>
      </c>
      <c r="D409" s="192" t="s">
        <v>176</v>
      </c>
      <c r="E409" s="193" t="s">
        <v>4620</v>
      </c>
      <c r="F409" s="194" t="s">
        <v>4621</v>
      </c>
      <c r="G409" s="195" t="s">
        <v>1260</v>
      </c>
      <c r="H409" s="196">
        <v>1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3" t="s">
        <v>239</v>
      </c>
      <c r="AT409" s="23" t="s">
        <v>176</v>
      </c>
      <c r="AU409" s="23" t="s">
        <v>87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239</v>
      </c>
      <c r="BM409" s="23" t="s">
        <v>1889</v>
      </c>
    </row>
    <row r="410" spans="2:65" s="1" customFormat="1" ht="40.5">
      <c r="B410" s="41"/>
      <c r="C410" s="63"/>
      <c r="D410" s="204" t="s">
        <v>182</v>
      </c>
      <c r="E410" s="63"/>
      <c r="F410" s="205" t="s">
        <v>4622</v>
      </c>
      <c r="G410" s="63"/>
      <c r="H410" s="63"/>
      <c r="I410" s="163"/>
      <c r="J410" s="63"/>
      <c r="K410" s="63"/>
      <c r="L410" s="61"/>
      <c r="M410" s="206"/>
      <c r="N410" s="42"/>
      <c r="O410" s="42"/>
      <c r="P410" s="42"/>
      <c r="Q410" s="42"/>
      <c r="R410" s="42"/>
      <c r="S410" s="42"/>
      <c r="T410" s="78"/>
      <c r="AT410" s="23" t="s">
        <v>182</v>
      </c>
      <c r="AU410" s="23" t="s">
        <v>87</v>
      </c>
    </row>
    <row r="411" spans="2:65" s="1" customFormat="1" ht="27">
      <c r="B411" s="41"/>
      <c r="C411" s="63"/>
      <c r="D411" s="204" t="s">
        <v>351</v>
      </c>
      <c r="E411" s="63"/>
      <c r="F411" s="252" t="s">
        <v>4623</v>
      </c>
      <c r="G411" s="63"/>
      <c r="H411" s="63"/>
      <c r="I411" s="163"/>
      <c r="J411" s="63"/>
      <c r="K411" s="63"/>
      <c r="L411" s="61"/>
      <c r="M411" s="206"/>
      <c r="N411" s="42"/>
      <c r="O411" s="42"/>
      <c r="P411" s="42"/>
      <c r="Q411" s="42"/>
      <c r="R411" s="42"/>
      <c r="S411" s="42"/>
      <c r="T411" s="78"/>
      <c r="AT411" s="23" t="s">
        <v>351</v>
      </c>
      <c r="AU411" s="23" t="s">
        <v>87</v>
      </c>
    </row>
    <row r="412" spans="2:65" s="10" customFormat="1" ht="37.35" customHeight="1">
      <c r="B412" s="176"/>
      <c r="C412" s="177"/>
      <c r="D412" s="178" t="s">
        <v>79</v>
      </c>
      <c r="E412" s="179" t="s">
        <v>3903</v>
      </c>
      <c r="F412" s="179" t="s">
        <v>4624</v>
      </c>
      <c r="G412" s="177"/>
      <c r="H412" s="177"/>
      <c r="I412" s="180"/>
      <c r="J412" s="181">
        <f>BK412</f>
        <v>0</v>
      </c>
      <c r="K412" s="177"/>
      <c r="L412" s="182"/>
      <c r="M412" s="183"/>
      <c r="N412" s="184"/>
      <c r="O412" s="184"/>
      <c r="P412" s="185">
        <f>SUM(P413:P423)</f>
        <v>0</v>
      </c>
      <c r="Q412" s="184"/>
      <c r="R412" s="185">
        <f>SUM(R413:R423)</f>
        <v>0</v>
      </c>
      <c r="S412" s="184"/>
      <c r="T412" s="186">
        <f>SUM(T413:T423)</f>
        <v>0</v>
      </c>
      <c r="AR412" s="187" t="s">
        <v>89</v>
      </c>
      <c r="AT412" s="188" t="s">
        <v>79</v>
      </c>
      <c r="AU412" s="188" t="s">
        <v>80</v>
      </c>
      <c r="AY412" s="187" t="s">
        <v>173</v>
      </c>
      <c r="BK412" s="189">
        <f>SUM(BK413:BK423)</f>
        <v>0</v>
      </c>
    </row>
    <row r="413" spans="2:65" s="1" customFormat="1" ht="38.25" customHeight="1">
      <c r="B413" s="41"/>
      <c r="C413" s="192" t="s">
        <v>1155</v>
      </c>
      <c r="D413" s="192" t="s">
        <v>176</v>
      </c>
      <c r="E413" s="193" t="s">
        <v>4625</v>
      </c>
      <c r="F413" s="194" t="s">
        <v>4626</v>
      </c>
      <c r="G413" s="195" t="s">
        <v>1260</v>
      </c>
      <c r="H413" s="196">
        <v>1</v>
      </c>
      <c r="I413" s="197"/>
      <c r="J413" s="198">
        <f>ROUND(I413*H413,2)</f>
        <v>0</v>
      </c>
      <c r="K413" s="194" t="s">
        <v>78</v>
      </c>
      <c r="L413" s="61"/>
      <c r="M413" s="199" t="s">
        <v>78</v>
      </c>
      <c r="N413" s="200" t="s">
        <v>50</v>
      </c>
      <c r="O413" s="42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3" t="s">
        <v>239</v>
      </c>
      <c r="AT413" s="23" t="s">
        <v>176</v>
      </c>
      <c r="AU413" s="23" t="s">
        <v>87</v>
      </c>
      <c r="AY413" s="23" t="s">
        <v>173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3" t="s">
        <v>87</v>
      </c>
      <c r="BK413" s="203">
        <f>ROUND(I413*H413,2)</f>
        <v>0</v>
      </c>
      <c r="BL413" s="23" t="s">
        <v>239</v>
      </c>
      <c r="BM413" s="23" t="s">
        <v>1900</v>
      </c>
    </row>
    <row r="414" spans="2:65" s="1" customFormat="1" ht="27">
      <c r="B414" s="41"/>
      <c r="C414" s="63"/>
      <c r="D414" s="204" t="s">
        <v>182</v>
      </c>
      <c r="E414" s="63"/>
      <c r="F414" s="205" t="s">
        <v>4627</v>
      </c>
      <c r="G414" s="63"/>
      <c r="H414" s="63"/>
      <c r="I414" s="163"/>
      <c r="J414" s="63"/>
      <c r="K414" s="63"/>
      <c r="L414" s="61"/>
      <c r="M414" s="206"/>
      <c r="N414" s="42"/>
      <c r="O414" s="42"/>
      <c r="P414" s="42"/>
      <c r="Q414" s="42"/>
      <c r="R414" s="42"/>
      <c r="S414" s="42"/>
      <c r="T414" s="78"/>
      <c r="AT414" s="23" t="s">
        <v>182</v>
      </c>
      <c r="AU414" s="23" t="s">
        <v>87</v>
      </c>
    </row>
    <row r="415" spans="2:65" s="1" customFormat="1" ht="27">
      <c r="B415" s="41"/>
      <c r="C415" s="63"/>
      <c r="D415" s="204" t="s">
        <v>351</v>
      </c>
      <c r="E415" s="63"/>
      <c r="F415" s="252" t="s">
        <v>4496</v>
      </c>
      <c r="G415" s="63"/>
      <c r="H415" s="63"/>
      <c r="I415" s="163"/>
      <c r="J415" s="63"/>
      <c r="K415" s="63"/>
      <c r="L415" s="61"/>
      <c r="M415" s="206"/>
      <c r="N415" s="42"/>
      <c r="O415" s="42"/>
      <c r="P415" s="42"/>
      <c r="Q415" s="42"/>
      <c r="R415" s="42"/>
      <c r="S415" s="42"/>
      <c r="T415" s="78"/>
      <c r="AT415" s="23" t="s">
        <v>351</v>
      </c>
      <c r="AU415" s="23" t="s">
        <v>87</v>
      </c>
    </row>
    <row r="416" spans="2:65" s="1" customFormat="1" ht="25.5" customHeight="1">
      <c r="B416" s="41"/>
      <c r="C416" s="192" t="s">
        <v>1160</v>
      </c>
      <c r="D416" s="192" t="s">
        <v>176</v>
      </c>
      <c r="E416" s="193" t="s">
        <v>3529</v>
      </c>
      <c r="F416" s="194" t="s">
        <v>4510</v>
      </c>
      <c r="G416" s="195" t="s">
        <v>3618</v>
      </c>
      <c r="H416" s="196">
        <v>17</v>
      </c>
      <c r="I416" s="197"/>
      <c r="J416" s="198">
        <f>ROUND(I416*H416,2)</f>
        <v>0</v>
      </c>
      <c r="K416" s="194" t="s">
        <v>78</v>
      </c>
      <c r="L416" s="61"/>
      <c r="M416" s="199" t="s">
        <v>78</v>
      </c>
      <c r="N416" s="200" t="s">
        <v>50</v>
      </c>
      <c r="O416" s="42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3" t="s">
        <v>239</v>
      </c>
      <c r="AT416" s="23" t="s">
        <v>176</v>
      </c>
      <c r="AU416" s="23" t="s">
        <v>87</v>
      </c>
      <c r="AY416" s="23" t="s">
        <v>173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3" t="s">
        <v>87</v>
      </c>
      <c r="BK416" s="203">
        <f>ROUND(I416*H416,2)</f>
        <v>0</v>
      </c>
      <c r="BL416" s="23" t="s">
        <v>239</v>
      </c>
      <c r="BM416" s="23" t="s">
        <v>1917</v>
      </c>
    </row>
    <row r="417" spans="2:65" s="1" customFormat="1" ht="13.5">
      <c r="B417" s="41"/>
      <c r="C417" s="63"/>
      <c r="D417" s="204" t="s">
        <v>182</v>
      </c>
      <c r="E417" s="63"/>
      <c r="F417" s="205" t="s">
        <v>4510</v>
      </c>
      <c r="G417" s="63"/>
      <c r="H417" s="63"/>
      <c r="I417" s="163"/>
      <c r="J417" s="63"/>
      <c r="K417" s="63"/>
      <c r="L417" s="61"/>
      <c r="M417" s="206"/>
      <c r="N417" s="42"/>
      <c r="O417" s="42"/>
      <c r="P417" s="42"/>
      <c r="Q417" s="42"/>
      <c r="R417" s="42"/>
      <c r="S417" s="42"/>
      <c r="T417" s="78"/>
      <c r="AT417" s="23" t="s">
        <v>182</v>
      </c>
      <c r="AU417" s="23" t="s">
        <v>87</v>
      </c>
    </row>
    <row r="418" spans="2:65" s="1" customFormat="1" ht="27">
      <c r="B418" s="41"/>
      <c r="C418" s="63"/>
      <c r="D418" s="204" t="s">
        <v>351</v>
      </c>
      <c r="E418" s="63"/>
      <c r="F418" s="252" t="s">
        <v>4511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351</v>
      </c>
      <c r="AU418" s="23" t="s">
        <v>87</v>
      </c>
    </row>
    <row r="419" spans="2:65" s="1" customFormat="1" ht="25.5" customHeight="1">
      <c r="B419" s="41"/>
      <c r="C419" s="192" t="s">
        <v>1166</v>
      </c>
      <c r="D419" s="192" t="s">
        <v>176</v>
      </c>
      <c r="E419" s="193" t="s">
        <v>4628</v>
      </c>
      <c r="F419" s="194" t="s">
        <v>4523</v>
      </c>
      <c r="G419" s="195" t="s">
        <v>256</v>
      </c>
      <c r="H419" s="196">
        <v>8</v>
      </c>
      <c r="I419" s="197"/>
      <c r="J419" s="198">
        <f>ROUND(I419*H419,2)</f>
        <v>0</v>
      </c>
      <c r="K419" s="194" t="s">
        <v>78</v>
      </c>
      <c r="L419" s="61"/>
      <c r="M419" s="199" t="s">
        <v>78</v>
      </c>
      <c r="N419" s="200" t="s">
        <v>50</v>
      </c>
      <c r="O419" s="4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3" t="s">
        <v>239</v>
      </c>
      <c r="AT419" s="23" t="s">
        <v>176</v>
      </c>
      <c r="AU419" s="23" t="s">
        <v>87</v>
      </c>
      <c r="AY419" s="23" t="s">
        <v>173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87</v>
      </c>
      <c r="BK419" s="203">
        <f>ROUND(I419*H419,2)</f>
        <v>0</v>
      </c>
      <c r="BL419" s="23" t="s">
        <v>239</v>
      </c>
      <c r="BM419" s="23" t="s">
        <v>1932</v>
      </c>
    </row>
    <row r="420" spans="2:65" s="1" customFormat="1" ht="27">
      <c r="B420" s="41"/>
      <c r="C420" s="63"/>
      <c r="D420" s="204" t="s">
        <v>182</v>
      </c>
      <c r="E420" s="63"/>
      <c r="F420" s="205" t="s">
        <v>4523</v>
      </c>
      <c r="G420" s="63"/>
      <c r="H420" s="63"/>
      <c r="I420" s="163"/>
      <c r="J420" s="63"/>
      <c r="K420" s="63"/>
      <c r="L420" s="61"/>
      <c r="M420" s="206"/>
      <c r="N420" s="42"/>
      <c r="O420" s="42"/>
      <c r="P420" s="42"/>
      <c r="Q420" s="42"/>
      <c r="R420" s="42"/>
      <c r="S420" s="42"/>
      <c r="T420" s="78"/>
      <c r="AT420" s="23" t="s">
        <v>182</v>
      </c>
      <c r="AU420" s="23" t="s">
        <v>87</v>
      </c>
    </row>
    <row r="421" spans="2:65" s="1" customFormat="1" ht="27">
      <c r="B421" s="41"/>
      <c r="C421" s="63"/>
      <c r="D421" s="204" t="s">
        <v>351</v>
      </c>
      <c r="E421" s="63"/>
      <c r="F421" s="252" t="s">
        <v>4520</v>
      </c>
      <c r="G421" s="63"/>
      <c r="H421" s="63"/>
      <c r="I421" s="163"/>
      <c r="J421" s="63"/>
      <c r="K421" s="63"/>
      <c r="L421" s="61"/>
      <c r="M421" s="206"/>
      <c r="N421" s="42"/>
      <c r="O421" s="42"/>
      <c r="P421" s="42"/>
      <c r="Q421" s="42"/>
      <c r="R421" s="42"/>
      <c r="S421" s="42"/>
      <c r="T421" s="78"/>
      <c r="AT421" s="23" t="s">
        <v>351</v>
      </c>
      <c r="AU421" s="23" t="s">
        <v>87</v>
      </c>
    </row>
    <row r="422" spans="2:65" s="1" customFormat="1" ht="16.5" customHeight="1">
      <c r="B422" s="41"/>
      <c r="C422" s="192" t="s">
        <v>1172</v>
      </c>
      <c r="D422" s="192" t="s">
        <v>176</v>
      </c>
      <c r="E422" s="193" t="s">
        <v>4629</v>
      </c>
      <c r="F422" s="194" t="s">
        <v>4525</v>
      </c>
      <c r="G422" s="195" t="s">
        <v>1260</v>
      </c>
      <c r="H422" s="196">
        <v>1</v>
      </c>
      <c r="I422" s="197"/>
      <c r="J422" s="198">
        <f>ROUND(I422*H422,2)</f>
        <v>0</v>
      </c>
      <c r="K422" s="194" t="s">
        <v>78</v>
      </c>
      <c r="L422" s="61"/>
      <c r="M422" s="199" t="s">
        <v>78</v>
      </c>
      <c r="N422" s="200" t="s">
        <v>50</v>
      </c>
      <c r="O422" s="42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3" t="s">
        <v>239</v>
      </c>
      <c r="AT422" s="23" t="s">
        <v>176</v>
      </c>
      <c r="AU422" s="23" t="s">
        <v>87</v>
      </c>
      <c r="AY422" s="23" t="s">
        <v>173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3" t="s">
        <v>87</v>
      </c>
      <c r="BK422" s="203">
        <f>ROUND(I422*H422,2)</f>
        <v>0</v>
      </c>
      <c r="BL422" s="23" t="s">
        <v>239</v>
      </c>
      <c r="BM422" s="23" t="s">
        <v>1946</v>
      </c>
    </row>
    <row r="423" spans="2:65" s="1" customFormat="1" ht="13.5">
      <c r="B423" s="41"/>
      <c r="C423" s="63"/>
      <c r="D423" s="204" t="s">
        <v>182</v>
      </c>
      <c r="E423" s="63"/>
      <c r="F423" s="205" t="s">
        <v>4525</v>
      </c>
      <c r="G423" s="63"/>
      <c r="H423" s="63"/>
      <c r="I423" s="163"/>
      <c r="J423" s="63"/>
      <c r="K423" s="63"/>
      <c r="L423" s="61"/>
      <c r="M423" s="206"/>
      <c r="N423" s="42"/>
      <c r="O423" s="42"/>
      <c r="P423" s="42"/>
      <c r="Q423" s="42"/>
      <c r="R423" s="42"/>
      <c r="S423" s="42"/>
      <c r="T423" s="78"/>
      <c r="AT423" s="23" t="s">
        <v>182</v>
      </c>
      <c r="AU423" s="23" t="s">
        <v>87</v>
      </c>
    </row>
    <row r="424" spans="2:65" s="10" customFormat="1" ht="37.35" customHeight="1">
      <c r="B424" s="176"/>
      <c r="C424" s="177"/>
      <c r="D424" s="178" t="s">
        <v>79</v>
      </c>
      <c r="E424" s="179" t="s">
        <v>3918</v>
      </c>
      <c r="F424" s="179" t="s">
        <v>4630</v>
      </c>
      <c r="G424" s="177"/>
      <c r="H424" s="177"/>
      <c r="I424" s="180"/>
      <c r="J424" s="181">
        <f>BK424</f>
        <v>0</v>
      </c>
      <c r="K424" s="177"/>
      <c r="L424" s="182"/>
      <c r="M424" s="183"/>
      <c r="N424" s="184"/>
      <c r="O424" s="184"/>
      <c r="P424" s="185">
        <f>SUM(P425:P461)</f>
        <v>0</v>
      </c>
      <c r="Q424" s="184"/>
      <c r="R424" s="185">
        <f>SUM(R425:R461)</f>
        <v>0</v>
      </c>
      <c r="S424" s="184"/>
      <c r="T424" s="186">
        <f>SUM(T425:T461)</f>
        <v>0</v>
      </c>
      <c r="AR424" s="187" t="s">
        <v>89</v>
      </c>
      <c r="AT424" s="188" t="s">
        <v>79</v>
      </c>
      <c r="AU424" s="188" t="s">
        <v>80</v>
      </c>
      <c r="AY424" s="187" t="s">
        <v>173</v>
      </c>
      <c r="BK424" s="189">
        <f>SUM(BK425:BK461)</f>
        <v>0</v>
      </c>
    </row>
    <row r="425" spans="2:65" s="1" customFormat="1" ht="25.5" customHeight="1">
      <c r="B425" s="41"/>
      <c r="C425" s="192" t="s">
        <v>1179</v>
      </c>
      <c r="D425" s="192" t="s">
        <v>176</v>
      </c>
      <c r="E425" s="193" t="s">
        <v>4631</v>
      </c>
      <c r="F425" s="194" t="s">
        <v>4632</v>
      </c>
      <c r="G425" s="195" t="s">
        <v>1260</v>
      </c>
      <c r="H425" s="196">
        <v>7</v>
      </c>
      <c r="I425" s="197"/>
      <c r="J425" s="198">
        <f>ROUND(I425*H425,2)</f>
        <v>0</v>
      </c>
      <c r="K425" s="194" t="s">
        <v>78</v>
      </c>
      <c r="L425" s="61"/>
      <c r="M425" s="199" t="s">
        <v>78</v>
      </c>
      <c r="N425" s="200" t="s">
        <v>50</v>
      </c>
      <c r="O425" s="42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3" t="s">
        <v>239</v>
      </c>
      <c r="AT425" s="23" t="s">
        <v>176</v>
      </c>
      <c r="AU425" s="23" t="s">
        <v>87</v>
      </c>
      <c r="AY425" s="23" t="s">
        <v>173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87</v>
      </c>
      <c r="BK425" s="203">
        <f>ROUND(I425*H425,2)</f>
        <v>0</v>
      </c>
      <c r="BL425" s="23" t="s">
        <v>239</v>
      </c>
      <c r="BM425" s="23" t="s">
        <v>1961</v>
      </c>
    </row>
    <row r="426" spans="2:65" s="1" customFormat="1" ht="40.5">
      <c r="B426" s="41"/>
      <c r="C426" s="63"/>
      <c r="D426" s="204" t="s">
        <v>182</v>
      </c>
      <c r="E426" s="63"/>
      <c r="F426" s="205" t="s">
        <v>4633</v>
      </c>
      <c r="G426" s="63"/>
      <c r="H426" s="63"/>
      <c r="I426" s="163"/>
      <c r="J426" s="63"/>
      <c r="K426" s="63"/>
      <c r="L426" s="61"/>
      <c r="M426" s="206"/>
      <c r="N426" s="42"/>
      <c r="O426" s="42"/>
      <c r="P426" s="42"/>
      <c r="Q426" s="42"/>
      <c r="R426" s="42"/>
      <c r="S426" s="42"/>
      <c r="T426" s="78"/>
      <c r="AT426" s="23" t="s">
        <v>182</v>
      </c>
      <c r="AU426" s="23" t="s">
        <v>87</v>
      </c>
    </row>
    <row r="427" spans="2:65" s="1" customFormat="1" ht="27">
      <c r="B427" s="41"/>
      <c r="C427" s="63"/>
      <c r="D427" s="204" t="s">
        <v>351</v>
      </c>
      <c r="E427" s="63"/>
      <c r="F427" s="252" t="s">
        <v>4508</v>
      </c>
      <c r="G427" s="63"/>
      <c r="H427" s="63"/>
      <c r="I427" s="163"/>
      <c r="J427" s="63"/>
      <c r="K427" s="63"/>
      <c r="L427" s="61"/>
      <c r="M427" s="206"/>
      <c r="N427" s="42"/>
      <c r="O427" s="42"/>
      <c r="P427" s="42"/>
      <c r="Q427" s="42"/>
      <c r="R427" s="42"/>
      <c r="S427" s="42"/>
      <c r="T427" s="78"/>
      <c r="AT427" s="23" t="s">
        <v>351</v>
      </c>
      <c r="AU427" s="23" t="s">
        <v>87</v>
      </c>
    </row>
    <row r="428" spans="2:65" s="1" customFormat="1" ht="25.5" customHeight="1">
      <c r="B428" s="41"/>
      <c r="C428" s="192" t="s">
        <v>1188</v>
      </c>
      <c r="D428" s="192" t="s">
        <v>176</v>
      </c>
      <c r="E428" s="193" t="s">
        <v>3532</v>
      </c>
      <c r="F428" s="194" t="s">
        <v>4634</v>
      </c>
      <c r="G428" s="195" t="s">
        <v>1260</v>
      </c>
      <c r="H428" s="196">
        <v>3</v>
      </c>
      <c r="I428" s="197"/>
      <c r="J428" s="198">
        <f>ROUND(I428*H428,2)</f>
        <v>0</v>
      </c>
      <c r="K428" s="194" t="s">
        <v>78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3" t="s">
        <v>239</v>
      </c>
      <c r="AT428" s="23" t="s">
        <v>176</v>
      </c>
      <c r="AU428" s="23" t="s">
        <v>87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239</v>
      </c>
      <c r="BM428" s="23" t="s">
        <v>1973</v>
      </c>
    </row>
    <row r="429" spans="2:65" s="1" customFormat="1" ht="40.5">
      <c r="B429" s="41"/>
      <c r="C429" s="63"/>
      <c r="D429" s="204" t="s">
        <v>182</v>
      </c>
      <c r="E429" s="63"/>
      <c r="F429" s="205" t="s">
        <v>4635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87</v>
      </c>
    </row>
    <row r="430" spans="2:65" s="1" customFormat="1" ht="27">
      <c r="B430" s="41"/>
      <c r="C430" s="63"/>
      <c r="D430" s="204" t="s">
        <v>351</v>
      </c>
      <c r="E430" s="63"/>
      <c r="F430" s="252" t="s">
        <v>4636</v>
      </c>
      <c r="G430" s="63"/>
      <c r="H430" s="63"/>
      <c r="I430" s="163"/>
      <c r="J430" s="63"/>
      <c r="K430" s="63"/>
      <c r="L430" s="61"/>
      <c r="M430" s="206"/>
      <c r="N430" s="42"/>
      <c r="O430" s="42"/>
      <c r="P430" s="42"/>
      <c r="Q430" s="42"/>
      <c r="R430" s="42"/>
      <c r="S430" s="42"/>
      <c r="T430" s="78"/>
      <c r="AT430" s="23" t="s">
        <v>351</v>
      </c>
      <c r="AU430" s="23" t="s">
        <v>87</v>
      </c>
    </row>
    <row r="431" spans="2:65" s="1" customFormat="1" ht="16.5" customHeight="1">
      <c r="B431" s="41"/>
      <c r="C431" s="192" t="s">
        <v>1194</v>
      </c>
      <c r="D431" s="192" t="s">
        <v>176</v>
      </c>
      <c r="E431" s="193" t="s">
        <v>4637</v>
      </c>
      <c r="F431" s="194" t="s">
        <v>4638</v>
      </c>
      <c r="G431" s="195" t="s">
        <v>1260</v>
      </c>
      <c r="H431" s="196">
        <v>7</v>
      </c>
      <c r="I431" s="197"/>
      <c r="J431" s="198">
        <f>ROUND(I431*H431,2)</f>
        <v>0</v>
      </c>
      <c r="K431" s="194" t="s">
        <v>78</v>
      </c>
      <c r="L431" s="61"/>
      <c r="M431" s="199" t="s">
        <v>78</v>
      </c>
      <c r="N431" s="200" t="s">
        <v>50</v>
      </c>
      <c r="O431" s="42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3" t="s">
        <v>239</v>
      </c>
      <c r="AT431" s="23" t="s">
        <v>176</v>
      </c>
      <c r="AU431" s="23" t="s">
        <v>87</v>
      </c>
      <c r="AY431" s="23" t="s">
        <v>173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3" t="s">
        <v>87</v>
      </c>
      <c r="BK431" s="203">
        <f>ROUND(I431*H431,2)</f>
        <v>0</v>
      </c>
      <c r="BL431" s="23" t="s">
        <v>239</v>
      </c>
      <c r="BM431" s="23" t="s">
        <v>1984</v>
      </c>
    </row>
    <row r="432" spans="2:65" s="1" customFormat="1" ht="13.5">
      <c r="B432" s="41"/>
      <c r="C432" s="63"/>
      <c r="D432" s="204" t="s">
        <v>182</v>
      </c>
      <c r="E432" s="63"/>
      <c r="F432" s="205" t="s">
        <v>4638</v>
      </c>
      <c r="G432" s="63"/>
      <c r="H432" s="63"/>
      <c r="I432" s="163"/>
      <c r="J432" s="63"/>
      <c r="K432" s="63"/>
      <c r="L432" s="61"/>
      <c r="M432" s="206"/>
      <c r="N432" s="42"/>
      <c r="O432" s="42"/>
      <c r="P432" s="42"/>
      <c r="Q432" s="42"/>
      <c r="R432" s="42"/>
      <c r="S432" s="42"/>
      <c r="T432" s="78"/>
      <c r="AT432" s="23" t="s">
        <v>182</v>
      </c>
      <c r="AU432" s="23" t="s">
        <v>87</v>
      </c>
    </row>
    <row r="433" spans="2:65" s="1" customFormat="1" ht="27">
      <c r="B433" s="41"/>
      <c r="C433" s="63"/>
      <c r="D433" s="204" t="s">
        <v>351</v>
      </c>
      <c r="E433" s="63"/>
      <c r="F433" s="252" t="s">
        <v>4610</v>
      </c>
      <c r="G433" s="63"/>
      <c r="H433" s="63"/>
      <c r="I433" s="163"/>
      <c r="J433" s="63"/>
      <c r="K433" s="63"/>
      <c r="L433" s="61"/>
      <c r="M433" s="206"/>
      <c r="N433" s="42"/>
      <c r="O433" s="42"/>
      <c r="P433" s="42"/>
      <c r="Q433" s="42"/>
      <c r="R433" s="42"/>
      <c r="S433" s="42"/>
      <c r="T433" s="78"/>
      <c r="AT433" s="23" t="s">
        <v>351</v>
      </c>
      <c r="AU433" s="23" t="s">
        <v>87</v>
      </c>
    </row>
    <row r="434" spans="2:65" s="1" customFormat="1" ht="16.5" customHeight="1">
      <c r="B434" s="41"/>
      <c r="C434" s="192" t="s">
        <v>1199</v>
      </c>
      <c r="D434" s="192" t="s">
        <v>176</v>
      </c>
      <c r="E434" s="193" t="s">
        <v>4639</v>
      </c>
      <c r="F434" s="194" t="s">
        <v>4638</v>
      </c>
      <c r="G434" s="195" t="s">
        <v>1260</v>
      </c>
      <c r="H434" s="196">
        <v>3</v>
      </c>
      <c r="I434" s="197"/>
      <c r="J434" s="198">
        <f>ROUND(I434*H434,2)</f>
        <v>0</v>
      </c>
      <c r="K434" s="194" t="s">
        <v>78</v>
      </c>
      <c r="L434" s="61"/>
      <c r="M434" s="199" t="s">
        <v>78</v>
      </c>
      <c r="N434" s="200" t="s">
        <v>50</v>
      </c>
      <c r="O434" s="42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AR434" s="23" t="s">
        <v>239</v>
      </c>
      <c r="AT434" s="23" t="s">
        <v>176</v>
      </c>
      <c r="AU434" s="23" t="s">
        <v>87</v>
      </c>
      <c r="AY434" s="23" t="s">
        <v>173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23" t="s">
        <v>87</v>
      </c>
      <c r="BK434" s="203">
        <f>ROUND(I434*H434,2)</f>
        <v>0</v>
      </c>
      <c r="BL434" s="23" t="s">
        <v>239</v>
      </c>
      <c r="BM434" s="23" t="s">
        <v>1998</v>
      </c>
    </row>
    <row r="435" spans="2:65" s="1" customFormat="1" ht="13.5">
      <c r="B435" s="41"/>
      <c r="C435" s="63"/>
      <c r="D435" s="204" t="s">
        <v>182</v>
      </c>
      <c r="E435" s="63"/>
      <c r="F435" s="205" t="s">
        <v>4638</v>
      </c>
      <c r="G435" s="63"/>
      <c r="H435" s="63"/>
      <c r="I435" s="163"/>
      <c r="J435" s="63"/>
      <c r="K435" s="63"/>
      <c r="L435" s="61"/>
      <c r="M435" s="206"/>
      <c r="N435" s="42"/>
      <c r="O435" s="42"/>
      <c r="P435" s="42"/>
      <c r="Q435" s="42"/>
      <c r="R435" s="42"/>
      <c r="S435" s="42"/>
      <c r="T435" s="78"/>
      <c r="AT435" s="23" t="s">
        <v>182</v>
      </c>
      <c r="AU435" s="23" t="s">
        <v>87</v>
      </c>
    </row>
    <row r="436" spans="2:65" s="1" customFormat="1" ht="27">
      <c r="B436" s="41"/>
      <c r="C436" s="63"/>
      <c r="D436" s="204" t="s">
        <v>351</v>
      </c>
      <c r="E436" s="63"/>
      <c r="F436" s="252" t="s">
        <v>4640</v>
      </c>
      <c r="G436" s="63"/>
      <c r="H436" s="63"/>
      <c r="I436" s="163"/>
      <c r="J436" s="63"/>
      <c r="K436" s="63"/>
      <c r="L436" s="61"/>
      <c r="M436" s="206"/>
      <c r="N436" s="42"/>
      <c r="O436" s="42"/>
      <c r="P436" s="42"/>
      <c r="Q436" s="42"/>
      <c r="R436" s="42"/>
      <c r="S436" s="42"/>
      <c r="T436" s="78"/>
      <c r="AT436" s="23" t="s">
        <v>351</v>
      </c>
      <c r="AU436" s="23" t="s">
        <v>87</v>
      </c>
    </row>
    <row r="437" spans="2:65" s="1" customFormat="1" ht="16.5" customHeight="1">
      <c r="B437" s="41"/>
      <c r="C437" s="192" t="s">
        <v>1205</v>
      </c>
      <c r="D437" s="192" t="s">
        <v>176</v>
      </c>
      <c r="E437" s="193" t="s">
        <v>4641</v>
      </c>
      <c r="F437" s="194" t="s">
        <v>4582</v>
      </c>
      <c r="G437" s="195" t="s">
        <v>1260</v>
      </c>
      <c r="H437" s="196">
        <v>7</v>
      </c>
      <c r="I437" s="197"/>
      <c r="J437" s="198">
        <f>ROUND(I437*H437,2)</f>
        <v>0</v>
      </c>
      <c r="K437" s="194" t="s">
        <v>78</v>
      </c>
      <c r="L437" s="61"/>
      <c r="M437" s="199" t="s">
        <v>78</v>
      </c>
      <c r="N437" s="200" t="s">
        <v>50</v>
      </c>
      <c r="O437" s="42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3" t="s">
        <v>239</v>
      </c>
      <c r="AT437" s="23" t="s">
        <v>176</v>
      </c>
      <c r="AU437" s="23" t="s">
        <v>87</v>
      </c>
      <c r="AY437" s="23" t="s">
        <v>173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3" t="s">
        <v>87</v>
      </c>
      <c r="BK437" s="203">
        <f>ROUND(I437*H437,2)</f>
        <v>0</v>
      </c>
      <c r="BL437" s="23" t="s">
        <v>239</v>
      </c>
      <c r="BM437" s="23" t="s">
        <v>2016</v>
      </c>
    </row>
    <row r="438" spans="2:65" s="1" customFormat="1" ht="13.5">
      <c r="B438" s="41"/>
      <c r="C438" s="63"/>
      <c r="D438" s="204" t="s">
        <v>182</v>
      </c>
      <c r="E438" s="63"/>
      <c r="F438" s="205" t="s">
        <v>4582</v>
      </c>
      <c r="G438" s="63"/>
      <c r="H438" s="63"/>
      <c r="I438" s="163"/>
      <c r="J438" s="63"/>
      <c r="K438" s="63"/>
      <c r="L438" s="61"/>
      <c r="M438" s="206"/>
      <c r="N438" s="42"/>
      <c r="O438" s="42"/>
      <c r="P438" s="42"/>
      <c r="Q438" s="42"/>
      <c r="R438" s="42"/>
      <c r="S438" s="42"/>
      <c r="T438" s="78"/>
      <c r="AT438" s="23" t="s">
        <v>182</v>
      </c>
      <c r="AU438" s="23" t="s">
        <v>87</v>
      </c>
    </row>
    <row r="439" spans="2:65" s="1" customFormat="1" ht="27">
      <c r="B439" s="41"/>
      <c r="C439" s="63"/>
      <c r="D439" s="204" t="s">
        <v>351</v>
      </c>
      <c r="E439" s="63"/>
      <c r="F439" s="252" t="s">
        <v>4614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351</v>
      </c>
      <c r="AU439" s="23" t="s">
        <v>87</v>
      </c>
    </row>
    <row r="440" spans="2:65" s="1" customFormat="1" ht="16.5" customHeight="1">
      <c r="B440" s="41"/>
      <c r="C440" s="192" t="s">
        <v>1211</v>
      </c>
      <c r="D440" s="192" t="s">
        <v>176</v>
      </c>
      <c r="E440" s="193" t="s">
        <v>4642</v>
      </c>
      <c r="F440" s="194" t="s">
        <v>4582</v>
      </c>
      <c r="G440" s="195" t="s">
        <v>1260</v>
      </c>
      <c r="H440" s="196">
        <v>3</v>
      </c>
      <c r="I440" s="197"/>
      <c r="J440" s="198">
        <f>ROUND(I440*H440,2)</f>
        <v>0</v>
      </c>
      <c r="K440" s="194" t="s">
        <v>78</v>
      </c>
      <c r="L440" s="61"/>
      <c r="M440" s="199" t="s">
        <v>78</v>
      </c>
      <c r="N440" s="200" t="s">
        <v>50</v>
      </c>
      <c r="O440" s="4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3" t="s">
        <v>239</v>
      </c>
      <c r="AT440" s="23" t="s">
        <v>176</v>
      </c>
      <c r="AU440" s="23" t="s">
        <v>87</v>
      </c>
      <c r="AY440" s="23" t="s">
        <v>173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3" t="s">
        <v>87</v>
      </c>
      <c r="BK440" s="203">
        <f>ROUND(I440*H440,2)</f>
        <v>0</v>
      </c>
      <c r="BL440" s="23" t="s">
        <v>239</v>
      </c>
      <c r="BM440" s="23" t="s">
        <v>2034</v>
      </c>
    </row>
    <row r="441" spans="2:65" s="1" customFormat="1" ht="13.5">
      <c r="B441" s="41"/>
      <c r="C441" s="63"/>
      <c r="D441" s="204" t="s">
        <v>182</v>
      </c>
      <c r="E441" s="63"/>
      <c r="F441" s="205" t="s">
        <v>4582</v>
      </c>
      <c r="G441" s="63"/>
      <c r="H441" s="63"/>
      <c r="I441" s="163"/>
      <c r="J441" s="63"/>
      <c r="K441" s="63"/>
      <c r="L441" s="61"/>
      <c r="M441" s="206"/>
      <c r="N441" s="42"/>
      <c r="O441" s="42"/>
      <c r="P441" s="42"/>
      <c r="Q441" s="42"/>
      <c r="R441" s="42"/>
      <c r="S441" s="42"/>
      <c r="T441" s="78"/>
      <c r="AT441" s="23" t="s">
        <v>182</v>
      </c>
      <c r="AU441" s="23" t="s">
        <v>87</v>
      </c>
    </row>
    <row r="442" spans="2:65" s="1" customFormat="1" ht="27">
      <c r="B442" s="41"/>
      <c r="C442" s="63"/>
      <c r="D442" s="204" t="s">
        <v>351</v>
      </c>
      <c r="E442" s="63"/>
      <c r="F442" s="252" t="s">
        <v>4643</v>
      </c>
      <c r="G442" s="63"/>
      <c r="H442" s="63"/>
      <c r="I442" s="163"/>
      <c r="J442" s="63"/>
      <c r="K442" s="63"/>
      <c r="L442" s="61"/>
      <c r="M442" s="206"/>
      <c r="N442" s="42"/>
      <c r="O442" s="42"/>
      <c r="P442" s="42"/>
      <c r="Q442" s="42"/>
      <c r="R442" s="42"/>
      <c r="S442" s="42"/>
      <c r="T442" s="78"/>
      <c r="AT442" s="23" t="s">
        <v>351</v>
      </c>
      <c r="AU442" s="23" t="s">
        <v>87</v>
      </c>
    </row>
    <row r="443" spans="2:65" s="1" customFormat="1" ht="16.5" customHeight="1">
      <c r="B443" s="41"/>
      <c r="C443" s="192" t="s">
        <v>1216</v>
      </c>
      <c r="D443" s="192" t="s">
        <v>176</v>
      </c>
      <c r="E443" s="193" t="s">
        <v>4644</v>
      </c>
      <c r="F443" s="194" t="s">
        <v>4645</v>
      </c>
      <c r="G443" s="195" t="s">
        <v>1260</v>
      </c>
      <c r="H443" s="196">
        <v>7</v>
      </c>
      <c r="I443" s="197"/>
      <c r="J443" s="198">
        <f>ROUND(I443*H443,2)</f>
        <v>0</v>
      </c>
      <c r="K443" s="194" t="s">
        <v>78</v>
      </c>
      <c r="L443" s="61"/>
      <c r="M443" s="199" t="s">
        <v>78</v>
      </c>
      <c r="N443" s="200" t="s">
        <v>50</v>
      </c>
      <c r="O443" s="42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3" t="s">
        <v>239</v>
      </c>
      <c r="AT443" s="23" t="s">
        <v>176</v>
      </c>
      <c r="AU443" s="23" t="s">
        <v>87</v>
      </c>
      <c r="AY443" s="23" t="s">
        <v>173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3" t="s">
        <v>87</v>
      </c>
      <c r="BK443" s="203">
        <f>ROUND(I443*H443,2)</f>
        <v>0</v>
      </c>
      <c r="BL443" s="23" t="s">
        <v>239</v>
      </c>
      <c r="BM443" s="23" t="s">
        <v>2042</v>
      </c>
    </row>
    <row r="444" spans="2:65" s="1" customFormat="1" ht="13.5">
      <c r="B444" s="41"/>
      <c r="C444" s="63"/>
      <c r="D444" s="204" t="s">
        <v>182</v>
      </c>
      <c r="E444" s="63"/>
      <c r="F444" s="205" t="s">
        <v>4645</v>
      </c>
      <c r="G444" s="63"/>
      <c r="H444" s="63"/>
      <c r="I444" s="163"/>
      <c r="J444" s="63"/>
      <c r="K444" s="63"/>
      <c r="L444" s="61"/>
      <c r="M444" s="206"/>
      <c r="N444" s="42"/>
      <c r="O444" s="42"/>
      <c r="P444" s="42"/>
      <c r="Q444" s="42"/>
      <c r="R444" s="42"/>
      <c r="S444" s="42"/>
      <c r="T444" s="78"/>
      <c r="AT444" s="23" t="s">
        <v>182</v>
      </c>
      <c r="AU444" s="23" t="s">
        <v>87</v>
      </c>
    </row>
    <row r="445" spans="2:65" s="1" customFormat="1" ht="27">
      <c r="B445" s="41"/>
      <c r="C445" s="63"/>
      <c r="D445" s="204" t="s">
        <v>351</v>
      </c>
      <c r="E445" s="63"/>
      <c r="F445" s="252" t="s">
        <v>4646</v>
      </c>
      <c r="G445" s="63"/>
      <c r="H445" s="63"/>
      <c r="I445" s="163"/>
      <c r="J445" s="63"/>
      <c r="K445" s="63"/>
      <c r="L445" s="61"/>
      <c r="M445" s="206"/>
      <c r="N445" s="42"/>
      <c r="O445" s="42"/>
      <c r="P445" s="42"/>
      <c r="Q445" s="42"/>
      <c r="R445" s="42"/>
      <c r="S445" s="42"/>
      <c r="T445" s="78"/>
      <c r="AT445" s="23" t="s">
        <v>351</v>
      </c>
      <c r="AU445" s="23" t="s">
        <v>87</v>
      </c>
    </row>
    <row r="446" spans="2:65" s="1" customFormat="1" ht="16.5" customHeight="1">
      <c r="B446" s="41"/>
      <c r="C446" s="192" t="s">
        <v>1221</v>
      </c>
      <c r="D446" s="192" t="s">
        <v>176</v>
      </c>
      <c r="E446" s="193" t="s">
        <v>4647</v>
      </c>
      <c r="F446" s="194" t="s">
        <v>4645</v>
      </c>
      <c r="G446" s="195" t="s">
        <v>1260</v>
      </c>
      <c r="H446" s="196">
        <v>3</v>
      </c>
      <c r="I446" s="197"/>
      <c r="J446" s="198">
        <f>ROUND(I446*H446,2)</f>
        <v>0</v>
      </c>
      <c r="K446" s="194" t="s">
        <v>78</v>
      </c>
      <c r="L446" s="61"/>
      <c r="M446" s="199" t="s">
        <v>78</v>
      </c>
      <c r="N446" s="200" t="s">
        <v>50</v>
      </c>
      <c r="O446" s="42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3" t="s">
        <v>239</v>
      </c>
      <c r="AT446" s="23" t="s">
        <v>176</v>
      </c>
      <c r="AU446" s="23" t="s">
        <v>87</v>
      </c>
      <c r="AY446" s="23" t="s">
        <v>173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3" t="s">
        <v>87</v>
      </c>
      <c r="BK446" s="203">
        <f>ROUND(I446*H446,2)</f>
        <v>0</v>
      </c>
      <c r="BL446" s="23" t="s">
        <v>239</v>
      </c>
      <c r="BM446" s="23" t="s">
        <v>2050</v>
      </c>
    </row>
    <row r="447" spans="2:65" s="1" customFormat="1" ht="13.5">
      <c r="B447" s="41"/>
      <c r="C447" s="63"/>
      <c r="D447" s="204" t="s">
        <v>182</v>
      </c>
      <c r="E447" s="63"/>
      <c r="F447" s="205" t="s">
        <v>4645</v>
      </c>
      <c r="G447" s="63"/>
      <c r="H447" s="63"/>
      <c r="I447" s="163"/>
      <c r="J447" s="63"/>
      <c r="K447" s="63"/>
      <c r="L447" s="61"/>
      <c r="M447" s="206"/>
      <c r="N447" s="42"/>
      <c r="O447" s="42"/>
      <c r="P447" s="42"/>
      <c r="Q447" s="42"/>
      <c r="R447" s="42"/>
      <c r="S447" s="42"/>
      <c r="T447" s="78"/>
      <c r="AT447" s="23" t="s">
        <v>182</v>
      </c>
      <c r="AU447" s="23" t="s">
        <v>87</v>
      </c>
    </row>
    <row r="448" spans="2:65" s="1" customFormat="1" ht="27">
      <c r="B448" s="41"/>
      <c r="C448" s="63"/>
      <c r="D448" s="204" t="s">
        <v>351</v>
      </c>
      <c r="E448" s="63"/>
      <c r="F448" s="252" t="s">
        <v>4648</v>
      </c>
      <c r="G448" s="63"/>
      <c r="H448" s="63"/>
      <c r="I448" s="163"/>
      <c r="J448" s="63"/>
      <c r="K448" s="63"/>
      <c r="L448" s="61"/>
      <c r="M448" s="206"/>
      <c r="N448" s="42"/>
      <c r="O448" s="42"/>
      <c r="P448" s="42"/>
      <c r="Q448" s="42"/>
      <c r="R448" s="42"/>
      <c r="S448" s="42"/>
      <c r="T448" s="78"/>
      <c r="AT448" s="23" t="s">
        <v>351</v>
      </c>
      <c r="AU448" s="23" t="s">
        <v>87</v>
      </c>
    </row>
    <row r="449" spans="2:65" s="1" customFormat="1" ht="25.5" customHeight="1">
      <c r="B449" s="41"/>
      <c r="C449" s="192" t="s">
        <v>1226</v>
      </c>
      <c r="D449" s="192" t="s">
        <v>176</v>
      </c>
      <c r="E449" s="193" t="s">
        <v>4649</v>
      </c>
      <c r="F449" s="194" t="s">
        <v>4510</v>
      </c>
      <c r="G449" s="195" t="s">
        <v>3618</v>
      </c>
      <c r="H449" s="196">
        <v>7</v>
      </c>
      <c r="I449" s="197"/>
      <c r="J449" s="198">
        <f>ROUND(I449*H449,2)</f>
        <v>0</v>
      </c>
      <c r="K449" s="194" t="s">
        <v>78</v>
      </c>
      <c r="L449" s="61"/>
      <c r="M449" s="199" t="s">
        <v>78</v>
      </c>
      <c r="N449" s="200" t="s">
        <v>50</v>
      </c>
      <c r="O449" s="42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3" t="s">
        <v>239</v>
      </c>
      <c r="AT449" s="23" t="s">
        <v>176</v>
      </c>
      <c r="AU449" s="23" t="s">
        <v>87</v>
      </c>
      <c r="AY449" s="23" t="s">
        <v>173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3" t="s">
        <v>87</v>
      </c>
      <c r="BK449" s="203">
        <f>ROUND(I449*H449,2)</f>
        <v>0</v>
      </c>
      <c r="BL449" s="23" t="s">
        <v>239</v>
      </c>
      <c r="BM449" s="23" t="s">
        <v>2060</v>
      </c>
    </row>
    <row r="450" spans="2:65" s="1" customFormat="1" ht="13.5">
      <c r="B450" s="41"/>
      <c r="C450" s="63"/>
      <c r="D450" s="204" t="s">
        <v>182</v>
      </c>
      <c r="E450" s="63"/>
      <c r="F450" s="205" t="s">
        <v>4510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182</v>
      </c>
      <c r="AU450" s="23" t="s">
        <v>87</v>
      </c>
    </row>
    <row r="451" spans="2:65" s="1" customFormat="1" ht="27">
      <c r="B451" s="41"/>
      <c r="C451" s="63"/>
      <c r="D451" s="204" t="s">
        <v>351</v>
      </c>
      <c r="E451" s="63"/>
      <c r="F451" s="252" t="s">
        <v>4650</v>
      </c>
      <c r="G451" s="63"/>
      <c r="H451" s="63"/>
      <c r="I451" s="163"/>
      <c r="J451" s="63"/>
      <c r="K451" s="63"/>
      <c r="L451" s="61"/>
      <c r="M451" s="206"/>
      <c r="N451" s="42"/>
      <c r="O451" s="42"/>
      <c r="P451" s="42"/>
      <c r="Q451" s="42"/>
      <c r="R451" s="42"/>
      <c r="S451" s="42"/>
      <c r="T451" s="78"/>
      <c r="AT451" s="23" t="s">
        <v>351</v>
      </c>
      <c r="AU451" s="23" t="s">
        <v>87</v>
      </c>
    </row>
    <row r="452" spans="2:65" s="1" customFormat="1" ht="25.5" customHeight="1">
      <c r="B452" s="41"/>
      <c r="C452" s="192" t="s">
        <v>1233</v>
      </c>
      <c r="D452" s="192" t="s">
        <v>176</v>
      </c>
      <c r="E452" s="193" t="s">
        <v>4651</v>
      </c>
      <c r="F452" s="194" t="s">
        <v>4510</v>
      </c>
      <c r="G452" s="195" t="s">
        <v>3618</v>
      </c>
      <c r="H452" s="196">
        <v>3</v>
      </c>
      <c r="I452" s="197"/>
      <c r="J452" s="198">
        <f>ROUND(I452*H452,2)</f>
        <v>0</v>
      </c>
      <c r="K452" s="194" t="s">
        <v>78</v>
      </c>
      <c r="L452" s="61"/>
      <c r="M452" s="199" t="s">
        <v>78</v>
      </c>
      <c r="N452" s="200" t="s">
        <v>50</v>
      </c>
      <c r="O452" s="42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AR452" s="23" t="s">
        <v>239</v>
      </c>
      <c r="AT452" s="23" t="s">
        <v>176</v>
      </c>
      <c r="AU452" s="23" t="s">
        <v>87</v>
      </c>
      <c r="AY452" s="23" t="s">
        <v>173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3" t="s">
        <v>87</v>
      </c>
      <c r="BK452" s="203">
        <f>ROUND(I452*H452,2)</f>
        <v>0</v>
      </c>
      <c r="BL452" s="23" t="s">
        <v>239</v>
      </c>
      <c r="BM452" s="23" t="s">
        <v>2068</v>
      </c>
    </row>
    <row r="453" spans="2:65" s="1" customFormat="1" ht="13.5">
      <c r="B453" s="41"/>
      <c r="C453" s="63"/>
      <c r="D453" s="204" t="s">
        <v>182</v>
      </c>
      <c r="E453" s="63"/>
      <c r="F453" s="205" t="s">
        <v>4510</v>
      </c>
      <c r="G453" s="63"/>
      <c r="H453" s="63"/>
      <c r="I453" s="163"/>
      <c r="J453" s="63"/>
      <c r="K453" s="63"/>
      <c r="L453" s="61"/>
      <c r="M453" s="206"/>
      <c r="N453" s="42"/>
      <c r="O453" s="42"/>
      <c r="P453" s="42"/>
      <c r="Q453" s="42"/>
      <c r="R453" s="42"/>
      <c r="S453" s="42"/>
      <c r="T453" s="78"/>
      <c r="AT453" s="23" t="s">
        <v>182</v>
      </c>
      <c r="AU453" s="23" t="s">
        <v>87</v>
      </c>
    </row>
    <row r="454" spans="2:65" s="1" customFormat="1" ht="27">
      <c r="B454" s="41"/>
      <c r="C454" s="63"/>
      <c r="D454" s="204" t="s">
        <v>351</v>
      </c>
      <c r="E454" s="63"/>
      <c r="F454" s="252" t="s">
        <v>4652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351</v>
      </c>
      <c r="AU454" s="23" t="s">
        <v>87</v>
      </c>
    </row>
    <row r="455" spans="2:65" s="1" customFormat="1" ht="38.25" customHeight="1">
      <c r="B455" s="41"/>
      <c r="C455" s="192" t="s">
        <v>1239</v>
      </c>
      <c r="D455" s="192" t="s">
        <v>176</v>
      </c>
      <c r="E455" s="193" t="s">
        <v>205</v>
      </c>
      <c r="F455" s="194" t="s">
        <v>4518</v>
      </c>
      <c r="G455" s="195" t="s">
        <v>256</v>
      </c>
      <c r="H455" s="196">
        <v>42</v>
      </c>
      <c r="I455" s="197"/>
      <c r="J455" s="198">
        <f>ROUND(I455*H455,2)</f>
        <v>0</v>
      </c>
      <c r="K455" s="194" t="s">
        <v>78</v>
      </c>
      <c r="L455" s="61"/>
      <c r="M455" s="199" t="s">
        <v>78</v>
      </c>
      <c r="N455" s="200" t="s">
        <v>50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3" t="s">
        <v>239</v>
      </c>
      <c r="AT455" s="23" t="s">
        <v>176</v>
      </c>
      <c r="AU455" s="23" t="s">
        <v>87</v>
      </c>
      <c r="AY455" s="23" t="s">
        <v>173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3" t="s">
        <v>87</v>
      </c>
      <c r="BK455" s="203">
        <f>ROUND(I455*H455,2)</f>
        <v>0</v>
      </c>
      <c r="BL455" s="23" t="s">
        <v>239</v>
      </c>
      <c r="BM455" s="23" t="s">
        <v>2080</v>
      </c>
    </row>
    <row r="456" spans="2:65" s="1" customFormat="1" ht="27">
      <c r="B456" s="41"/>
      <c r="C456" s="63"/>
      <c r="D456" s="204" t="s">
        <v>182</v>
      </c>
      <c r="E456" s="63"/>
      <c r="F456" s="205" t="s">
        <v>4518</v>
      </c>
      <c r="G456" s="63"/>
      <c r="H456" s="63"/>
      <c r="I456" s="163"/>
      <c r="J456" s="63"/>
      <c r="K456" s="63"/>
      <c r="L456" s="61"/>
      <c r="M456" s="206"/>
      <c r="N456" s="42"/>
      <c r="O456" s="42"/>
      <c r="P456" s="42"/>
      <c r="Q456" s="42"/>
      <c r="R456" s="42"/>
      <c r="S456" s="42"/>
      <c r="T456" s="78"/>
      <c r="AT456" s="23" t="s">
        <v>182</v>
      </c>
      <c r="AU456" s="23" t="s">
        <v>87</v>
      </c>
    </row>
    <row r="457" spans="2:65" s="1" customFormat="1" ht="25.5" customHeight="1">
      <c r="B457" s="41"/>
      <c r="C457" s="192" t="s">
        <v>1245</v>
      </c>
      <c r="D457" s="192" t="s">
        <v>176</v>
      </c>
      <c r="E457" s="193" t="s">
        <v>3701</v>
      </c>
      <c r="F457" s="194" t="s">
        <v>4653</v>
      </c>
      <c r="G457" s="195" t="s">
        <v>256</v>
      </c>
      <c r="H457" s="196">
        <v>2</v>
      </c>
      <c r="I457" s="197"/>
      <c r="J457" s="198">
        <f>ROUND(I457*H457,2)</f>
        <v>0</v>
      </c>
      <c r="K457" s="194" t="s">
        <v>78</v>
      </c>
      <c r="L457" s="61"/>
      <c r="M457" s="199" t="s">
        <v>78</v>
      </c>
      <c r="N457" s="200" t="s">
        <v>50</v>
      </c>
      <c r="O457" s="42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3" t="s">
        <v>239</v>
      </c>
      <c r="AT457" s="23" t="s">
        <v>176</v>
      </c>
      <c r="AU457" s="23" t="s">
        <v>87</v>
      </c>
      <c r="AY457" s="23" t="s">
        <v>173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3" t="s">
        <v>87</v>
      </c>
      <c r="BK457" s="203">
        <f>ROUND(I457*H457,2)</f>
        <v>0</v>
      </c>
      <c r="BL457" s="23" t="s">
        <v>239</v>
      </c>
      <c r="BM457" s="23" t="s">
        <v>2088</v>
      </c>
    </row>
    <row r="458" spans="2:65" s="1" customFormat="1" ht="27">
      <c r="B458" s="41"/>
      <c r="C458" s="63"/>
      <c r="D458" s="204" t="s">
        <v>182</v>
      </c>
      <c r="E458" s="63"/>
      <c r="F458" s="205" t="s">
        <v>4653</v>
      </c>
      <c r="G458" s="63"/>
      <c r="H458" s="63"/>
      <c r="I458" s="163"/>
      <c r="J458" s="63"/>
      <c r="K458" s="63"/>
      <c r="L458" s="61"/>
      <c r="M458" s="206"/>
      <c r="N458" s="42"/>
      <c r="O458" s="42"/>
      <c r="P458" s="42"/>
      <c r="Q458" s="42"/>
      <c r="R458" s="42"/>
      <c r="S458" s="42"/>
      <c r="T458" s="78"/>
      <c r="AT458" s="23" t="s">
        <v>182</v>
      </c>
      <c r="AU458" s="23" t="s">
        <v>87</v>
      </c>
    </row>
    <row r="459" spans="2:65" s="1" customFormat="1" ht="27">
      <c r="B459" s="41"/>
      <c r="C459" s="63"/>
      <c r="D459" s="204" t="s">
        <v>351</v>
      </c>
      <c r="E459" s="63"/>
      <c r="F459" s="252" t="s">
        <v>4520</v>
      </c>
      <c r="G459" s="63"/>
      <c r="H459" s="63"/>
      <c r="I459" s="163"/>
      <c r="J459" s="63"/>
      <c r="K459" s="63"/>
      <c r="L459" s="61"/>
      <c r="M459" s="206"/>
      <c r="N459" s="42"/>
      <c r="O459" s="42"/>
      <c r="P459" s="42"/>
      <c r="Q459" s="42"/>
      <c r="R459" s="42"/>
      <c r="S459" s="42"/>
      <c r="T459" s="78"/>
      <c r="AT459" s="23" t="s">
        <v>351</v>
      </c>
      <c r="AU459" s="23" t="s">
        <v>87</v>
      </c>
    </row>
    <row r="460" spans="2:65" s="1" customFormat="1" ht="16.5" customHeight="1">
      <c r="B460" s="41"/>
      <c r="C460" s="192" t="s">
        <v>1249</v>
      </c>
      <c r="D460" s="192" t="s">
        <v>176</v>
      </c>
      <c r="E460" s="193" t="s">
        <v>3664</v>
      </c>
      <c r="F460" s="194" t="s">
        <v>4527</v>
      </c>
      <c r="G460" s="195" t="s">
        <v>1260</v>
      </c>
      <c r="H460" s="196">
        <v>6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3" t="s">
        <v>239</v>
      </c>
      <c r="AT460" s="23" t="s">
        <v>176</v>
      </c>
      <c r="AU460" s="23" t="s">
        <v>87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239</v>
      </c>
      <c r="BM460" s="23" t="s">
        <v>2096</v>
      </c>
    </row>
    <row r="461" spans="2:65" s="1" customFormat="1" ht="13.5">
      <c r="B461" s="41"/>
      <c r="C461" s="63"/>
      <c r="D461" s="204" t="s">
        <v>182</v>
      </c>
      <c r="E461" s="63"/>
      <c r="F461" s="205" t="s">
        <v>4527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87</v>
      </c>
    </row>
    <row r="462" spans="2:65" s="10" customFormat="1" ht="37.35" customHeight="1">
      <c r="B462" s="176"/>
      <c r="C462" s="177"/>
      <c r="D462" s="178" t="s">
        <v>79</v>
      </c>
      <c r="E462" s="179" t="s">
        <v>3949</v>
      </c>
      <c r="F462" s="179" t="s">
        <v>4654</v>
      </c>
      <c r="G462" s="177"/>
      <c r="H462" s="177"/>
      <c r="I462" s="180"/>
      <c r="J462" s="181">
        <f>BK462</f>
        <v>0</v>
      </c>
      <c r="K462" s="177"/>
      <c r="L462" s="182"/>
      <c r="M462" s="183"/>
      <c r="N462" s="184"/>
      <c r="O462" s="184"/>
      <c r="P462" s="185">
        <f>SUM(P463:P491)</f>
        <v>0</v>
      </c>
      <c r="Q462" s="184"/>
      <c r="R462" s="185">
        <f>SUM(R463:R491)</f>
        <v>0</v>
      </c>
      <c r="S462" s="184"/>
      <c r="T462" s="186">
        <f>SUM(T463:T491)</f>
        <v>0</v>
      </c>
      <c r="AR462" s="187" t="s">
        <v>89</v>
      </c>
      <c r="AT462" s="188" t="s">
        <v>79</v>
      </c>
      <c r="AU462" s="188" t="s">
        <v>80</v>
      </c>
      <c r="AY462" s="187" t="s">
        <v>173</v>
      </c>
      <c r="BK462" s="189">
        <f>SUM(BK463:BK491)</f>
        <v>0</v>
      </c>
    </row>
    <row r="463" spans="2:65" s="1" customFormat="1" ht="38.25" customHeight="1">
      <c r="B463" s="41"/>
      <c r="C463" s="192" t="s">
        <v>1293</v>
      </c>
      <c r="D463" s="192" t="s">
        <v>176</v>
      </c>
      <c r="E463" s="193" t="s">
        <v>4655</v>
      </c>
      <c r="F463" s="194" t="s">
        <v>4656</v>
      </c>
      <c r="G463" s="195" t="s">
        <v>1260</v>
      </c>
      <c r="H463" s="196">
        <v>1</v>
      </c>
      <c r="I463" s="197"/>
      <c r="J463" s="198">
        <f>ROUND(I463*H463,2)</f>
        <v>0</v>
      </c>
      <c r="K463" s="194" t="s">
        <v>78</v>
      </c>
      <c r="L463" s="61"/>
      <c r="M463" s="199" t="s">
        <v>78</v>
      </c>
      <c r="N463" s="200" t="s">
        <v>50</v>
      </c>
      <c r="O463" s="42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23" t="s">
        <v>239</v>
      </c>
      <c r="AT463" s="23" t="s">
        <v>176</v>
      </c>
      <c r="AU463" s="23" t="s">
        <v>87</v>
      </c>
      <c r="AY463" s="23" t="s">
        <v>173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3" t="s">
        <v>87</v>
      </c>
      <c r="BK463" s="203">
        <f>ROUND(I463*H463,2)</f>
        <v>0</v>
      </c>
      <c r="BL463" s="23" t="s">
        <v>239</v>
      </c>
      <c r="BM463" s="23" t="s">
        <v>2104</v>
      </c>
    </row>
    <row r="464" spans="2:65" s="1" customFormat="1" ht="40.5">
      <c r="B464" s="41"/>
      <c r="C464" s="63"/>
      <c r="D464" s="204" t="s">
        <v>182</v>
      </c>
      <c r="E464" s="63"/>
      <c r="F464" s="205" t="s">
        <v>4657</v>
      </c>
      <c r="G464" s="63"/>
      <c r="H464" s="63"/>
      <c r="I464" s="163"/>
      <c r="J464" s="63"/>
      <c r="K464" s="63"/>
      <c r="L464" s="61"/>
      <c r="M464" s="206"/>
      <c r="N464" s="42"/>
      <c r="O464" s="42"/>
      <c r="P464" s="42"/>
      <c r="Q464" s="42"/>
      <c r="R464" s="42"/>
      <c r="S464" s="42"/>
      <c r="T464" s="78"/>
      <c r="AT464" s="23" t="s">
        <v>182</v>
      </c>
      <c r="AU464" s="23" t="s">
        <v>87</v>
      </c>
    </row>
    <row r="465" spans="2:65" s="1" customFormat="1" ht="27">
      <c r="B465" s="41"/>
      <c r="C465" s="63"/>
      <c r="D465" s="204" t="s">
        <v>351</v>
      </c>
      <c r="E465" s="63"/>
      <c r="F465" s="252" t="s">
        <v>4658</v>
      </c>
      <c r="G465" s="63"/>
      <c r="H465" s="63"/>
      <c r="I465" s="163"/>
      <c r="J465" s="63"/>
      <c r="K465" s="63"/>
      <c r="L465" s="61"/>
      <c r="M465" s="206"/>
      <c r="N465" s="42"/>
      <c r="O465" s="42"/>
      <c r="P465" s="42"/>
      <c r="Q465" s="42"/>
      <c r="R465" s="42"/>
      <c r="S465" s="42"/>
      <c r="T465" s="78"/>
      <c r="AT465" s="23" t="s">
        <v>351</v>
      </c>
      <c r="AU465" s="23" t="s">
        <v>87</v>
      </c>
    </row>
    <row r="466" spans="2:65" s="1" customFormat="1" ht="16.5" customHeight="1">
      <c r="B466" s="41"/>
      <c r="C466" s="192" t="s">
        <v>1302</v>
      </c>
      <c r="D466" s="192" t="s">
        <v>176</v>
      </c>
      <c r="E466" s="193" t="s">
        <v>4659</v>
      </c>
      <c r="F466" s="194" t="s">
        <v>4535</v>
      </c>
      <c r="G466" s="195" t="s">
        <v>1260</v>
      </c>
      <c r="H466" s="196">
        <v>1</v>
      </c>
      <c r="I466" s="197"/>
      <c r="J466" s="198">
        <f>ROUND(I466*H466,2)</f>
        <v>0</v>
      </c>
      <c r="K466" s="194" t="s">
        <v>78</v>
      </c>
      <c r="L466" s="61"/>
      <c r="M466" s="199" t="s">
        <v>78</v>
      </c>
      <c r="N466" s="200" t="s">
        <v>50</v>
      </c>
      <c r="O466" s="42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3" t="s">
        <v>239</v>
      </c>
      <c r="AT466" s="23" t="s">
        <v>176</v>
      </c>
      <c r="AU466" s="23" t="s">
        <v>87</v>
      </c>
      <c r="AY466" s="23" t="s">
        <v>173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3" t="s">
        <v>87</v>
      </c>
      <c r="BK466" s="203">
        <f>ROUND(I466*H466,2)</f>
        <v>0</v>
      </c>
      <c r="BL466" s="23" t="s">
        <v>239</v>
      </c>
      <c r="BM466" s="23" t="s">
        <v>2112</v>
      </c>
    </row>
    <row r="467" spans="2:65" s="1" customFormat="1" ht="13.5">
      <c r="B467" s="41"/>
      <c r="C467" s="63"/>
      <c r="D467" s="204" t="s">
        <v>182</v>
      </c>
      <c r="E467" s="63"/>
      <c r="F467" s="205" t="s">
        <v>4535</v>
      </c>
      <c r="G467" s="63"/>
      <c r="H467" s="63"/>
      <c r="I467" s="163"/>
      <c r="J467" s="63"/>
      <c r="K467" s="63"/>
      <c r="L467" s="61"/>
      <c r="M467" s="206"/>
      <c r="N467" s="42"/>
      <c r="O467" s="42"/>
      <c r="P467" s="42"/>
      <c r="Q467" s="42"/>
      <c r="R467" s="42"/>
      <c r="S467" s="42"/>
      <c r="T467" s="78"/>
      <c r="AT467" s="23" t="s">
        <v>182</v>
      </c>
      <c r="AU467" s="23" t="s">
        <v>87</v>
      </c>
    </row>
    <row r="468" spans="2:65" s="1" customFormat="1" ht="27">
      <c r="B468" s="41"/>
      <c r="C468" s="63"/>
      <c r="D468" s="204" t="s">
        <v>351</v>
      </c>
      <c r="E468" s="63"/>
      <c r="F468" s="252" t="s">
        <v>4660</v>
      </c>
      <c r="G468" s="63"/>
      <c r="H468" s="63"/>
      <c r="I468" s="163"/>
      <c r="J468" s="63"/>
      <c r="K468" s="63"/>
      <c r="L468" s="61"/>
      <c r="M468" s="206"/>
      <c r="N468" s="42"/>
      <c r="O468" s="42"/>
      <c r="P468" s="42"/>
      <c r="Q468" s="42"/>
      <c r="R468" s="42"/>
      <c r="S468" s="42"/>
      <c r="T468" s="78"/>
      <c r="AT468" s="23" t="s">
        <v>351</v>
      </c>
      <c r="AU468" s="23" t="s">
        <v>87</v>
      </c>
    </row>
    <row r="469" spans="2:65" s="1" customFormat="1" ht="16.5" customHeight="1">
      <c r="B469" s="41"/>
      <c r="C469" s="192" t="s">
        <v>1309</v>
      </c>
      <c r="D469" s="192" t="s">
        <v>176</v>
      </c>
      <c r="E469" s="193" t="s">
        <v>4661</v>
      </c>
      <c r="F469" s="194" t="s">
        <v>4535</v>
      </c>
      <c r="G469" s="195" t="s">
        <v>1260</v>
      </c>
      <c r="H469" s="196">
        <v>1</v>
      </c>
      <c r="I469" s="197"/>
      <c r="J469" s="198">
        <f>ROUND(I469*H469,2)</f>
        <v>0</v>
      </c>
      <c r="K469" s="194" t="s">
        <v>78</v>
      </c>
      <c r="L469" s="61"/>
      <c r="M469" s="199" t="s">
        <v>78</v>
      </c>
      <c r="N469" s="200" t="s">
        <v>50</v>
      </c>
      <c r="O469" s="42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3" t="s">
        <v>239</v>
      </c>
      <c r="AT469" s="23" t="s">
        <v>176</v>
      </c>
      <c r="AU469" s="23" t="s">
        <v>87</v>
      </c>
      <c r="AY469" s="23" t="s">
        <v>173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3" t="s">
        <v>87</v>
      </c>
      <c r="BK469" s="203">
        <f>ROUND(I469*H469,2)</f>
        <v>0</v>
      </c>
      <c r="BL469" s="23" t="s">
        <v>239</v>
      </c>
      <c r="BM469" s="23" t="s">
        <v>2122</v>
      </c>
    </row>
    <row r="470" spans="2:65" s="1" customFormat="1" ht="13.5">
      <c r="B470" s="41"/>
      <c r="C470" s="63"/>
      <c r="D470" s="204" t="s">
        <v>182</v>
      </c>
      <c r="E470" s="63"/>
      <c r="F470" s="205" t="s">
        <v>4535</v>
      </c>
      <c r="G470" s="63"/>
      <c r="H470" s="63"/>
      <c r="I470" s="163"/>
      <c r="J470" s="63"/>
      <c r="K470" s="63"/>
      <c r="L470" s="61"/>
      <c r="M470" s="206"/>
      <c r="N470" s="42"/>
      <c r="O470" s="42"/>
      <c r="P470" s="42"/>
      <c r="Q470" s="42"/>
      <c r="R470" s="42"/>
      <c r="S470" s="42"/>
      <c r="T470" s="78"/>
      <c r="AT470" s="23" t="s">
        <v>182</v>
      </c>
      <c r="AU470" s="23" t="s">
        <v>87</v>
      </c>
    </row>
    <row r="471" spans="2:65" s="1" customFormat="1" ht="27">
      <c r="B471" s="41"/>
      <c r="C471" s="63"/>
      <c r="D471" s="204" t="s">
        <v>351</v>
      </c>
      <c r="E471" s="63"/>
      <c r="F471" s="252" t="s">
        <v>4662</v>
      </c>
      <c r="G471" s="63"/>
      <c r="H471" s="63"/>
      <c r="I471" s="163"/>
      <c r="J471" s="63"/>
      <c r="K471" s="63"/>
      <c r="L471" s="61"/>
      <c r="M471" s="206"/>
      <c r="N471" s="42"/>
      <c r="O471" s="42"/>
      <c r="P471" s="42"/>
      <c r="Q471" s="42"/>
      <c r="R471" s="42"/>
      <c r="S471" s="42"/>
      <c r="T471" s="78"/>
      <c r="AT471" s="23" t="s">
        <v>351</v>
      </c>
      <c r="AU471" s="23" t="s">
        <v>87</v>
      </c>
    </row>
    <row r="472" spans="2:65" s="1" customFormat="1" ht="16.5" customHeight="1">
      <c r="B472" s="41"/>
      <c r="C472" s="192" t="s">
        <v>1316</v>
      </c>
      <c r="D472" s="192" t="s">
        <v>176</v>
      </c>
      <c r="E472" s="193" t="s">
        <v>4663</v>
      </c>
      <c r="F472" s="194" t="s">
        <v>4664</v>
      </c>
      <c r="G472" s="195" t="s">
        <v>1260</v>
      </c>
      <c r="H472" s="196">
        <v>2</v>
      </c>
      <c r="I472" s="197"/>
      <c r="J472" s="198">
        <f>ROUND(I472*H472,2)</f>
        <v>0</v>
      </c>
      <c r="K472" s="194" t="s">
        <v>78</v>
      </c>
      <c r="L472" s="61"/>
      <c r="M472" s="199" t="s">
        <v>78</v>
      </c>
      <c r="N472" s="200" t="s">
        <v>50</v>
      </c>
      <c r="O472" s="42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3" t="s">
        <v>239</v>
      </c>
      <c r="AT472" s="23" t="s">
        <v>176</v>
      </c>
      <c r="AU472" s="23" t="s">
        <v>87</v>
      </c>
      <c r="AY472" s="23" t="s">
        <v>173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3" t="s">
        <v>87</v>
      </c>
      <c r="BK472" s="203">
        <f>ROUND(I472*H472,2)</f>
        <v>0</v>
      </c>
      <c r="BL472" s="23" t="s">
        <v>239</v>
      </c>
      <c r="BM472" s="23" t="s">
        <v>2130</v>
      </c>
    </row>
    <row r="473" spans="2:65" s="1" customFormat="1" ht="13.5">
      <c r="B473" s="41"/>
      <c r="C473" s="63"/>
      <c r="D473" s="204" t="s">
        <v>182</v>
      </c>
      <c r="E473" s="63"/>
      <c r="F473" s="205" t="s">
        <v>4664</v>
      </c>
      <c r="G473" s="63"/>
      <c r="H473" s="63"/>
      <c r="I473" s="163"/>
      <c r="J473" s="63"/>
      <c r="K473" s="63"/>
      <c r="L473" s="61"/>
      <c r="M473" s="206"/>
      <c r="N473" s="42"/>
      <c r="O473" s="42"/>
      <c r="P473" s="42"/>
      <c r="Q473" s="42"/>
      <c r="R473" s="42"/>
      <c r="S473" s="42"/>
      <c r="T473" s="78"/>
      <c r="AT473" s="23" t="s">
        <v>182</v>
      </c>
      <c r="AU473" s="23" t="s">
        <v>87</v>
      </c>
    </row>
    <row r="474" spans="2:65" s="1" customFormat="1" ht="27">
      <c r="B474" s="41"/>
      <c r="C474" s="63"/>
      <c r="D474" s="204" t="s">
        <v>351</v>
      </c>
      <c r="E474" s="63"/>
      <c r="F474" s="252" t="s">
        <v>4665</v>
      </c>
      <c r="G474" s="63"/>
      <c r="H474" s="63"/>
      <c r="I474" s="163"/>
      <c r="J474" s="63"/>
      <c r="K474" s="63"/>
      <c r="L474" s="61"/>
      <c r="M474" s="206"/>
      <c r="N474" s="42"/>
      <c r="O474" s="42"/>
      <c r="P474" s="42"/>
      <c r="Q474" s="42"/>
      <c r="R474" s="42"/>
      <c r="S474" s="42"/>
      <c r="T474" s="78"/>
      <c r="AT474" s="23" t="s">
        <v>351</v>
      </c>
      <c r="AU474" s="23" t="s">
        <v>87</v>
      </c>
    </row>
    <row r="475" spans="2:65" s="1" customFormat="1" ht="16.5" customHeight="1">
      <c r="B475" s="41"/>
      <c r="C475" s="192" t="s">
        <v>1322</v>
      </c>
      <c r="D475" s="192" t="s">
        <v>176</v>
      </c>
      <c r="E475" s="193" t="s">
        <v>4666</v>
      </c>
      <c r="F475" s="194" t="s">
        <v>4664</v>
      </c>
      <c r="G475" s="195" t="s">
        <v>1260</v>
      </c>
      <c r="H475" s="196">
        <v>1</v>
      </c>
      <c r="I475" s="197"/>
      <c r="J475" s="198">
        <f>ROUND(I475*H475,2)</f>
        <v>0</v>
      </c>
      <c r="K475" s="194" t="s">
        <v>78</v>
      </c>
      <c r="L475" s="61"/>
      <c r="M475" s="199" t="s">
        <v>78</v>
      </c>
      <c r="N475" s="200" t="s">
        <v>50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3" t="s">
        <v>239</v>
      </c>
      <c r="AT475" s="23" t="s">
        <v>176</v>
      </c>
      <c r="AU475" s="23" t="s">
        <v>87</v>
      </c>
      <c r="AY475" s="23" t="s">
        <v>173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3" t="s">
        <v>87</v>
      </c>
      <c r="BK475" s="203">
        <f>ROUND(I475*H475,2)</f>
        <v>0</v>
      </c>
      <c r="BL475" s="23" t="s">
        <v>239</v>
      </c>
      <c r="BM475" s="23" t="s">
        <v>2138</v>
      </c>
    </row>
    <row r="476" spans="2:65" s="1" customFormat="1" ht="13.5">
      <c r="B476" s="41"/>
      <c r="C476" s="63"/>
      <c r="D476" s="204" t="s">
        <v>182</v>
      </c>
      <c r="E476" s="63"/>
      <c r="F476" s="205" t="s">
        <v>4664</v>
      </c>
      <c r="G476" s="63"/>
      <c r="H476" s="63"/>
      <c r="I476" s="163"/>
      <c r="J476" s="63"/>
      <c r="K476" s="63"/>
      <c r="L476" s="61"/>
      <c r="M476" s="206"/>
      <c r="N476" s="42"/>
      <c r="O476" s="42"/>
      <c r="P476" s="42"/>
      <c r="Q476" s="42"/>
      <c r="R476" s="42"/>
      <c r="S476" s="42"/>
      <c r="T476" s="78"/>
      <c r="AT476" s="23" t="s">
        <v>182</v>
      </c>
      <c r="AU476" s="23" t="s">
        <v>87</v>
      </c>
    </row>
    <row r="477" spans="2:65" s="1" customFormat="1" ht="27">
      <c r="B477" s="41"/>
      <c r="C477" s="63"/>
      <c r="D477" s="204" t="s">
        <v>351</v>
      </c>
      <c r="E477" s="63"/>
      <c r="F477" s="252" t="s">
        <v>4667</v>
      </c>
      <c r="G477" s="63"/>
      <c r="H477" s="63"/>
      <c r="I477" s="163"/>
      <c r="J477" s="63"/>
      <c r="K477" s="63"/>
      <c r="L477" s="61"/>
      <c r="M477" s="206"/>
      <c r="N477" s="42"/>
      <c r="O477" s="42"/>
      <c r="P477" s="42"/>
      <c r="Q477" s="42"/>
      <c r="R477" s="42"/>
      <c r="S477" s="42"/>
      <c r="T477" s="78"/>
      <c r="AT477" s="23" t="s">
        <v>351</v>
      </c>
      <c r="AU477" s="23" t="s">
        <v>87</v>
      </c>
    </row>
    <row r="478" spans="2:65" s="1" customFormat="1" ht="16.5" customHeight="1">
      <c r="B478" s="41"/>
      <c r="C478" s="192" t="s">
        <v>1328</v>
      </c>
      <c r="D478" s="192" t="s">
        <v>176</v>
      </c>
      <c r="E478" s="193" t="s">
        <v>4668</v>
      </c>
      <c r="F478" s="194" t="s">
        <v>4664</v>
      </c>
      <c r="G478" s="195" t="s">
        <v>1260</v>
      </c>
      <c r="H478" s="196">
        <v>1</v>
      </c>
      <c r="I478" s="197"/>
      <c r="J478" s="198">
        <f>ROUND(I478*H478,2)</f>
        <v>0</v>
      </c>
      <c r="K478" s="194" t="s">
        <v>78</v>
      </c>
      <c r="L478" s="61"/>
      <c r="M478" s="199" t="s">
        <v>78</v>
      </c>
      <c r="N478" s="200" t="s">
        <v>50</v>
      </c>
      <c r="O478" s="42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3" t="s">
        <v>239</v>
      </c>
      <c r="AT478" s="23" t="s">
        <v>176</v>
      </c>
      <c r="AU478" s="23" t="s">
        <v>87</v>
      </c>
      <c r="AY478" s="23" t="s">
        <v>173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3" t="s">
        <v>87</v>
      </c>
      <c r="BK478" s="203">
        <f>ROUND(I478*H478,2)</f>
        <v>0</v>
      </c>
      <c r="BL478" s="23" t="s">
        <v>239</v>
      </c>
      <c r="BM478" s="23" t="s">
        <v>2146</v>
      </c>
    </row>
    <row r="479" spans="2:65" s="1" customFormat="1" ht="13.5">
      <c r="B479" s="41"/>
      <c r="C479" s="63"/>
      <c r="D479" s="204" t="s">
        <v>182</v>
      </c>
      <c r="E479" s="63"/>
      <c r="F479" s="205" t="s">
        <v>4664</v>
      </c>
      <c r="G479" s="63"/>
      <c r="H479" s="63"/>
      <c r="I479" s="163"/>
      <c r="J479" s="63"/>
      <c r="K479" s="63"/>
      <c r="L479" s="61"/>
      <c r="M479" s="206"/>
      <c r="N479" s="42"/>
      <c r="O479" s="42"/>
      <c r="P479" s="42"/>
      <c r="Q479" s="42"/>
      <c r="R479" s="42"/>
      <c r="S479" s="42"/>
      <c r="T479" s="78"/>
      <c r="AT479" s="23" t="s">
        <v>182</v>
      </c>
      <c r="AU479" s="23" t="s">
        <v>87</v>
      </c>
    </row>
    <row r="480" spans="2:65" s="1" customFormat="1" ht="27">
      <c r="B480" s="41"/>
      <c r="C480" s="63"/>
      <c r="D480" s="204" t="s">
        <v>351</v>
      </c>
      <c r="E480" s="63"/>
      <c r="F480" s="252" t="s">
        <v>4669</v>
      </c>
      <c r="G480" s="63"/>
      <c r="H480" s="63"/>
      <c r="I480" s="163"/>
      <c r="J480" s="63"/>
      <c r="K480" s="63"/>
      <c r="L480" s="61"/>
      <c r="M480" s="206"/>
      <c r="N480" s="42"/>
      <c r="O480" s="42"/>
      <c r="P480" s="42"/>
      <c r="Q480" s="42"/>
      <c r="R480" s="42"/>
      <c r="S480" s="42"/>
      <c r="T480" s="78"/>
      <c r="AT480" s="23" t="s">
        <v>351</v>
      </c>
      <c r="AU480" s="23" t="s">
        <v>87</v>
      </c>
    </row>
    <row r="481" spans="2:65" s="1" customFormat="1" ht="16.5" customHeight="1">
      <c r="B481" s="41"/>
      <c r="C481" s="192" t="s">
        <v>1334</v>
      </c>
      <c r="D481" s="192" t="s">
        <v>176</v>
      </c>
      <c r="E481" s="193" t="s">
        <v>4670</v>
      </c>
      <c r="F481" s="194" t="s">
        <v>4542</v>
      </c>
      <c r="G481" s="195" t="s">
        <v>1260</v>
      </c>
      <c r="H481" s="196">
        <v>1</v>
      </c>
      <c r="I481" s="197"/>
      <c r="J481" s="198">
        <f>ROUND(I481*H481,2)</f>
        <v>0</v>
      </c>
      <c r="K481" s="194" t="s">
        <v>78</v>
      </c>
      <c r="L481" s="61"/>
      <c r="M481" s="199" t="s">
        <v>78</v>
      </c>
      <c r="N481" s="200" t="s">
        <v>50</v>
      </c>
      <c r="O481" s="42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3" t="s">
        <v>239</v>
      </c>
      <c r="AT481" s="23" t="s">
        <v>176</v>
      </c>
      <c r="AU481" s="23" t="s">
        <v>87</v>
      </c>
      <c r="AY481" s="23" t="s">
        <v>173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3" t="s">
        <v>87</v>
      </c>
      <c r="BK481" s="203">
        <f>ROUND(I481*H481,2)</f>
        <v>0</v>
      </c>
      <c r="BL481" s="23" t="s">
        <v>239</v>
      </c>
      <c r="BM481" s="23" t="s">
        <v>2157</v>
      </c>
    </row>
    <row r="482" spans="2:65" s="1" customFormat="1" ht="13.5">
      <c r="B482" s="41"/>
      <c r="C482" s="63"/>
      <c r="D482" s="204" t="s">
        <v>182</v>
      </c>
      <c r="E482" s="63"/>
      <c r="F482" s="205" t="s">
        <v>4542</v>
      </c>
      <c r="G482" s="63"/>
      <c r="H482" s="63"/>
      <c r="I482" s="163"/>
      <c r="J482" s="63"/>
      <c r="K482" s="63"/>
      <c r="L482" s="61"/>
      <c r="M482" s="206"/>
      <c r="N482" s="42"/>
      <c r="O482" s="42"/>
      <c r="P482" s="42"/>
      <c r="Q482" s="42"/>
      <c r="R482" s="42"/>
      <c r="S482" s="42"/>
      <c r="T482" s="78"/>
      <c r="AT482" s="23" t="s">
        <v>182</v>
      </c>
      <c r="AU482" s="23" t="s">
        <v>87</v>
      </c>
    </row>
    <row r="483" spans="2:65" s="1" customFormat="1" ht="27">
      <c r="B483" s="41"/>
      <c r="C483" s="63"/>
      <c r="D483" s="204" t="s">
        <v>351</v>
      </c>
      <c r="E483" s="63"/>
      <c r="F483" s="252" t="s">
        <v>4671</v>
      </c>
      <c r="G483" s="63"/>
      <c r="H483" s="63"/>
      <c r="I483" s="163"/>
      <c r="J483" s="63"/>
      <c r="K483" s="63"/>
      <c r="L483" s="61"/>
      <c r="M483" s="206"/>
      <c r="N483" s="42"/>
      <c r="O483" s="42"/>
      <c r="P483" s="42"/>
      <c r="Q483" s="42"/>
      <c r="R483" s="42"/>
      <c r="S483" s="42"/>
      <c r="T483" s="78"/>
      <c r="AT483" s="23" t="s">
        <v>351</v>
      </c>
      <c r="AU483" s="23" t="s">
        <v>87</v>
      </c>
    </row>
    <row r="484" spans="2:65" s="1" customFormat="1" ht="16.5" customHeight="1">
      <c r="B484" s="41"/>
      <c r="C484" s="192" t="s">
        <v>1339</v>
      </c>
      <c r="D484" s="192" t="s">
        <v>176</v>
      </c>
      <c r="E484" s="193" t="s">
        <v>4672</v>
      </c>
      <c r="F484" s="194" t="s">
        <v>4575</v>
      </c>
      <c r="G484" s="195" t="s">
        <v>1260</v>
      </c>
      <c r="H484" s="196">
        <v>1</v>
      </c>
      <c r="I484" s="197"/>
      <c r="J484" s="198">
        <f>ROUND(I484*H484,2)</f>
        <v>0</v>
      </c>
      <c r="K484" s="194" t="s">
        <v>78</v>
      </c>
      <c r="L484" s="61"/>
      <c r="M484" s="199" t="s">
        <v>78</v>
      </c>
      <c r="N484" s="200" t="s">
        <v>50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3" t="s">
        <v>239</v>
      </c>
      <c r="AT484" s="23" t="s">
        <v>176</v>
      </c>
      <c r="AU484" s="23" t="s">
        <v>87</v>
      </c>
      <c r="AY484" s="23" t="s">
        <v>173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3" t="s">
        <v>87</v>
      </c>
      <c r="BK484" s="203">
        <f>ROUND(I484*H484,2)</f>
        <v>0</v>
      </c>
      <c r="BL484" s="23" t="s">
        <v>239</v>
      </c>
      <c r="BM484" s="23" t="s">
        <v>2168</v>
      </c>
    </row>
    <row r="485" spans="2:65" s="1" customFormat="1" ht="13.5">
      <c r="B485" s="41"/>
      <c r="C485" s="63"/>
      <c r="D485" s="204" t="s">
        <v>182</v>
      </c>
      <c r="E485" s="63"/>
      <c r="F485" s="205" t="s">
        <v>4575</v>
      </c>
      <c r="G485" s="63"/>
      <c r="H485" s="63"/>
      <c r="I485" s="163"/>
      <c r="J485" s="63"/>
      <c r="K485" s="63"/>
      <c r="L485" s="61"/>
      <c r="M485" s="206"/>
      <c r="N485" s="42"/>
      <c r="O485" s="42"/>
      <c r="P485" s="42"/>
      <c r="Q485" s="42"/>
      <c r="R485" s="42"/>
      <c r="S485" s="42"/>
      <c r="T485" s="78"/>
      <c r="AT485" s="23" t="s">
        <v>182</v>
      </c>
      <c r="AU485" s="23" t="s">
        <v>87</v>
      </c>
    </row>
    <row r="486" spans="2:65" s="1" customFormat="1" ht="27">
      <c r="B486" s="41"/>
      <c r="C486" s="63"/>
      <c r="D486" s="204" t="s">
        <v>351</v>
      </c>
      <c r="E486" s="63"/>
      <c r="F486" s="252" t="s">
        <v>4671</v>
      </c>
      <c r="G486" s="63"/>
      <c r="H486" s="63"/>
      <c r="I486" s="163"/>
      <c r="J486" s="63"/>
      <c r="K486" s="63"/>
      <c r="L486" s="61"/>
      <c r="M486" s="206"/>
      <c r="N486" s="42"/>
      <c r="O486" s="42"/>
      <c r="P486" s="42"/>
      <c r="Q486" s="42"/>
      <c r="R486" s="42"/>
      <c r="S486" s="42"/>
      <c r="T486" s="78"/>
      <c r="AT486" s="23" t="s">
        <v>351</v>
      </c>
      <c r="AU486" s="23" t="s">
        <v>87</v>
      </c>
    </row>
    <row r="487" spans="2:65" s="1" customFormat="1" ht="38.25" customHeight="1">
      <c r="B487" s="41"/>
      <c r="C487" s="192" t="s">
        <v>1346</v>
      </c>
      <c r="D487" s="192" t="s">
        <v>176</v>
      </c>
      <c r="E487" s="193" t="s">
        <v>3800</v>
      </c>
      <c r="F487" s="194" t="s">
        <v>4518</v>
      </c>
      <c r="G487" s="195" t="s">
        <v>256</v>
      </c>
      <c r="H487" s="196">
        <v>65</v>
      </c>
      <c r="I487" s="197"/>
      <c r="J487" s="198">
        <f>ROUND(I487*H487,2)</f>
        <v>0</v>
      </c>
      <c r="K487" s="194" t="s">
        <v>78</v>
      </c>
      <c r="L487" s="61"/>
      <c r="M487" s="199" t="s">
        <v>78</v>
      </c>
      <c r="N487" s="200" t="s">
        <v>50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3" t="s">
        <v>239</v>
      </c>
      <c r="AT487" s="23" t="s">
        <v>176</v>
      </c>
      <c r="AU487" s="23" t="s">
        <v>87</v>
      </c>
      <c r="AY487" s="23" t="s">
        <v>173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3" t="s">
        <v>87</v>
      </c>
      <c r="BK487" s="203">
        <f>ROUND(I487*H487,2)</f>
        <v>0</v>
      </c>
      <c r="BL487" s="23" t="s">
        <v>239</v>
      </c>
      <c r="BM487" s="23" t="s">
        <v>2176</v>
      </c>
    </row>
    <row r="488" spans="2:65" s="1" customFormat="1" ht="27">
      <c r="B488" s="41"/>
      <c r="C488" s="63"/>
      <c r="D488" s="204" t="s">
        <v>182</v>
      </c>
      <c r="E488" s="63"/>
      <c r="F488" s="205" t="s">
        <v>4518</v>
      </c>
      <c r="G488" s="63"/>
      <c r="H488" s="63"/>
      <c r="I488" s="163"/>
      <c r="J488" s="63"/>
      <c r="K488" s="63"/>
      <c r="L488" s="61"/>
      <c r="M488" s="206"/>
      <c r="N488" s="42"/>
      <c r="O488" s="42"/>
      <c r="P488" s="42"/>
      <c r="Q488" s="42"/>
      <c r="R488" s="42"/>
      <c r="S488" s="42"/>
      <c r="T488" s="78"/>
      <c r="AT488" s="23" t="s">
        <v>182</v>
      </c>
      <c r="AU488" s="23" t="s">
        <v>87</v>
      </c>
    </row>
    <row r="489" spans="2:65" s="1" customFormat="1" ht="27">
      <c r="B489" s="41"/>
      <c r="C489" s="63"/>
      <c r="D489" s="204" t="s">
        <v>351</v>
      </c>
      <c r="E489" s="63"/>
      <c r="F489" s="252" t="s">
        <v>4673</v>
      </c>
      <c r="G489" s="63"/>
      <c r="H489" s="63"/>
      <c r="I489" s="163"/>
      <c r="J489" s="63"/>
      <c r="K489" s="63"/>
      <c r="L489" s="61"/>
      <c r="M489" s="206"/>
      <c r="N489" s="42"/>
      <c r="O489" s="42"/>
      <c r="P489" s="42"/>
      <c r="Q489" s="42"/>
      <c r="R489" s="42"/>
      <c r="S489" s="42"/>
      <c r="T489" s="78"/>
      <c r="AT489" s="23" t="s">
        <v>351</v>
      </c>
      <c r="AU489" s="23" t="s">
        <v>87</v>
      </c>
    </row>
    <row r="490" spans="2:65" s="1" customFormat="1" ht="38.25" customHeight="1">
      <c r="B490" s="41"/>
      <c r="C490" s="192" t="s">
        <v>1353</v>
      </c>
      <c r="D490" s="192" t="s">
        <v>176</v>
      </c>
      <c r="E490" s="193" t="s">
        <v>3727</v>
      </c>
      <c r="F490" s="194" t="s">
        <v>4674</v>
      </c>
      <c r="G490" s="195" t="s">
        <v>256</v>
      </c>
      <c r="H490" s="196">
        <v>25</v>
      </c>
      <c r="I490" s="197"/>
      <c r="J490" s="198">
        <f>ROUND(I490*H490,2)</f>
        <v>0</v>
      </c>
      <c r="K490" s="194" t="s">
        <v>78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3" t="s">
        <v>239</v>
      </c>
      <c r="AT490" s="23" t="s">
        <v>176</v>
      </c>
      <c r="AU490" s="23" t="s">
        <v>87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239</v>
      </c>
      <c r="BM490" s="23" t="s">
        <v>2185</v>
      </c>
    </row>
    <row r="491" spans="2:65" s="1" customFormat="1" ht="27">
      <c r="B491" s="41"/>
      <c r="C491" s="63"/>
      <c r="D491" s="204" t="s">
        <v>182</v>
      </c>
      <c r="E491" s="63"/>
      <c r="F491" s="205" t="s">
        <v>4674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87</v>
      </c>
    </row>
    <row r="492" spans="2:65" s="10" customFormat="1" ht="37.35" customHeight="1">
      <c r="B492" s="176"/>
      <c r="C492" s="177"/>
      <c r="D492" s="178" t="s">
        <v>79</v>
      </c>
      <c r="E492" s="179" t="s">
        <v>4109</v>
      </c>
      <c r="F492" s="179" t="s">
        <v>4675</v>
      </c>
      <c r="G492" s="177"/>
      <c r="H492" s="177"/>
      <c r="I492" s="180"/>
      <c r="J492" s="181">
        <f>BK492</f>
        <v>0</v>
      </c>
      <c r="K492" s="177"/>
      <c r="L492" s="182"/>
      <c r="M492" s="183"/>
      <c r="N492" s="184"/>
      <c r="O492" s="184"/>
      <c r="P492" s="185">
        <f>SUM(P493:P514)</f>
        <v>0</v>
      </c>
      <c r="Q492" s="184"/>
      <c r="R492" s="185">
        <f>SUM(R493:R514)</f>
        <v>0</v>
      </c>
      <c r="S492" s="184"/>
      <c r="T492" s="186">
        <f>SUM(T493:T514)</f>
        <v>0</v>
      </c>
      <c r="AR492" s="187" t="s">
        <v>89</v>
      </c>
      <c r="AT492" s="188" t="s">
        <v>79</v>
      </c>
      <c r="AU492" s="188" t="s">
        <v>80</v>
      </c>
      <c r="AY492" s="187" t="s">
        <v>173</v>
      </c>
      <c r="BK492" s="189">
        <f>SUM(BK493:BK514)</f>
        <v>0</v>
      </c>
    </row>
    <row r="493" spans="2:65" s="1" customFormat="1" ht="38.25" customHeight="1">
      <c r="B493" s="41"/>
      <c r="C493" s="192" t="s">
        <v>1360</v>
      </c>
      <c r="D493" s="192" t="s">
        <v>176</v>
      </c>
      <c r="E493" s="193" t="s">
        <v>4676</v>
      </c>
      <c r="F493" s="194" t="s">
        <v>4677</v>
      </c>
      <c r="G493" s="195" t="s">
        <v>1260</v>
      </c>
      <c r="H493" s="196">
        <v>1</v>
      </c>
      <c r="I493" s="197"/>
      <c r="J493" s="198">
        <f>ROUND(I493*H493,2)</f>
        <v>0</v>
      </c>
      <c r="K493" s="194" t="s">
        <v>78</v>
      </c>
      <c r="L493" s="61"/>
      <c r="M493" s="199" t="s">
        <v>78</v>
      </c>
      <c r="N493" s="200" t="s">
        <v>50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3" t="s">
        <v>239</v>
      </c>
      <c r="AT493" s="23" t="s">
        <v>176</v>
      </c>
      <c r="AU493" s="23" t="s">
        <v>87</v>
      </c>
      <c r="AY493" s="23" t="s">
        <v>173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3" t="s">
        <v>87</v>
      </c>
      <c r="BK493" s="203">
        <f>ROUND(I493*H493,2)</f>
        <v>0</v>
      </c>
      <c r="BL493" s="23" t="s">
        <v>239</v>
      </c>
      <c r="BM493" s="23" t="s">
        <v>2198</v>
      </c>
    </row>
    <row r="494" spans="2:65" s="1" customFormat="1" ht="40.5">
      <c r="B494" s="41"/>
      <c r="C494" s="63"/>
      <c r="D494" s="204" t="s">
        <v>182</v>
      </c>
      <c r="E494" s="63"/>
      <c r="F494" s="205" t="s">
        <v>4678</v>
      </c>
      <c r="G494" s="63"/>
      <c r="H494" s="63"/>
      <c r="I494" s="163"/>
      <c r="J494" s="63"/>
      <c r="K494" s="63"/>
      <c r="L494" s="61"/>
      <c r="M494" s="206"/>
      <c r="N494" s="42"/>
      <c r="O494" s="42"/>
      <c r="P494" s="42"/>
      <c r="Q494" s="42"/>
      <c r="R494" s="42"/>
      <c r="S494" s="42"/>
      <c r="T494" s="78"/>
      <c r="AT494" s="23" t="s">
        <v>182</v>
      </c>
      <c r="AU494" s="23" t="s">
        <v>87</v>
      </c>
    </row>
    <row r="495" spans="2:65" s="1" customFormat="1" ht="27">
      <c r="B495" s="41"/>
      <c r="C495" s="63"/>
      <c r="D495" s="204" t="s">
        <v>351</v>
      </c>
      <c r="E495" s="63"/>
      <c r="F495" s="252" t="s">
        <v>4679</v>
      </c>
      <c r="G495" s="63"/>
      <c r="H495" s="63"/>
      <c r="I495" s="163"/>
      <c r="J495" s="63"/>
      <c r="K495" s="63"/>
      <c r="L495" s="61"/>
      <c r="M495" s="206"/>
      <c r="N495" s="42"/>
      <c r="O495" s="42"/>
      <c r="P495" s="42"/>
      <c r="Q495" s="42"/>
      <c r="R495" s="42"/>
      <c r="S495" s="42"/>
      <c r="T495" s="78"/>
      <c r="AT495" s="23" t="s">
        <v>351</v>
      </c>
      <c r="AU495" s="23" t="s">
        <v>87</v>
      </c>
    </row>
    <row r="496" spans="2:65" s="1" customFormat="1" ht="16.5" customHeight="1">
      <c r="B496" s="41"/>
      <c r="C496" s="192" t="s">
        <v>1370</v>
      </c>
      <c r="D496" s="192" t="s">
        <v>176</v>
      </c>
      <c r="E496" s="193" t="s">
        <v>4659</v>
      </c>
      <c r="F496" s="194" t="s">
        <v>4535</v>
      </c>
      <c r="G496" s="195" t="s">
        <v>1260</v>
      </c>
      <c r="H496" s="196">
        <v>1</v>
      </c>
      <c r="I496" s="197"/>
      <c r="J496" s="198">
        <f>ROUND(I496*H496,2)</f>
        <v>0</v>
      </c>
      <c r="K496" s="194" t="s">
        <v>78</v>
      </c>
      <c r="L496" s="61"/>
      <c r="M496" s="199" t="s">
        <v>78</v>
      </c>
      <c r="N496" s="200" t="s">
        <v>50</v>
      </c>
      <c r="O496" s="42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3" t="s">
        <v>239</v>
      </c>
      <c r="AT496" s="23" t="s">
        <v>176</v>
      </c>
      <c r="AU496" s="23" t="s">
        <v>87</v>
      </c>
      <c r="AY496" s="23" t="s">
        <v>173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3" t="s">
        <v>87</v>
      </c>
      <c r="BK496" s="203">
        <f>ROUND(I496*H496,2)</f>
        <v>0</v>
      </c>
      <c r="BL496" s="23" t="s">
        <v>239</v>
      </c>
      <c r="BM496" s="23" t="s">
        <v>2213</v>
      </c>
    </row>
    <row r="497" spans="2:65" s="1" customFormat="1" ht="13.5">
      <c r="B497" s="41"/>
      <c r="C497" s="63"/>
      <c r="D497" s="204" t="s">
        <v>182</v>
      </c>
      <c r="E497" s="63"/>
      <c r="F497" s="205" t="s">
        <v>4535</v>
      </c>
      <c r="G497" s="63"/>
      <c r="H497" s="63"/>
      <c r="I497" s="163"/>
      <c r="J497" s="63"/>
      <c r="K497" s="63"/>
      <c r="L497" s="61"/>
      <c r="M497" s="206"/>
      <c r="N497" s="42"/>
      <c r="O497" s="42"/>
      <c r="P497" s="42"/>
      <c r="Q497" s="42"/>
      <c r="R497" s="42"/>
      <c r="S497" s="42"/>
      <c r="T497" s="78"/>
      <c r="AT497" s="23" t="s">
        <v>182</v>
      </c>
      <c r="AU497" s="23" t="s">
        <v>87</v>
      </c>
    </row>
    <row r="498" spans="2:65" s="1" customFormat="1" ht="27">
      <c r="B498" s="41"/>
      <c r="C498" s="63"/>
      <c r="D498" s="204" t="s">
        <v>351</v>
      </c>
      <c r="E498" s="63"/>
      <c r="F498" s="252" t="s">
        <v>4660</v>
      </c>
      <c r="G498" s="63"/>
      <c r="H498" s="63"/>
      <c r="I498" s="163"/>
      <c r="J498" s="63"/>
      <c r="K498" s="63"/>
      <c r="L498" s="61"/>
      <c r="M498" s="206"/>
      <c r="N498" s="42"/>
      <c r="O498" s="42"/>
      <c r="P498" s="42"/>
      <c r="Q498" s="42"/>
      <c r="R498" s="42"/>
      <c r="S498" s="42"/>
      <c r="T498" s="78"/>
      <c r="AT498" s="23" t="s">
        <v>351</v>
      </c>
      <c r="AU498" s="23" t="s">
        <v>87</v>
      </c>
    </row>
    <row r="499" spans="2:65" s="1" customFormat="1" ht="16.5" customHeight="1">
      <c r="B499" s="41"/>
      <c r="C499" s="192" t="s">
        <v>1376</v>
      </c>
      <c r="D499" s="192" t="s">
        <v>176</v>
      </c>
      <c r="E499" s="193" t="s">
        <v>4661</v>
      </c>
      <c r="F499" s="194" t="s">
        <v>4535</v>
      </c>
      <c r="G499" s="195" t="s">
        <v>1260</v>
      </c>
      <c r="H499" s="196">
        <v>1</v>
      </c>
      <c r="I499" s="197"/>
      <c r="J499" s="198">
        <f>ROUND(I499*H499,2)</f>
        <v>0</v>
      </c>
      <c r="K499" s="194" t="s">
        <v>78</v>
      </c>
      <c r="L499" s="61"/>
      <c r="M499" s="199" t="s">
        <v>78</v>
      </c>
      <c r="N499" s="200" t="s">
        <v>50</v>
      </c>
      <c r="O499" s="4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3" t="s">
        <v>239</v>
      </c>
      <c r="AT499" s="23" t="s">
        <v>176</v>
      </c>
      <c r="AU499" s="23" t="s">
        <v>87</v>
      </c>
      <c r="AY499" s="23" t="s">
        <v>173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3" t="s">
        <v>87</v>
      </c>
      <c r="BK499" s="203">
        <f>ROUND(I499*H499,2)</f>
        <v>0</v>
      </c>
      <c r="BL499" s="23" t="s">
        <v>239</v>
      </c>
      <c r="BM499" s="23" t="s">
        <v>2226</v>
      </c>
    </row>
    <row r="500" spans="2:65" s="1" customFormat="1" ht="13.5">
      <c r="B500" s="41"/>
      <c r="C500" s="63"/>
      <c r="D500" s="204" t="s">
        <v>182</v>
      </c>
      <c r="E500" s="63"/>
      <c r="F500" s="205" t="s">
        <v>4535</v>
      </c>
      <c r="G500" s="63"/>
      <c r="H500" s="63"/>
      <c r="I500" s="163"/>
      <c r="J500" s="63"/>
      <c r="K500" s="63"/>
      <c r="L500" s="61"/>
      <c r="M500" s="206"/>
      <c r="N500" s="42"/>
      <c r="O500" s="42"/>
      <c r="P500" s="42"/>
      <c r="Q500" s="42"/>
      <c r="R500" s="42"/>
      <c r="S500" s="42"/>
      <c r="T500" s="78"/>
      <c r="AT500" s="23" t="s">
        <v>182</v>
      </c>
      <c r="AU500" s="23" t="s">
        <v>87</v>
      </c>
    </row>
    <row r="501" spans="2:65" s="1" customFormat="1" ht="27">
      <c r="B501" s="41"/>
      <c r="C501" s="63"/>
      <c r="D501" s="204" t="s">
        <v>351</v>
      </c>
      <c r="E501" s="63"/>
      <c r="F501" s="252" t="s">
        <v>4680</v>
      </c>
      <c r="G501" s="63"/>
      <c r="H501" s="63"/>
      <c r="I501" s="163"/>
      <c r="J501" s="63"/>
      <c r="K501" s="63"/>
      <c r="L501" s="61"/>
      <c r="M501" s="206"/>
      <c r="N501" s="42"/>
      <c r="O501" s="42"/>
      <c r="P501" s="42"/>
      <c r="Q501" s="42"/>
      <c r="R501" s="42"/>
      <c r="S501" s="42"/>
      <c r="T501" s="78"/>
      <c r="AT501" s="23" t="s">
        <v>351</v>
      </c>
      <c r="AU501" s="23" t="s">
        <v>87</v>
      </c>
    </row>
    <row r="502" spans="2:65" s="1" customFormat="1" ht="16.5" customHeight="1">
      <c r="B502" s="41"/>
      <c r="C502" s="192" t="s">
        <v>1386</v>
      </c>
      <c r="D502" s="192" t="s">
        <v>176</v>
      </c>
      <c r="E502" s="193" t="s">
        <v>4681</v>
      </c>
      <c r="F502" s="194" t="s">
        <v>4664</v>
      </c>
      <c r="G502" s="195" t="s">
        <v>1260</v>
      </c>
      <c r="H502" s="196">
        <v>4</v>
      </c>
      <c r="I502" s="197"/>
      <c r="J502" s="198">
        <f>ROUND(I502*H502,2)</f>
        <v>0</v>
      </c>
      <c r="K502" s="194" t="s">
        <v>78</v>
      </c>
      <c r="L502" s="61"/>
      <c r="M502" s="199" t="s">
        <v>78</v>
      </c>
      <c r="N502" s="200" t="s">
        <v>50</v>
      </c>
      <c r="O502" s="42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3" t="s">
        <v>239</v>
      </c>
      <c r="AT502" s="23" t="s">
        <v>176</v>
      </c>
      <c r="AU502" s="23" t="s">
        <v>87</v>
      </c>
      <c r="AY502" s="23" t="s">
        <v>173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3" t="s">
        <v>87</v>
      </c>
      <c r="BK502" s="203">
        <f>ROUND(I502*H502,2)</f>
        <v>0</v>
      </c>
      <c r="BL502" s="23" t="s">
        <v>239</v>
      </c>
      <c r="BM502" s="23" t="s">
        <v>2239</v>
      </c>
    </row>
    <row r="503" spans="2:65" s="1" customFormat="1" ht="13.5">
      <c r="B503" s="41"/>
      <c r="C503" s="63"/>
      <c r="D503" s="204" t="s">
        <v>182</v>
      </c>
      <c r="E503" s="63"/>
      <c r="F503" s="205" t="s">
        <v>4664</v>
      </c>
      <c r="G503" s="63"/>
      <c r="H503" s="63"/>
      <c r="I503" s="163"/>
      <c r="J503" s="63"/>
      <c r="K503" s="63"/>
      <c r="L503" s="61"/>
      <c r="M503" s="206"/>
      <c r="N503" s="42"/>
      <c r="O503" s="42"/>
      <c r="P503" s="42"/>
      <c r="Q503" s="42"/>
      <c r="R503" s="42"/>
      <c r="S503" s="42"/>
      <c r="T503" s="78"/>
      <c r="AT503" s="23" t="s">
        <v>182</v>
      </c>
      <c r="AU503" s="23" t="s">
        <v>87</v>
      </c>
    </row>
    <row r="504" spans="2:65" s="1" customFormat="1" ht="27">
      <c r="B504" s="41"/>
      <c r="C504" s="63"/>
      <c r="D504" s="204" t="s">
        <v>351</v>
      </c>
      <c r="E504" s="63"/>
      <c r="F504" s="252" t="s">
        <v>4682</v>
      </c>
      <c r="G504" s="63"/>
      <c r="H504" s="63"/>
      <c r="I504" s="163"/>
      <c r="J504" s="63"/>
      <c r="K504" s="63"/>
      <c r="L504" s="61"/>
      <c r="M504" s="206"/>
      <c r="N504" s="42"/>
      <c r="O504" s="42"/>
      <c r="P504" s="42"/>
      <c r="Q504" s="42"/>
      <c r="R504" s="42"/>
      <c r="S504" s="42"/>
      <c r="T504" s="78"/>
      <c r="AT504" s="23" t="s">
        <v>351</v>
      </c>
      <c r="AU504" s="23" t="s">
        <v>87</v>
      </c>
    </row>
    <row r="505" spans="2:65" s="1" customFormat="1" ht="16.5" customHeight="1">
      <c r="B505" s="41"/>
      <c r="C505" s="192" t="s">
        <v>1389</v>
      </c>
      <c r="D505" s="192" t="s">
        <v>176</v>
      </c>
      <c r="E505" s="193" t="s">
        <v>4670</v>
      </c>
      <c r="F505" s="194" t="s">
        <v>4542</v>
      </c>
      <c r="G505" s="195" t="s">
        <v>1260</v>
      </c>
      <c r="H505" s="196">
        <v>1</v>
      </c>
      <c r="I505" s="197"/>
      <c r="J505" s="198">
        <f>ROUND(I505*H505,2)</f>
        <v>0</v>
      </c>
      <c r="K505" s="194" t="s">
        <v>78</v>
      </c>
      <c r="L505" s="61"/>
      <c r="M505" s="199" t="s">
        <v>78</v>
      </c>
      <c r="N505" s="200" t="s">
        <v>50</v>
      </c>
      <c r="O505" s="42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3" t="s">
        <v>239</v>
      </c>
      <c r="AT505" s="23" t="s">
        <v>176</v>
      </c>
      <c r="AU505" s="23" t="s">
        <v>87</v>
      </c>
      <c r="AY505" s="23" t="s">
        <v>173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3" t="s">
        <v>87</v>
      </c>
      <c r="BK505" s="203">
        <f>ROUND(I505*H505,2)</f>
        <v>0</v>
      </c>
      <c r="BL505" s="23" t="s">
        <v>239</v>
      </c>
      <c r="BM505" s="23" t="s">
        <v>2250</v>
      </c>
    </row>
    <row r="506" spans="2:65" s="1" customFormat="1" ht="13.5">
      <c r="B506" s="41"/>
      <c r="C506" s="63"/>
      <c r="D506" s="204" t="s">
        <v>182</v>
      </c>
      <c r="E506" s="63"/>
      <c r="F506" s="205" t="s">
        <v>4542</v>
      </c>
      <c r="G506" s="63"/>
      <c r="H506" s="63"/>
      <c r="I506" s="163"/>
      <c r="J506" s="63"/>
      <c r="K506" s="63"/>
      <c r="L506" s="61"/>
      <c r="M506" s="206"/>
      <c r="N506" s="42"/>
      <c r="O506" s="42"/>
      <c r="P506" s="42"/>
      <c r="Q506" s="42"/>
      <c r="R506" s="42"/>
      <c r="S506" s="42"/>
      <c r="T506" s="78"/>
      <c r="AT506" s="23" t="s">
        <v>182</v>
      </c>
      <c r="AU506" s="23" t="s">
        <v>87</v>
      </c>
    </row>
    <row r="507" spans="2:65" s="1" customFormat="1" ht="27">
      <c r="B507" s="41"/>
      <c r="C507" s="63"/>
      <c r="D507" s="204" t="s">
        <v>351</v>
      </c>
      <c r="E507" s="63"/>
      <c r="F507" s="252" t="s">
        <v>4683</v>
      </c>
      <c r="G507" s="63"/>
      <c r="H507" s="63"/>
      <c r="I507" s="163"/>
      <c r="J507" s="63"/>
      <c r="K507" s="63"/>
      <c r="L507" s="61"/>
      <c r="M507" s="206"/>
      <c r="N507" s="42"/>
      <c r="O507" s="42"/>
      <c r="P507" s="42"/>
      <c r="Q507" s="42"/>
      <c r="R507" s="42"/>
      <c r="S507" s="42"/>
      <c r="T507" s="78"/>
      <c r="AT507" s="23" t="s">
        <v>351</v>
      </c>
      <c r="AU507" s="23" t="s">
        <v>87</v>
      </c>
    </row>
    <row r="508" spans="2:65" s="1" customFormat="1" ht="16.5" customHeight="1">
      <c r="B508" s="41"/>
      <c r="C508" s="192" t="s">
        <v>1393</v>
      </c>
      <c r="D508" s="192" t="s">
        <v>176</v>
      </c>
      <c r="E508" s="193" t="s">
        <v>4672</v>
      </c>
      <c r="F508" s="194" t="s">
        <v>4575</v>
      </c>
      <c r="G508" s="195" t="s">
        <v>1260</v>
      </c>
      <c r="H508" s="196">
        <v>1</v>
      </c>
      <c r="I508" s="197"/>
      <c r="J508" s="198">
        <f>ROUND(I508*H508,2)</f>
        <v>0</v>
      </c>
      <c r="K508" s="194" t="s">
        <v>78</v>
      </c>
      <c r="L508" s="61"/>
      <c r="M508" s="199" t="s">
        <v>78</v>
      </c>
      <c r="N508" s="200" t="s">
        <v>50</v>
      </c>
      <c r="O508" s="42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3" t="s">
        <v>239</v>
      </c>
      <c r="AT508" s="23" t="s">
        <v>176</v>
      </c>
      <c r="AU508" s="23" t="s">
        <v>87</v>
      </c>
      <c r="AY508" s="23" t="s">
        <v>173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3" t="s">
        <v>87</v>
      </c>
      <c r="BK508" s="203">
        <f>ROUND(I508*H508,2)</f>
        <v>0</v>
      </c>
      <c r="BL508" s="23" t="s">
        <v>239</v>
      </c>
      <c r="BM508" s="23" t="s">
        <v>2260</v>
      </c>
    </row>
    <row r="509" spans="2:65" s="1" customFormat="1" ht="13.5">
      <c r="B509" s="41"/>
      <c r="C509" s="63"/>
      <c r="D509" s="204" t="s">
        <v>182</v>
      </c>
      <c r="E509" s="63"/>
      <c r="F509" s="205" t="s">
        <v>4575</v>
      </c>
      <c r="G509" s="63"/>
      <c r="H509" s="63"/>
      <c r="I509" s="163"/>
      <c r="J509" s="63"/>
      <c r="K509" s="63"/>
      <c r="L509" s="61"/>
      <c r="M509" s="206"/>
      <c r="N509" s="42"/>
      <c r="O509" s="42"/>
      <c r="P509" s="42"/>
      <c r="Q509" s="42"/>
      <c r="R509" s="42"/>
      <c r="S509" s="42"/>
      <c r="T509" s="78"/>
      <c r="AT509" s="23" t="s">
        <v>182</v>
      </c>
      <c r="AU509" s="23" t="s">
        <v>87</v>
      </c>
    </row>
    <row r="510" spans="2:65" s="1" customFormat="1" ht="27">
      <c r="B510" s="41"/>
      <c r="C510" s="63"/>
      <c r="D510" s="204" t="s">
        <v>351</v>
      </c>
      <c r="E510" s="63"/>
      <c r="F510" s="252" t="s">
        <v>4683</v>
      </c>
      <c r="G510" s="63"/>
      <c r="H510" s="63"/>
      <c r="I510" s="163"/>
      <c r="J510" s="63"/>
      <c r="K510" s="63"/>
      <c r="L510" s="61"/>
      <c r="M510" s="206"/>
      <c r="N510" s="42"/>
      <c r="O510" s="42"/>
      <c r="P510" s="42"/>
      <c r="Q510" s="42"/>
      <c r="R510" s="42"/>
      <c r="S510" s="42"/>
      <c r="T510" s="78"/>
      <c r="AT510" s="23" t="s">
        <v>351</v>
      </c>
      <c r="AU510" s="23" t="s">
        <v>87</v>
      </c>
    </row>
    <row r="511" spans="2:65" s="1" customFormat="1" ht="38.25" customHeight="1">
      <c r="B511" s="41"/>
      <c r="C511" s="192" t="s">
        <v>1401</v>
      </c>
      <c r="D511" s="192" t="s">
        <v>176</v>
      </c>
      <c r="E511" s="193" t="s">
        <v>3800</v>
      </c>
      <c r="F511" s="194" t="s">
        <v>4518</v>
      </c>
      <c r="G511" s="195" t="s">
        <v>256</v>
      </c>
      <c r="H511" s="196">
        <v>33</v>
      </c>
      <c r="I511" s="197"/>
      <c r="J511" s="198">
        <f>ROUND(I511*H511,2)</f>
        <v>0</v>
      </c>
      <c r="K511" s="194" t="s">
        <v>78</v>
      </c>
      <c r="L511" s="61"/>
      <c r="M511" s="199" t="s">
        <v>78</v>
      </c>
      <c r="N511" s="200" t="s">
        <v>50</v>
      </c>
      <c r="O511" s="42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3" t="s">
        <v>239</v>
      </c>
      <c r="AT511" s="23" t="s">
        <v>176</v>
      </c>
      <c r="AU511" s="23" t="s">
        <v>87</v>
      </c>
      <c r="AY511" s="23" t="s">
        <v>173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3" t="s">
        <v>87</v>
      </c>
      <c r="BK511" s="203">
        <f>ROUND(I511*H511,2)</f>
        <v>0</v>
      </c>
      <c r="BL511" s="23" t="s">
        <v>239</v>
      </c>
      <c r="BM511" s="23" t="s">
        <v>2272</v>
      </c>
    </row>
    <row r="512" spans="2:65" s="1" customFormat="1" ht="27">
      <c r="B512" s="41"/>
      <c r="C512" s="63"/>
      <c r="D512" s="204" t="s">
        <v>182</v>
      </c>
      <c r="E512" s="63"/>
      <c r="F512" s="205" t="s">
        <v>4518</v>
      </c>
      <c r="G512" s="63"/>
      <c r="H512" s="63"/>
      <c r="I512" s="163"/>
      <c r="J512" s="63"/>
      <c r="K512" s="63"/>
      <c r="L512" s="61"/>
      <c r="M512" s="206"/>
      <c r="N512" s="42"/>
      <c r="O512" s="42"/>
      <c r="P512" s="42"/>
      <c r="Q512" s="42"/>
      <c r="R512" s="42"/>
      <c r="S512" s="42"/>
      <c r="T512" s="78"/>
      <c r="AT512" s="23" t="s">
        <v>182</v>
      </c>
      <c r="AU512" s="23" t="s">
        <v>87</v>
      </c>
    </row>
    <row r="513" spans="2:65" s="1" customFormat="1" ht="38.25" customHeight="1">
      <c r="B513" s="41"/>
      <c r="C513" s="192" t="s">
        <v>1408</v>
      </c>
      <c r="D513" s="192" t="s">
        <v>176</v>
      </c>
      <c r="E513" s="193" t="s">
        <v>3727</v>
      </c>
      <c r="F513" s="194" t="s">
        <v>4674</v>
      </c>
      <c r="G513" s="195" t="s">
        <v>256</v>
      </c>
      <c r="H513" s="196">
        <v>7</v>
      </c>
      <c r="I513" s="197"/>
      <c r="J513" s="198">
        <f>ROUND(I513*H513,2)</f>
        <v>0</v>
      </c>
      <c r="K513" s="194" t="s">
        <v>78</v>
      </c>
      <c r="L513" s="61"/>
      <c r="M513" s="199" t="s">
        <v>78</v>
      </c>
      <c r="N513" s="200" t="s">
        <v>50</v>
      </c>
      <c r="O513" s="42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3" t="s">
        <v>239</v>
      </c>
      <c r="AT513" s="23" t="s">
        <v>176</v>
      </c>
      <c r="AU513" s="23" t="s">
        <v>87</v>
      </c>
      <c r="AY513" s="23" t="s">
        <v>173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3" t="s">
        <v>87</v>
      </c>
      <c r="BK513" s="203">
        <f>ROUND(I513*H513,2)</f>
        <v>0</v>
      </c>
      <c r="BL513" s="23" t="s">
        <v>239</v>
      </c>
      <c r="BM513" s="23" t="s">
        <v>2286</v>
      </c>
    </row>
    <row r="514" spans="2:65" s="1" customFormat="1" ht="27">
      <c r="B514" s="41"/>
      <c r="C514" s="63"/>
      <c r="D514" s="204" t="s">
        <v>182</v>
      </c>
      <c r="E514" s="63"/>
      <c r="F514" s="205" t="s">
        <v>4674</v>
      </c>
      <c r="G514" s="63"/>
      <c r="H514" s="63"/>
      <c r="I514" s="163"/>
      <c r="J514" s="63"/>
      <c r="K514" s="63"/>
      <c r="L514" s="61"/>
      <c r="M514" s="206"/>
      <c r="N514" s="42"/>
      <c r="O514" s="42"/>
      <c r="P514" s="42"/>
      <c r="Q514" s="42"/>
      <c r="R514" s="42"/>
      <c r="S514" s="42"/>
      <c r="T514" s="78"/>
      <c r="AT514" s="23" t="s">
        <v>182</v>
      </c>
      <c r="AU514" s="23" t="s">
        <v>87</v>
      </c>
    </row>
    <row r="515" spans="2:65" s="10" customFormat="1" ht="37.35" customHeight="1">
      <c r="B515" s="176"/>
      <c r="C515" s="177"/>
      <c r="D515" s="178" t="s">
        <v>79</v>
      </c>
      <c r="E515" s="179" t="s">
        <v>4115</v>
      </c>
      <c r="F515" s="179" t="s">
        <v>4684</v>
      </c>
      <c r="G515" s="177"/>
      <c r="H515" s="177"/>
      <c r="I515" s="180"/>
      <c r="J515" s="181">
        <f>BK515</f>
        <v>0</v>
      </c>
      <c r="K515" s="177"/>
      <c r="L515" s="182"/>
      <c r="M515" s="183"/>
      <c r="N515" s="184"/>
      <c r="O515" s="184"/>
      <c r="P515" s="185">
        <f>SUM(P516:P537)</f>
        <v>0</v>
      </c>
      <c r="Q515" s="184"/>
      <c r="R515" s="185">
        <f>SUM(R516:R537)</f>
        <v>0</v>
      </c>
      <c r="S515" s="184"/>
      <c r="T515" s="186">
        <f>SUM(T516:T537)</f>
        <v>0</v>
      </c>
      <c r="AR515" s="187" t="s">
        <v>89</v>
      </c>
      <c r="AT515" s="188" t="s">
        <v>79</v>
      </c>
      <c r="AU515" s="188" t="s">
        <v>80</v>
      </c>
      <c r="AY515" s="187" t="s">
        <v>173</v>
      </c>
      <c r="BK515" s="189">
        <f>SUM(BK516:BK537)</f>
        <v>0</v>
      </c>
    </row>
    <row r="516" spans="2:65" s="1" customFormat="1" ht="38.25" customHeight="1">
      <c r="B516" s="41"/>
      <c r="C516" s="192" t="s">
        <v>1412</v>
      </c>
      <c r="D516" s="192" t="s">
        <v>176</v>
      </c>
      <c r="E516" s="193" t="s">
        <v>4685</v>
      </c>
      <c r="F516" s="194" t="s">
        <v>4686</v>
      </c>
      <c r="G516" s="195" t="s">
        <v>1260</v>
      </c>
      <c r="H516" s="196">
        <v>1</v>
      </c>
      <c r="I516" s="197"/>
      <c r="J516" s="198">
        <f>ROUND(I516*H516,2)</f>
        <v>0</v>
      </c>
      <c r="K516" s="194" t="s">
        <v>78</v>
      </c>
      <c r="L516" s="61"/>
      <c r="M516" s="199" t="s">
        <v>78</v>
      </c>
      <c r="N516" s="200" t="s">
        <v>50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3" t="s">
        <v>239</v>
      </c>
      <c r="AT516" s="23" t="s">
        <v>176</v>
      </c>
      <c r="AU516" s="23" t="s">
        <v>87</v>
      </c>
      <c r="AY516" s="23" t="s">
        <v>173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3" t="s">
        <v>87</v>
      </c>
      <c r="BK516" s="203">
        <f>ROUND(I516*H516,2)</f>
        <v>0</v>
      </c>
      <c r="BL516" s="23" t="s">
        <v>239</v>
      </c>
      <c r="BM516" s="23" t="s">
        <v>2298</v>
      </c>
    </row>
    <row r="517" spans="2:65" s="1" customFormat="1" ht="40.5">
      <c r="B517" s="41"/>
      <c r="C517" s="63"/>
      <c r="D517" s="204" t="s">
        <v>182</v>
      </c>
      <c r="E517" s="63"/>
      <c r="F517" s="205" t="s">
        <v>4687</v>
      </c>
      <c r="G517" s="63"/>
      <c r="H517" s="63"/>
      <c r="I517" s="163"/>
      <c r="J517" s="63"/>
      <c r="K517" s="63"/>
      <c r="L517" s="61"/>
      <c r="M517" s="206"/>
      <c r="N517" s="42"/>
      <c r="O517" s="42"/>
      <c r="P517" s="42"/>
      <c r="Q517" s="42"/>
      <c r="R517" s="42"/>
      <c r="S517" s="42"/>
      <c r="T517" s="78"/>
      <c r="AT517" s="23" t="s">
        <v>182</v>
      </c>
      <c r="AU517" s="23" t="s">
        <v>87</v>
      </c>
    </row>
    <row r="518" spans="2:65" s="1" customFormat="1" ht="27">
      <c r="B518" s="41"/>
      <c r="C518" s="63"/>
      <c r="D518" s="204" t="s">
        <v>351</v>
      </c>
      <c r="E518" s="63"/>
      <c r="F518" s="252" t="s">
        <v>4688</v>
      </c>
      <c r="G518" s="63"/>
      <c r="H518" s="63"/>
      <c r="I518" s="163"/>
      <c r="J518" s="63"/>
      <c r="K518" s="63"/>
      <c r="L518" s="61"/>
      <c r="M518" s="206"/>
      <c r="N518" s="42"/>
      <c r="O518" s="42"/>
      <c r="P518" s="42"/>
      <c r="Q518" s="42"/>
      <c r="R518" s="42"/>
      <c r="S518" s="42"/>
      <c r="T518" s="78"/>
      <c r="AT518" s="23" t="s">
        <v>351</v>
      </c>
      <c r="AU518" s="23" t="s">
        <v>87</v>
      </c>
    </row>
    <row r="519" spans="2:65" s="1" customFormat="1" ht="16.5" customHeight="1">
      <c r="B519" s="41"/>
      <c r="C519" s="192" t="s">
        <v>1419</v>
      </c>
      <c r="D519" s="192" t="s">
        <v>176</v>
      </c>
      <c r="E519" s="193" t="s">
        <v>4659</v>
      </c>
      <c r="F519" s="194" t="s">
        <v>4535</v>
      </c>
      <c r="G519" s="195" t="s">
        <v>1260</v>
      </c>
      <c r="H519" s="196">
        <v>1</v>
      </c>
      <c r="I519" s="197"/>
      <c r="J519" s="198">
        <f>ROUND(I519*H519,2)</f>
        <v>0</v>
      </c>
      <c r="K519" s="194" t="s">
        <v>78</v>
      </c>
      <c r="L519" s="61"/>
      <c r="M519" s="199" t="s">
        <v>78</v>
      </c>
      <c r="N519" s="200" t="s">
        <v>50</v>
      </c>
      <c r="O519" s="42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3" t="s">
        <v>239</v>
      </c>
      <c r="AT519" s="23" t="s">
        <v>176</v>
      </c>
      <c r="AU519" s="23" t="s">
        <v>87</v>
      </c>
      <c r="AY519" s="23" t="s">
        <v>173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3" t="s">
        <v>87</v>
      </c>
      <c r="BK519" s="203">
        <f>ROUND(I519*H519,2)</f>
        <v>0</v>
      </c>
      <c r="BL519" s="23" t="s">
        <v>239</v>
      </c>
      <c r="BM519" s="23" t="s">
        <v>2309</v>
      </c>
    </row>
    <row r="520" spans="2:65" s="1" customFormat="1" ht="13.5">
      <c r="B520" s="41"/>
      <c r="C520" s="63"/>
      <c r="D520" s="204" t="s">
        <v>182</v>
      </c>
      <c r="E520" s="63"/>
      <c r="F520" s="205" t="s">
        <v>4535</v>
      </c>
      <c r="G520" s="63"/>
      <c r="H520" s="63"/>
      <c r="I520" s="163"/>
      <c r="J520" s="63"/>
      <c r="K520" s="63"/>
      <c r="L520" s="61"/>
      <c r="M520" s="206"/>
      <c r="N520" s="42"/>
      <c r="O520" s="42"/>
      <c r="P520" s="42"/>
      <c r="Q520" s="42"/>
      <c r="R520" s="42"/>
      <c r="S520" s="42"/>
      <c r="T520" s="78"/>
      <c r="AT520" s="23" t="s">
        <v>182</v>
      </c>
      <c r="AU520" s="23" t="s">
        <v>87</v>
      </c>
    </row>
    <row r="521" spans="2:65" s="1" customFormat="1" ht="27">
      <c r="B521" s="41"/>
      <c r="C521" s="63"/>
      <c r="D521" s="204" t="s">
        <v>351</v>
      </c>
      <c r="E521" s="63"/>
      <c r="F521" s="252" t="s">
        <v>4689</v>
      </c>
      <c r="G521" s="63"/>
      <c r="H521" s="63"/>
      <c r="I521" s="163"/>
      <c r="J521" s="63"/>
      <c r="K521" s="63"/>
      <c r="L521" s="61"/>
      <c r="M521" s="206"/>
      <c r="N521" s="42"/>
      <c r="O521" s="42"/>
      <c r="P521" s="42"/>
      <c r="Q521" s="42"/>
      <c r="R521" s="42"/>
      <c r="S521" s="42"/>
      <c r="T521" s="78"/>
      <c r="AT521" s="23" t="s">
        <v>351</v>
      </c>
      <c r="AU521" s="23" t="s">
        <v>87</v>
      </c>
    </row>
    <row r="522" spans="2:65" s="1" customFormat="1" ht="16.5" customHeight="1">
      <c r="B522" s="41"/>
      <c r="C522" s="192" t="s">
        <v>1426</v>
      </c>
      <c r="D522" s="192" t="s">
        <v>176</v>
      </c>
      <c r="E522" s="193" t="s">
        <v>4661</v>
      </c>
      <c r="F522" s="194" t="s">
        <v>4535</v>
      </c>
      <c r="G522" s="195" t="s">
        <v>1260</v>
      </c>
      <c r="H522" s="196">
        <v>1</v>
      </c>
      <c r="I522" s="197"/>
      <c r="J522" s="198">
        <f>ROUND(I522*H522,2)</f>
        <v>0</v>
      </c>
      <c r="K522" s="194" t="s">
        <v>78</v>
      </c>
      <c r="L522" s="61"/>
      <c r="M522" s="199" t="s">
        <v>78</v>
      </c>
      <c r="N522" s="200" t="s">
        <v>50</v>
      </c>
      <c r="O522" s="42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3" t="s">
        <v>239</v>
      </c>
      <c r="AT522" s="23" t="s">
        <v>176</v>
      </c>
      <c r="AU522" s="23" t="s">
        <v>87</v>
      </c>
      <c r="AY522" s="23" t="s">
        <v>173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3" t="s">
        <v>87</v>
      </c>
      <c r="BK522" s="203">
        <f>ROUND(I522*H522,2)</f>
        <v>0</v>
      </c>
      <c r="BL522" s="23" t="s">
        <v>239</v>
      </c>
      <c r="BM522" s="23" t="s">
        <v>2321</v>
      </c>
    </row>
    <row r="523" spans="2:65" s="1" customFormat="1" ht="13.5">
      <c r="B523" s="41"/>
      <c r="C523" s="63"/>
      <c r="D523" s="204" t="s">
        <v>182</v>
      </c>
      <c r="E523" s="63"/>
      <c r="F523" s="205" t="s">
        <v>4535</v>
      </c>
      <c r="G523" s="63"/>
      <c r="H523" s="63"/>
      <c r="I523" s="163"/>
      <c r="J523" s="63"/>
      <c r="K523" s="63"/>
      <c r="L523" s="61"/>
      <c r="M523" s="206"/>
      <c r="N523" s="42"/>
      <c r="O523" s="42"/>
      <c r="P523" s="42"/>
      <c r="Q523" s="42"/>
      <c r="R523" s="42"/>
      <c r="S523" s="42"/>
      <c r="T523" s="78"/>
      <c r="AT523" s="23" t="s">
        <v>182</v>
      </c>
      <c r="AU523" s="23" t="s">
        <v>87</v>
      </c>
    </row>
    <row r="524" spans="2:65" s="1" customFormat="1" ht="27">
      <c r="B524" s="41"/>
      <c r="C524" s="63"/>
      <c r="D524" s="204" t="s">
        <v>351</v>
      </c>
      <c r="E524" s="63"/>
      <c r="F524" s="252" t="s">
        <v>4690</v>
      </c>
      <c r="G524" s="63"/>
      <c r="H524" s="63"/>
      <c r="I524" s="163"/>
      <c r="J524" s="63"/>
      <c r="K524" s="63"/>
      <c r="L524" s="61"/>
      <c r="M524" s="206"/>
      <c r="N524" s="42"/>
      <c r="O524" s="42"/>
      <c r="P524" s="42"/>
      <c r="Q524" s="42"/>
      <c r="R524" s="42"/>
      <c r="S524" s="42"/>
      <c r="T524" s="78"/>
      <c r="AT524" s="23" t="s">
        <v>351</v>
      </c>
      <c r="AU524" s="23" t="s">
        <v>87</v>
      </c>
    </row>
    <row r="525" spans="2:65" s="1" customFormat="1" ht="16.5" customHeight="1">
      <c r="B525" s="41"/>
      <c r="C525" s="192" t="s">
        <v>1433</v>
      </c>
      <c r="D525" s="192" t="s">
        <v>176</v>
      </c>
      <c r="E525" s="193" t="s">
        <v>4681</v>
      </c>
      <c r="F525" s="194" t="s">
        <v>4664</v>
      </c>
      <c r="G525" s="195" t="s">
        <v>1260</v>
      </c>
      <c r="H525" s="196">
        <v>3</v>
      </c>
      <c r="I525" s="197"/>
      <c r="J525" s="198">
        <f>ROUND(I525*H525,2)</f>
        <v>0</v>
      </c>
      <c r="K525" s="194" t="s">
        <v>78</v>
      </c>
      <c r="L525" s="61"/>
      <c r="M525" s="199" t="s">
        <v>78</v>
      </c>
      <c r="N525" s="200" t="s">
        <v>50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3" t="s">
        <v>239</v>
      </c>
      <c r="AT525" s="23" t="s">
        <v>176</v>
      </c>
      <c r="AU525" s="23" t="s">
        <v>87</v>
      </c>
      <c r="AY525" s="23" t="s">
        <v>173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3" t="s">
        <v>87</v>
      </c>
      <c r="BK525" s="203">
        <f>ROUND(I525*H525,2)</f>
        <v>0</v>
      </c>
      <c r="BL525" s="23" t="s">
        <v>239</v>
      </c>
      <c r="BM525" s="23" t="s">
        <v>2333</v>
      </c>
    </row>
    <row r="526" spans="2:65" s="1" customFormat="1" ht="13.5">
      <c r="B526" s="41"/>
      <c r="C526" s="63"/>
      <c r="D526" s="204" t="s">
        <v>182</v>
      </c>
      <c r="E526" s="63"/>
      <c r="F526" s="205" t="s">
        <v>4664</v>
      </c>
      <c r="G526" s="63"/>
      <c r="H526" s="63"/>
      <c r="I526" s="163"/>
      <c r="J526" s="63"/>
      <c r="K526" s="63"/>
      <c r="L526" s="61"/>
      <c r="M526" s="206"/>
      <c r="N526" s="42"/>
      <c r="O526" s="42"/>
      <c r="P526" s="42"/>
      <c r="Q526" s="42"/>
      <c r="R526" s="42"/>
      <c r="S526" s="42"/>
      <c r="T526" s="78"/>
      <c r="AT526" s="23" t="s">
        <v>182</v>
      </c>
      <c r="AU526" s="23" t="s">
        <v>87</v>
      </c>
    </row>
    <row r="527" spans="2:65" s="1" customFormat="1" ht="27">
      <c r="B527" s="41"/>
      <c r="C527" s="63"/>
      <c r="D527" s="204" t="s">
        <v>351</v>
      </c>
      <c r="E527" s="63"/>
      <c r="F527" s="252" t="s">
        <v>4691</v>
      </c>
      <c r="G527" s="63"/>
      <c r="H527" s="63"/>
      <c r="I527" s="163"/>
      <c r="J527" s="63"/>
      <c r="K527" s="63"/>
      <c r="L527" s="61"/>
      <c r="M527" s="206"/>
      <c r="N527" s="42"/>
      <c r="O527" s="42"/>
      <c r="P527" s="42"/>
      <c r="Q527" s="42"/>
      <c r="R527" s="42"/>
      <c r="S527" s="42"/>
      <c r="T527" s="78"/>
      <c r="AT527" s="23" t="s">
        <v>351</v>
      </c>
      <c r="AU527" s="23" t="s">
        <v>87</v>
      </c>
    </row>
    <row r="528" spans="2:65" s="1" customFormat="1" ht="16.5" customHeight="1">
      <c r="B528" s="41"/>
      <c r="C528" s="192" t="s">
        <v>1438</v>
      </c>
      <c r="D528" s="192" t="s">
        <v>176</v>
      </c>
      <c r="E528" s="193" t="s">
        <v>4670</v>
      </c>
      <c r="F528" s="194" t="s">
        <v>4542</v>
      </c>
      <c r="G528" s="195" t="s">
        <v>1260</v>
      </c>
      <c r="H528" s="196">
        <v>1</v>
      </c>
      <c r="I528" s="197"/>
      <c r="J528" s="198">
        <f>ROUND(I528*H528,2)</f>
        <v>0</v>
      </c>
      <c r="K528" s="194" t="s">
        <v>78</v>
      </c>
      <c r="L528" s="61"/>
      <c r="M528" s="199" t="s">
        <v>78</v>
      </c>
      <c r="N528" s="200" t="s">
        <v>50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3" t="s">
        <v>239</v>
      </c>
      <c r="AT528" s="23" t="s">
        <v>176</v>
      </c>
      <c r="AU528" s="23" t="s">
        <v>87</v>
      </c>
      <c r="AY528" s="23" t="s">
        <v>173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3" t="s">
        <v>87</v>
      </c>
      <c r="BK528" s="203">
        <f>ROUND(I528*H528,2)</f>
        <v>0</v>
      </c>
      <c r="BL528" s="23" t="s">
        <v>239</v>
      </c>
      <c r="BM528" s="23" t="s">
        <v>2344</v>
      </c>
    </row>
    <row r="529" spans="2:65" s="1" customFormat="1" ht="13.5">
      <c r="B529" s="41"/>
      <c r="C529" s="63"/>
      <c r="D529" s="204" t="s">
        <v>182</v>
      </c>
      <c r="E529" s="63"/>
      <c r="F529" s="205" t="s">
        <v>4542</v>
      </c>
      <c r="G529" s="63"/>
      <c r="H529" s="63"/>
      <c r="I529" s="163"/>
      <c r="J529" s="63"/>
      <c r="K529" s="63"/>
      <c r="L529" s="61"/>
      <c r="M529" s="206"/>
      <c r="N529" s="42"/>
      <c r="O529" s="42"/>
      <c r="P529" s="42"/>
      <c r="Q529" s="42"/>
      <c r="R529" s="42"/>
      <c r="S529" s="42"/>
      <c r="T529" s="78"/>
      <c r="AT529" s="23" t="s">
        <v>182</v>
      </c>
      <c r="AU529" s="23" t="s">
        <v>87</v>
      </c>
    </row>
    <row r="530" spans="2:65" s="1" customFormat="1" ht="27">
      <c r="B530" s="41"/>
      <c r="C530" s="63"/>
      <c r="D530" s="204" t="s">
        <v>351</v>
      </c>
      <c r="E530" s="63"/>
      <c r="F530" s="252" t="s">
        <v>4692</v>
      </c>
      <c r="G530" s="63"/>
      <c r="H530" s="63"/>
      <c r="I530" s="163"/>
      <c r="J530" s="63"/>
      <c r="K530" s="63"/>
      <c r="L530" s="61"/>
      <c r="M530" s="206"/>
      <c r="N530" s="42"/>
      <c r="O530" s="42"/>
      <c r="P530" s="42"/>
      <c r="Q530" s="42"/>
      <c r="R530" s="42"/>
      <c r="S530" s="42"/>
      <c r="T530" s="78"/>
      <c r="AT530" s="23" t="s">
        <v>351</v>
      </c>
      <c r="AU530" s="23" t="s">
        <v>87</v>
      </c>
    </row>
    <row r="531" spans="2:65" s="1" customFormat="1" ht="16.5" customHeight="1">
      <c r="B531" s="41"/>
      <c r="C531" s="192" t="s">
        <v>1443</v>
      </c>
      <c r="D531" s="192" t="s">
        <v>176</v>
      </c>
      <c r="E531" s="193" t="s">
        <v>4672</v>
      </c>
      <c r="F531" s="194" t="s">
        <v>4575</v>
      </c>
      <c r="G531" s="195" t="s">
        <v>1260</v>
      </c>
      <c r="H531" s="196">
        <v>1</v>
      </c>
      <c r="I531" s="197"/>
      <c r="J531" s="198">
        <f>ROUND(I531*H531,2)</f>
        <v>0</v>
      </c>
      <c r="K531" s="194" t="s">
        <v>78</v>
      </c>
      <c r="L531" s="61"/>
      <c r="M531" s="199" t="s">
        <v>78</v>
      </c>
      <c r="N531" s="200" t="s">
        <v>50</v>
      </c>
      <c r="O531" s="42"/>
      <c r="P531" s="201">
        <f>O531*H531</f>
        <v>0</v>
      </c>
      <c r="Q531" s="201">
        <v>0</v>
      </c>
      <c r="R531" s="201">
        <f>Q531*H531</f>
        <v>0</v>
      </c>
      <c r="S531" s="201">
        <v>0</v>
      </c>
      <c r="T531" s="202">
        <f>S531*H531</f>
        <v>0</v>
      </c>
      <c r="AR531" s="23" t="s">
        <v>239</v>
      </c>
      <c r="AT531" s="23" t="s">
        <v>176</v>
      </c>
      <c r="AU531" s="23" t="s">
        <v>87</v>
      </c>
      <c r="AY531" s="23" t="s">
        <v>173</v>
      </c>
      <c r="BE531" s="203">
        <f>IF(N531="základní",J531,0)</f>
        <v>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23" t="s">
        <v>87</v>
      </c>
      <c r="BK531" s="203">
        <f>ROUND(I531*H531,2)</f>
        <v>0</v>
      </c>
      <c r="BL531" s="23" t="s">
        <v>239</v>
      </c>
      <c r="BM531" s="23" t="s">
        <v>2357</v>
      </c>
    </row>
    <row r="532" spans="2:65" s="1" customFormat="1" ht="13.5">
      <c r="B532" s="41"/>
      <c r="C532" s="63"/>
      <c r="D532" s="204" t="s">
        <v>182</v>
      </c>
      <c r="E532" s="63"/>
      <c r="F532" s="205" t="s">
        <v>4575</v>
      </c>
      <c r="G532" s="63"/>
      <c r="H532" s="63"/>
      <c r="I532" s="163"/>
      <c r="J532" s="63"/>
      <c r="K532" s="63"/>
      <c r="L532" s="61"/>
      <c r="M532" s="206"/>
      <c r="N532" s="42"/>
      <c r="O532" s="42"/>
      <c r="P532" s="42"/>
      <c r="Q532" s="42"/>
      <c r="R532" s="42"/>
      <c r="S532" s="42"/>
      <c r="T532" s="78"/>
      <c r="AT532" s="23" t="s">
        <v>182</v>
      </c>
      <c r="AU532" s="23" t="s">
        <v>87</v>
      </c>
    </row>
    <row r="533" spans="2:65" s="1" customFormat="1" ht="27">
      <c r="B533" s="41"/>
      <c r="C533" s="63"/>
      <c r="D533" s="204" t="s">
        <v>351</v>
      </c>
      <c r="E533" s="63"/>
      <c r="F533" s="252" t="s">
        <v>4692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351</v>
      </c>
      <c r="AU533" s="23" t="s">
        <v>87</v>
      </c>
    </row>
    <row r="534" spans="2:65" s="1" customFormat="1" ht="38.25" customHeight="1">
      <c r="B534" s="41"/>
      <c r="C534" s="192" t="s">
        <v>1449</v>
      </c>
      <c r="D534" s="192" t="s">
        <v>176</v>
      </c>
      <c r="E534" s="193" t="s">
        <v>3800</v>
      </c>
      <c r="F534" s="194" t="s">
        <v>4518</v>
      </c>
      <c r="G534" s="195" t="s">
        <v>256</v>
      </c>
      <c r="H534" s="196">
        <v>25</v>
      </c>
      <c r="I534" s="197"/>
      <c r="J534" s="198">
        <f>ROUND(I534*H534,2)</f>
        <v>0</v>
      </c>
      <c r="K534" s="194" t="s">
        <v>78</v>
      </c>
      <c r="L534" s="61"/>
      <c r="M534" s="199" t="s">
        <v>78</v>
      </c>
      <c r="N534" s="200" t="s">
        <v>50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3" t="s">
        <v>239</v>
      </c>
      <c r="AT534" s="23" t="s">
        <v>176</v>
      </c>
      <c r="AU534" s="23" t="s">
        <v>87</v>
      </c>
      <c r="AY534" s="23" t="s">
        <v>173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3" t="s">
        <v>87</v>
      </c>
      <c r="BK534" s="203">
        <f>ROUND(I534*H534,2)</f>
        <v>0</v>
      </c>
      <c r="BL534" s="23" t="s">
        <v>239</v>
      </c>
      <c r="BM534" s="23" t="s">
        <v>2369</v>
      </c>
    </row>
    <row r="535" spans="2:65" s="1" customFormat="1" ht="27">
      <c r="B535" s="41"/>
      <c r="C535" s="63"/>
      <c r="D535" s="204" t="s">
        <v>182</v>
      </c>
      <c r="E535" s="63"/>
      <c r="F535" s="205" t="s">
        <v>4518</v>
      </c>
      <c r="G535" s="63"/>
      <c r="H535" s="63"/>
      <c r="I535" s="163"/>
      <c r="J535" s="63"/>
      <c r="K535" s="63"/>
      <c r="L535" s="61"/>
      <c r="M535" s="206"/>
      <c r="N535" s="42"/>
      <c r="O535" s="42"/>
      <c r="P535" s="42"/>
      <c r="Q535" s="42"/>
      <c r="R535" s="42"/>
      <c r="S535" s="42"/>
      <c r="T535" s="78"/>
      <c r="AT535" s="23" t="s">
        <v>182</v>
      </c>
      <c r="AU535" s="23" t="s">
        <v>87</v>
      </c>
    </row>
    <row r="536" spans="2:65" s="1" customFormat="1" ht="38.25" customHeight="1">
      <c r="B536" s="41"/>
      <c r="C536" s="192" t="s">
        <v>1456</v>
      </c>
      <c r="D536" s="192" t="s">
        <v>176</v>
      </c>
      <c r="E536" s="193" t="s">
        <v>3727</v>
      </c>
      <c r="F536" s="194" t="s">
        <v>4674</v>
      </c>
      <c r="G536" s="195" t="s">
        <v>256</v>
      </c>
      <c r="H536" s="196">
        <v>4</v>
      </c>
      <c r="I536" s="197"/>
      <c r="J536" s="198">
        <f>ROUND(I536*H536,2)</f>
        <v>0</v>
      </c>
      <c r="K536" s="194" t="s">
        <v>78</v>
      </c>
      <c r="L536" s="61"/>
      <c r="M536" s="199" t="s">
        <v>78</v>
      </c>
      <c r="N536" s="200" t="s">
        <v>50</v>
      </c>
      <c r="O536" s="42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AR536" s="23" t="s">
        <v>239</v>
      </c>
      <c r="AT536" s="23" t="s">
        <v>176</v>
      </c>
      <c r="AU536" s="23" t="s">
        <v>87</v>
      </c>
      <c r="AY536" s="23" t="s">
        <v>173</v>
      </c>
      <c r="BE536" s="203">
        <f>IF(N536="základní",J536,0)</f>
        <v>0</v>
      </c>
      <c r="BF536" s="203">
        <f>IF(N536="snížená",J536,0)</f>
        <v>0</v>
      </c>
      <c r="BG536" s="203">
        <f>IF(N536="zákl. přenesená",J536,0)</f>
        <v>0</v>
      </c>
      <c r="BH536" s="203">
        <f>IF(N536="sníž. přenesená",J536,0)</f>
        <v>0</v>
      </c>
      <c r="BI536" s="203">
        <f>IF(N536="nulová",J536,0)</f>
        <v>0</v>
      </c>
      <c r="BJ536" s="23" t="s">
        <v>87</v>
      </c>
      <c r="BK536" s="203">
        <f>ROUND(I536*H536,2)</f>
        <v>0</v>
      </c>
      <c r="BL536" s="23" t="s">
        <v>239</v>
      </c>
      <c r="BM536" s="23" t="s">
        <v>2381</v>
      </c>
    </row>
    <row r="537" spans="2:65" s="1" customFormat="1" ht="27">
      <c r="B537" s="41"/>
      <c r="C537" s="63"/>
      <c r="D537" s="204" t="s">
        <v>182</v>
      </c>
      <c r="E537" s="63"/>
      <c r="F537" s="205" t="s">
        <v>4674</v>
      </c>
      <c r="G537" s="63"/>
      <c r="H537" s="63"/>
      <c r="I537" s="163"/>
      <c r="J537" s="63"/>
      <c r="K537" s="63"/>
      <c r="L537" s="61"/>
      <c r="M537" s="206"/>
      <c r="N537" s="42"/>
      <c r="O537" s="42"/>
      <c r="P537" s="42"/>
      <c r="Q537" s="42"/>
      <c r="R537" s="42"/>
      <c r="S537" s="42"/>
      <c r="T537" s="78"/>
      <c r="AT537" s="23" t="s">
        <v>182</v>
      </c>
      <c r="AU537" s="23" t="s">
        <v>87</v>
      </c>
    </row>
    <row r="538" spans="2:65" s="10" customFormat="1" ht="37.35" customHeight="1">
      <c r="B538" s="176"/>
      <c r="C538" s="177"/>
      <c r="D538" s="178" t="s">
        <v>79</v>
      </c>
      <c r="E538" s="179" t="s">
        <v>4693</v>
      </c>
      <c r="F538" s="179" t="s">
        <v>4694</v>
      </c>
      <c r="G538" s="177"/>
      <c r="H538" s="177"/>
      <c r="I538" s="180"/>
      <c r="J538" s="181">
        <f>BK538</f>
        <v>0</v>
      </c>
      <c r="K538" s="177"/>
      <c r="L538" s="182"/>
      <c r="M538" s="183"/>
      <c r="N538" s="184"/>
      <c r="O538" s="184"/>
      <c r="P538" s="185">
        <f>SUM(P539:P540)</f>
        <v>0</v>
      </c>
      <c r="Q538" s="184"/>
      <c r="R538" s="185">
        <f>SUM(R539:R540)</f>
        <v>0</v>
      </c>
      <c r="S538" s="184"/>
      <c r="T538" s="186">
        <f>SUM(T539:T540)</f>
        <v>0</v>
      </c>
      <c r="AR538" s="187" t="s">
        <v>89</v>
      </c>
      <c r="AT538" s="188" t="s">
        <v>79</v>
      </c>
      <c r="AU538" s="188" t="s">
        <v>80</v>
      </c>
      <c r="AY538" s="187" t="s">
        <v>173</v>
      </c>
      <c r="BK538" s="189">
        <f>SUM(BK539:BK540)</f>
        <v>0</v>
      </c>
    </row>
    <row r="539" spans="2:65" s="1" customFormat="1" ht="16.5" customHeight="1">
      <c r="B539" s="41"/>
      <c r="C539" s="192" t="s">
        <v>1462</v>
      </c>
      <c r="D539" s="192" t="s">
        <v>176</v>
      </c>
      <c r="E539" s="193" t="s">
        <v>4695</v>
      </c>
      <c r="F539" s="194" t="s">
        <v>4696</v>
      </c>
      <c r="G539" s="195" t="s">
        <v>2629</v>
      </c>
      <c r="H539" s="253"/>
      <c r="I539" s="197"/>
      <c r="J539" s="198">
        <f>ROUND(I539*H539,2)</f>
        <v>0</v>
      </c>
      <c r="K539" s="194" t="s">
        <v>276</v>
      </c>
      <c r="L539" s="61"/>
      <c r="M539" s="199" t="s">
        <v>78</v>
      </c>
      <c r="N539" s="200" t="s">
        <v>50</v>
      </c>
      <c r="O539" s="42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3" t="s">
        <v>239</v>
      </c>
      <c r="AT539" s="23" t="s">
        <v>176</v>
      </c>
      <c r="AU539" s="23" t="s">
        <v>87</v>
      </c>
      <c r="AY539" s="23" t="s">
        <v>173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3" t="s">
        <v>87</v>
      </c>
      <c r="BK539" s="203">
        <f>ROUND(I539*H539,2)</f>
        <v>0</v>
      </c>
      <c r="BL539" s="23" t="s">
        <v>239</v>
      </c>
      <c r="BM539" s="23" t="s">
        <v>4697</v>
      </c>
    </row>
    <row r="540" spans="2:65" s="1" customFormat="1" ht="27">
      <c r="B540" s="41"/>
      <c r="C540" s="63"/>
      <c r="D540" s="204" t="s">
        <v>182</v>
      </c>
      <c r="E540" s="63"/>
      <c r="F540" s="205" t="s">
        <v>4698</v>
      </c>
      <c r="G540" s="63"/>
      <c r="H540" s="63"/>
      <c r="I540" s="163"/>
      <c r="J540" s="63"/>
      <c r="K540" s="63"/>
      <c r="L540" s="61"/>
      <c r="M540" s="207"/>
      <c r="N540" s="208"/>
      <c r="O540" s="208"/>
      <c r="P540" s="208"/>
      <c r="Q540" s="208"/>
      <c r="R540" s="208"/>
      <c r="S540" s="208"/>
      <c r="T540" s="209"/>
      <c r="AT540" s="23" t="s">
        <v>182</v>
      </c>
      <c r="AU540" s="23" t="s">
        <v>87</v>
      </c>
    </row>
    <row r="541" spans="2:65" s="1" customFormat="1" ht="6.95" customHeight="1">
      <c r="B541" s="56"/>
      <c r="C541" s="57"/>
      <c r="D541" s="57"/>
      <c r="E541" s="57"/>
      <c r="F541" s="57"/>
      <c r="G541" s="57"/>
      <c r="H541" s="57"/>
      <c r="I541" s="139"/>
      <c r="J541" s="57"/>
      <c r="K541" s="57"/>
      <c r="L541" s="61"/>
    </row>
  </sheetData>
  <sheetProtection algorithmName="SHA-512" hashValue="i/4YeA8GByMjpvlYIhY1P7CkezOkTNW8RBzVKdga2ZYwtUC4we/NKLpCQFyYUHpUjnp4ZPg10523Vx2KpVfrAA==" saltValue="dhs2FmYQ8KF0BqCPhxBECFhPZ54iSBgtRXo5UbtUHl+6KDMgdIDL34qR9u+1jv4ipHZb46NG4+3MSIOBC8Tuwg==" spinCount="100000" sheet="1" objects="1" scenarios="1" formatColumns="0" formatRows="0" autoFilter="0"/>
  <autoFilter ref="C91:K540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4699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ROUND(SUM(BE81:BE150), 2)</f>
        <v>0</v>
      </c>
      <c r="G30" s="42"/>
      <c r="H30" s="42"/>
      <c r="I30" s="131">
        <v>0.21</v>
      </c>
      <c r="J30" s="130">
        <f>ROUND(ROUND((SUM(BE81:BE150)),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ROUND(SUM(BF81:BF150), 2)</f>
        <v>0</v>
      </c>
      <c r="G31" s="42"/>
      <c r="H31" s="42"/>
      <c r="I31" s="131">
        <v>0.15</v>
      </c>
      <c r="J31" s="130">
        <f>ROUND(ROUND((SUM(BF81:BF150)),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ROUND(SUM(BG81:BG150),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ROUND(SUM(BH81:BH150),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ROUND(SUM(BI81:BI150),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14 - SO.01 - Měření a regulace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4700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7" customFormat="1" ht="24.95" customHeight="1">
      <c r="B58" s="149"/>
      <c r="C58" s="150"/>
      <c r="D58" s="151" t="s">
        <v>4701</v>
      </c>
      <c r="E58" s="152"/>
      <c r="F58" s="152"/>
      <c r="G58" s="152"/>
      <c r="H58" s="152"/>
      <c r="I58" s="153"/>
      <c r="J58" s="154">
        <f>J119</f>
        <v>0</v>
      </c>
      <c r="K58" s="155"/>
    </row>
    <row r="59" spans="2:47" s="7" customFormat="1" ht="24.95" customHeight="1">
      <c r="B59" s="149"/>
      <c r="C59" s="150"/>
      <c r="D59" s="151" t="s">
        <v>4702</v>
      </c>
      <c r="E59" s="152"/>
      <c r="F59" s="152"/>
      <c r="G59" s="152"/>
      <c r="H59" s="152"/>
      <c r="I59" s="153"/>
      <c r="J59" s="154">
        <f>J123</f>
        <v>0</v>
      </c>
      <c r="K59" s="155"/>
    </row>
    <row r="60" spans="2:47" s="7" customFormat="1" ht="24.95" customHeight="1">
      <c r="B60" s="149"/>
      <c r="C60" s="150"/>
      <c r="D60" s="151" t="s">
        <v>4703</v>
      </c>
      <c r="E60" s="152"/>
      <c r="F60" s="152"/>
      <c r="G60" s="152"/>
      <c r="H60" s="152"/>
      <c r="I60" s="153"/>
      <c r="J60" s="154">
        <f>J128</f>
        <v>0</v>
      </c>
      <c r="K60" s="155"/>
    </row>
    <row r="61" spans="2:47" s="7" customFormat="1" ht="24.95" customHeight="1">
      <c r="B61" s="149"/>
      <c r="C61" s="150"/>
      <c r="D61" s="151" t="s">
        <v>4704</v>
      </c>
      <c r="E61" s="152"/>
      <c r="F61" s="152"/>
      <c r="G61" s="152"/>
      <c r="H61" s="152"/>
      <c r="I61" s="153"/>
      <c r="J61" s="154">
        <f>J143</f>
        <v>0</v>
      </c>
      <c r="K61" s="155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157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1" t="str">
        <f>E7</f>
        <v>Výstavba objektu ZŠ - dostavba areálu při ul. Jizerská</v>
      </c>
      <c r="F71" s="382"/>
      <c r="G71" s="382"/>
      <c r="H71" s="382"/>
      <c r="I71" s="163"/>
      <c r="J71" s="63"/>
      <c r="K71" s="63"/>
      <c r="L71" s="61"/>
    </row>
    <row r="72" spans="2:20" s="1" customFormat="1" ht="14.45" customHeight="1">
      <c r="B72" s="41"/>
      <c r="C72" s="65" t="s">
        <v>141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56" t="str">
        <f>E9</f>
        <v>14 - SO.01 - Měření a regulace</v>
      </c>
      <c r="F73" s="383"/>
      <c r="G73" s="383"/>
      <c r="H73" s="383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- Čakovice</v>
      </c>
      <c r="G75" s="63"/>
      <c r="H75" s="63"/>
      <c r="I75" s="165" t="s">
        <v>26</v>
      </c>
      <c r="J75" s="73" t="str">
        <f>IF(J12="","",J12)</f>
        <v>6. 3. 2017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30</v>
      </c>
      <c r="D77" s="63"/>
      <c r="E77" s="63"/>
      <c r="F77" s="164" t="str">
        <f>E15</f>
        <v>Městská část Praha Čakovice</v>
      </c>
      <c r="G77" s="63"/>
      <c r="H77" s="63"/>
      <c r="I77" s="165" t="s">
        <v>38</v>
      </c>
      <c r="J77" s="164" t="str">
        <f>E21</f>
        <v>GREBNER, spol s r.o.</v>
      </c>
      <c r="K77" s="63"/>
      <c r="L77" s="61"/>
    </row>
    <row r="78" spans="2:20" s="1" customFormat="1" ht="14.45" customHeight="1">
      <c r="B78" s="41"/>
      <c r="C78" s="65" t="s">
        <v>36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158</v>
      </c>
      <c r="D80" s="168" t="s">
        <v>64</v>
      </c>
      <c r="E80" s="168" t="s">
        <v>60</v>
      </c>
      <c r="F80" s="168" t="s">
        <v>159</v>
      </c>
      <c r="G80" s="168" t="s">
        <v>160</v>
      </c>
      <c r="H80" s="168" t="s">
        <v>161</v>
      </c>
      <c r="I80" s="169" t="s">
        <v>162</v>
      </c>
      <c r="J80" s="168" t="s">
        <v>146</v>
      </c>
      <c r="K80" s="170" t="s">
        <v>163</v>
      </c>
      <c r="L80" s="171"/>
      <c r="M80" s="81" t="s">
        <v>164</v>
      </c>
      <c r="N80" s="82" t="s">
        <v>49</v>
      </c>
      <c r="O80" s="82" t="s">
        <v>165</v>
      </c>
      <c r="P80" s="82" t="s">
        <v>166</v>
      </c>
      <c r="Q80" s="82" t="s">
        <v>167</v>
      </c>
      <c r="R80" s="82" t="s">
        <v>168</v>
      </c>
      <c r="S80" s="82" t="s">
        <v>169</v>
      </c>
      <c r="T80" s="83" t="s">
        <v>170</v>
      </c>
    </row>
    <row r="81" spans="2:65" s="1" customFormat="1" ht="29.25" customHeight="1">
      <c r="B81" s="41"/>
      <c r="C81" s="87" t="s">
        <v>147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P82+P119+P123+P128+P143</f>
        <v>0</v>
      </c>
      <c r="Q81" s="85"/>
      <c r="R81" s="173">
        <f>R82+R119+R123+R128+R143</f>
        <v>0</v>
      </c>
      <c r="S81" s="85"/>
      <c r="T81" s="174">
        <f>T82+T119+T123+T128+T143</f>
        <v>0</v>
      </c>
      <c r="AT81" s="23" t="s">
        <v>79</v>
      </c>
      <c r="AU81" s="23" t="s">
        <v>148</v>
      </c>
      <c r="BK81" s="175">
        <f>BK82+BK119+BK123+BK128+BK143</f>
        <v>0</v>
      </c>
    </row>
    <row r="82" spans="2:65" s="10" customFormat="1" ht="37.35" customHeight="1">
      <c r="B82" s="176"/>
      <c r="C82" s="177"/>
      <c r="D82" s="178" t="s">
        <v>79</v>
      </c>
      <c r="E82" s="179" t="s">
        <v>2963</v>
      </c>
      <c r="F82" s="179" t="s">
        <v>4705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SUM(P83:P118)</f>
        <v>0</v>
      </c>
      <c r="Q82" s="184"/>
      <c r="R82" s="185">
        <f>SUM(R83:R118)</f>
        <v>0</v>
      </c>
      <c r="S82" s="184"/>
      <c r="T82" s="186">
        <f>SUM(T83:T118)</f>
        <v>0</v>
      </c>
      <c r="AR82" s="187" t="s">
        <v>89</v>
      </c>
      <c r="AT82" s="188" t="s">
        <v>79</v>
      </c>
      <c r="AU82" s="188" t="s">
        <v>80</v>
      </c>
      <c r="AY82" s="187" t="s">
        <v>173</v>
      </c>
      <c r="BK82" s="189">
        <f>SUM(BK83:BK118)</f>
        <v>0</v>
      </c>
    </row>
    <row r="83" spans="2:65" s="1" customFormat="1" ht="16.5" customHeight="1">
      <c r="B83" s="41"/>
      <c r="C83" s="192" t="s">
        <v>87</v>
      </c>
      <c r="D83" s="192" t="s">
        <v>176</v>
      </c>
      <c r="E83" s="193" t="s">
        <v>4706</v>
      </c>
      <c r="F83" s="194" t="s">
        <v>4707</v>
      </c>
      <c r="G83" s="195" t="s">
        <v>338</v>
      </c>
      <c r="H83" s="196">
        <v>1</v>
      </c>
      <c r="I83" s="197"/>
      <c r="J83" s="198">
        <f>ROUND(I83*H83,2)</f>
        <v>0</v>
      </c>
      <c r="K83" s="194" t="s">
        <v>78</v>
      </c>
      <c r="L83" s="61"/>
      <c r="M83" s="199" t="s">
        <v>78</v>
      </c>
      <c r="N83" s="200" t="s">
        <v>50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239</v>
      </c>
      <c r="AT83" s="23" t="s">
        <v>176</v>
      </c>
      <c r="AU83" s="23" t="s">
        <v>87</v>
      </c>
      <c r="AY83" s="23" t="s">
        <v>173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87</v>
      </c>
      <c r="BK83" s="203">
        <f>ROUND(I83*H83,2)</f>
        <v>0</v>
      </c>
      <c r="BL83" s="23" t="s">
        <v>239</v>
      </c>
      <c r="BM83" s="23" t="s">
        <v>89</v>
      </c>
    </row>
    <row r="84" spans="2:65" s="1" customFormat="1" ht="13.5">
      <c r="B84" s="41"/>
      <c r="C84" s="63"/>
      <c r="D84" s="204" t="s">
        <v>182</v>
      </c>
      <c r="E84" s="63"/>
      <c r="F84" s="205" t="s">
        <v>4707</v>
      </c>
      <c r="G84" s="63"/>
      <c r="H84" s="63"/>
      <c r="I84" s="163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3" t="s">
        <v>182</v>
      </c>
      <c r="AU84" s="23" t="s">
        <v>87</v>
      </c>
    </row>
    <row r="85" spans="2:65" s="1" customFormat="1" ht="16.5" customHeight="1">
      <c r="B85" s="41"/>
      <c r="C85" s="192" t="s">
        <v>89</v>
      </c>
      <c r="D85" s="192" t="s">
        <v>176</v>
      </c>
      <c r="E85" s="193" t="s">
        <v>4708</v>
      </c>
      <c r="F85" s="194" t="s">
        <v>4709</v>
      </c>
      <c r="G85" s="195" t="s">
        <v>338</v>
      </c>
      <c r="H85" s="196">
        <v>5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194</v>
      </c>
    </row>
    <row r="86" spans="2:65" s="1" customFormat="1" ht="13.5">
      <c r="B86" s="41"/>
      <c r="C86" s="63"/>
      <c r="D86" s="204" t="s">
        <v>182</v>
      </c>
      <c r="E86" s="63"/>
      <c r="F86" s="205" t="s">
        <v>4709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188</v>
      </c>
      <c r="D87" s="192" t="s">
        <v>176</v>
      </c>
      <c r="E87" s="193" t="s">
        <v>4710</v>
      </c>
      <c r="F87" s="194" t="s">
        <v>4711</v>
      </c>
      <c r="G87" s="195" t="s">
        <v>338</v>
      </c>
      <c r="H87" s="196">
        <v>3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201</v>
      </c>
    </row>
    <row r="88" spans="2:65" s="1" customFormat="1" ht="13.5">
      <c r="B88" s="41"/>
      <c r="C88" s="63"/>
      <c r="D88" s="204" t="s">
        <v>182</v>
      </c>
      <c r="E88" s="63"/>
      <c r="F88" s="205" t="s">
        <v>4711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194</v>
      </c>
      <c r="D89" s="192" t="s">
        <v>176</v>
      </c>
      <c r="E89" s="193" t="s">
        <v>4712</v>
      </c>
      <c r="F89" s="194" t="s">
        <v>4713</v>
      </c>
      <c r="G89" s="195" t="s">
        <v>338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209</v>
      </c>
    </row>
    <row r="90" spans="2:65" s="1" customFormat="1" ht="13.5">
      <c r="B90" s="41"/>
      <c r="C90" s="63"/>
      <c r="D90" s="204" t="s">
        <v>182</v>
      </c>
      <c r="E90" s="63"/>
      <c r="F90" s="205" t="s">
        <v>4713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16.5" customHeight="1">
      <c r="B91" s="41"/>
      <c r="C91" s="192" t="s">
        <v>172</v>
      </c>
      <c r="D91" s="192" t="s">
        <v>176</v>
      </c>
      <c r="E91" s="193" t="s">
        <v>4714</v>
      </c>
      <c r="F91" s="194" t="s">
        <v>4715</v>
      </c>
      <c r="G91" s="195" t="s">
        <v>338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109</v>
      </c>
    </row>
    <row r="92" spans="2:65" s="1" customFormat="1" ht="13.5">
      <c r="B92" s="41"/>
      <c r="C92" s="63"/>
      <c r="D92" s="204" t="s">
        <v>182</v>
      </c>
      <c r="E92" s="63"/>
      <c r="F92" s="205" t="s">
        <v>4715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16.5" customHeight="1">
      <c r="B93" s="41"/>
      <c r="C93" s="192" t="s">
        <v>201</v>
      </c>
      <c r="D93" s="192" t="s">
        <v>176</v>
      </c>
      <c r="E93" s="193" t="s">
        <v>4716</v>
      </c>
      <c r="F93" s="194" t="s">
        <v>4717</v>
      </c>
      <c r="G93" s="195" t="s">
        <v>338</v>
      </c>
      <c r="H93" s="196">
        <v>2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115</v>
      </c>
    </row>
    <row r="94" spans="2:65" s="1" customFormat="1" ht="13.5">
      <c r="B94" s="41"/>
      <c r="C94" s="63"/>
      <c r="D94" s="204" t="s">
        <v>182</v>
      </c>
      <c r="E94" s="63"/>
      <c r="F94" s="205" t="s">
        <v>4717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16.5" customHeight="1">
      <c r="B95" s="41"/>
      <c r="C95" s="192" t="s">
        <v>205</v>
      </c>
      <c r="D95" s="192" t="s">
        <v>176</v>
      </c>
      <c r="E95" s="193" t="s">
        <v>4718</v>
      </c>
      <c r="F95" s="194" t="s">
        <v>4719</v>
      </c>
      <c r="G95" s="195" t="s">
        <v>338</v>
      </c>
      <c r="H95" s="196">
        <v>13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121</v>
      </c>
    </row>
    <row r="96" spans="2:65" s="1" customFormat="1" ht="13.5">
      <c r="B96" s="41"/>
      <c r="C96" s="63"/>
      <c r="D96" s="204" t="s">
        <v>182</v>
      </c>
      <c r="E96" s="63"/>
      <c r="F96" s="205" t="s">
        <v>4719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16.5" customHeight="1">
      <c r="B97" s="41"/>
      <c r="C97" s="192" t="s">
        <v>209</v>
      </c>
      <c r="D97" s="192" t="s">
        <v>176</v>
      </c>
      <c r="E97" s="193" t="s">
        <v>4720</v>
      </c>
      <c r="F97" s="194" t="s">
        <v>4721</v>
      </c>
      <c r="G97" s="195" t="s">
        <v>338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239</v>
      </c>
    </row>
    <row r="98" spans="2:65" s="1" customFormat="1" ht="13.5">
      <c r="B98" s="41"/>
      <c r="C98" s="63"/>
      <c r="D98" s="204" t="s">
        <v>182</v>
      </c>
      <c r="E98" s="63"/>
      <c r="F98" s="205" t="s">
        <v>4721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16.5" customHeight="1">
      <c r="B99" s="41"/>
      <c r="C99" s="192" t="s">
        <v>213</v>
      </c>
      <c r="D99" s="192" t="s">
        <v>176</v>
      </c>
      <c r="E99" s="193" t="s">
        <v>4722</v>
      </c>
      <c r="F99" s="194" t="s">
        <v>4723</v>
      </c>
      <c r="G99" s="195" t="s">
        <v>338</v>
      </c>
      <c r="H99" s="196">
        <v>7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249</v>
      </c>
    </row>
    <row r="100" spans="2:65" s="1" customFormat="1" ht="13.5">
      <c r="B100" s="41"/>
      <c r="C100" s="63"/>
      <c r="D100" s="204" t="s">
        <v>182</v>
      </c>
      <c r="E100" s="63"/>
      <c r="F100" s="205" t="s">
        <v>4723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16.5" customHeight="1">
      <c r="B101" s="41"/>
      <c r="C101" s="192" t="s">
        <v>109</v>
      </c>
      <c r="D101" s="192" t="s">
        <v>176</v>
      </c>
      <c r="E101" s="193" t="s">
        <v>4724</v>
      </c>
      <c r="F101" s="194" t="s">
        <v>4725</v>
      </c>
      <c r="G101" s="195" t="s">
        <v>338</v>
      </c>
      <c r="H101" s="196">
        <v>3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124</v>
      </c>
    </row>
    <row r="102" spans="2:65" s="1" customFormat="1" ht="13.5">
      <c r="B102" s="41"/>
      <c r="C102" s="63"/>
      <c r="D102" s="204" t="s">
        <v>182</v>
      </c>
      <c r="E102" s="63"/>
      <c r="F102" s="205" t="s">
        <v>4725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16.5" customHeight="1">
      <c r="B103" s="41"/>
      <c r="C103" s="192" t="s">
        <v>112</v>
      </c>
      <c r="D103" s="192" t="s">
        <v>176</v>
      </c>
      <c r="E103" s="193" t="s">
        <v>4726</v>
      </c>
      <c r="F103" s="194" t="s">
        <v>4727</v>
      </c>
      <c r="G103" s="195" t="s">
        <v>338</v>
      </c>
      <c r="H103" s="196">
        <v>7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129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4727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16.5" customHeight="1">
      <c r="B105" s="41"/>
      <c r="C105" s="192" t="s">
        <v>115</v>
      </c>
      <c r="D105" s="192" t="s">
        <v>176</v>
      </c>
      <c r="E105" s="193" t="s">
        <v>4728</v>
      </c>
      <c r="F105" s="194" t="s">
        <v>4729</v>
      </c>
      <c r="G105" s="195" t="s">
        <v>338</v>
      </c>
      <c r="H105" s="196">
        <v>1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394</v>
      </c>
    </row>
    <row r="106" spans="2:65" s="1" customFormat="1" ht="13.5">
      <c r="B106" s="41"/>
      <c r="C106" s="63"/>
      <c r="D106" s="204" t="s">
        <v>182</v>
      </c>
      <c r="E106" s="63"/>
      <c r="F106" s="205" t="s">
        <v>4729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16.5" customHeight="1">
      <c r="B107" s="41"/>
      <c r="C107" s="192" t="s">
        <v>118</v>
      </c>
      <c r="D107" s="192" t="s">
        <v>176</v>
      </c>
      <c r="E107" s="193" t="s">
        <v>4730</v>
      </c>
      <c r="F107" s="194" t="s">
        <v>4731</v>
      </c>
      <c r="G107" s="195" t="s">
        <v>338</v>
      </c>
      <c r="H107" s="196">
        <v>1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407</v>
      </c>
    </row>
    <row r="108" spans="2:65" s="1" customFormat="1" ht="13.5">
      <c r="B108" s="41"/>
      <c r="C108" s="63"/>
      <c r="D108" s="204" t="s">
        <v>182</v>
      </c>
      <c r="E108" s="63"/>
      <c r="F108" s="205" t="s">
        <v>4731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121</v>
      </c>
      <c r="D109" s="192" t="s">
        <v>176</v>
      </c>
      <c r="E109" s="193" t="s">
        <v>4732</v>
      </c>
      <c r="F109" s="194" t="s">
        <v>4733</v>
      </c>
      <c r="G109" s="195" t="s">
        <v>338</v>
      </c>
      <c r="H109" s="196">
        <v>1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420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4733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10</v>
      </c>
      <c r="D111" s="192" t="s">
        <v>176</v>
      </c>
      <c r="E111" s="193" t="s">
        <v>4734</v>
      </c>
      <c r="F111" s="194" t="s">
        <v>4735</v>
      </c>
      <c r="G111" s="195" t="s">
        <v>795</v>
      </c>
      <c r="H111" s="196">
        <v>15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434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4735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16.5" customHeight="1">
      <c r="B113" s="41"/>
      <c r="C113" s="192" t="s">
        <v>239</v>
      </c>
      <c r="D113" s="192" t="s">
        <v>176</v>
      </c>
      <c r="E113" s="193" t="s">
        <v>4736</v>
      </c>
      <c r="F113" s="194" t="s">
        <v>4737</v>
      </c>
      <c r="G113" s="195" t="s">
        <v>795</v>
      </c>
      <c r="H113" s="196">
        <v>1</v>
      </c>
      <c r="I113" s="197"/>
      <c r="J113" s="198">
        <f>ROUND(I113*H113,2)</f>
        <v>0</v>
      </c>
      <c r="K113" s="194" t="s">
        <v>78</v>
      </c>
      <c r="L113" s="61"/>
      <c r="M113" s="199" t="s">
        <v>78</v>
      </c>
      <c r="N113" s="200" t="s">
        <v>50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239</v>
      </c>
      <c r="AT113" s="23" t="s">
        <v>176</v>
      </c>
      <c r="AU113" s="23" t="s">
        <v>87</v>
      </c>
      <c r="AY113" s="23" t="s">
        <v>173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87</v>
      </c>
      <c r="BK113" s="203">
        <f>ROUND(I113*H113,2)</f>
        <v>0</v>
      </c>
      <c r="BL113" s="23" t="s">
        <v>239</v>
      </c>
      <c r="BM113" s="23" t="s">
        <v>666</v>
      </c>
    </row>
    <row r="114" spans="2:65" s="1" customFormat="1" ht="13.5">
      <c r="B114" s="41"/>
      <c r="C114" s="63"/>
      <c r="D114" s="204" t="s">
        <v>182</v>
      </c>
      <c r="E114" s="63"/>
      <c r="F114" s="205" t="s">
        <v>4737</v>
      </c>
      <c r="G114" s="63"/>
      <c r="H114" s="63"/>
      <c r="I114" s="163"/>
      <c r="J114" s="63"/>
      <c r="K114" s="63"/>
      <c r="L114" s="61"/>
      <c r="M114" s="206"/>
      <c r="N114" s="42"/>
      <c r="O114" s="42"/>
      <c r="P114" s="42"/>
      <c r="Q114" s="42"/>
      <c r="R114" s="42"/>
      <c r="S114" s="42"/>
      <c r="T114" s="78"/>
      <c r="AT114" s="23" t="s">
        <v>182</v>
      </c>
      <c r="AU114" s="23" t="s">
        <v>87</v>
      </c>
    </row>
    <row r="115" spans="2:65" s="1" customFormat="1" ht="16.5" customHeight="1">
      <c r="B115" s="41"/>
      <c r="C115" s="192" t="s">
        <v>243</v>
      </c>
      <c r="D115" s="192" t="s">
        <v>176</v>
      </c>
      <c r="E115" s="193" t="s">
        <v>4738</v>
      </c>
      <c r="F115" s="194" t="s">
        <v>4739</v>
      </c>
      <c r="G115" s="195" t="s">
        <v>338</v>
      </c>
      <c r="H115" s="196">
        <v>3</v>
      </c>
      <c r="I115" s="197"/>
      <c r="J115" s="198">
        <f>ROUND(I115*H115,2)</f>
        <v>0</v>
      </c>
      <c r="K115" s="194" t="s">
        <v>78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239</v>
      </c>
      <c r="AT115" s="23" t="s">
        <v>176</v>
      </c>
      <c r="AU115" s="23" t="s">
        <v>87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239</v>
      </c>
      <c r="BM115" s="23" t="s">
        <v>678</v>
      </c>
    </row>
    <row r="116" spans="2:65" s="1" customFormat="1" ht="13.5">
      <c r="B116" s="41"/>
      <c r="C116" s="63"/>
      <c r="D116" s="204" t="s">
        <v>182</v>
      </c>
      <c r="E116" s="63"/>
      <c r="F116" s="205" t="s">
        <v>4739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87</v>
      </c>
    </row>
    <row r="117" spans="2:65" s="1" customFormat="1" ht="16.5" customHeight="1">
      <c r="B117" s="41"/>
      <c r="C117" s="192" t="s">
        <v>249</v>
      </c>
      <c r="D117" s="192" t="s">
        <v>176</v>
      </c>
      <c r="E117" s="193" t="s">
        <v>4740</v>
      </c>
      <c r="F117" s="194" t="s">
        <v>4741</v>
      </c>
      <c r="G117" s="195" t="s">
        <v>338</v>
      </c>
      <c r="H117" s="196">
        <v>10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4742</v>
      </c>
    </row>
    <row r="118" spans="2:65" s="1" customFormat="1" ht="16.5" customHeight="1">
      <c r="B118" s="41"/>
      <c r="C118" s="192" t="s">
        <v>253</v>
      </c>
      <c r="D118" s="192" t="s">
        <v>176</v>
      </c>
      <c r="E118" s="193" t="s">
        <v>4743</v>
      </c>
      <c r="F118" s="194" t="s">
        <v>4744</v>
      </c>
      <c r="G118" s="195" t="s">
        <v>338</v>
      </c>
      <c r="H118" s="196">
        <v>10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4745</v>
      </c>
    </row>
    <row r="119" spans="2:65" s="10" customFormat="1" ht="37.35" customHeight="1">
      <c r="B119" s="176"/>
      <c r="C119" s="177"/>
      <c r="D119" s="178" t="s">
        <v>79</v>
      </c>
      <c r="E119" s="179" t="s">
        <v>3615</v>
      </c>
      <c r="F119" s="179" t="s">
        <v>4746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SUM(P120:P122)</f>
        <v>0</v>
      </c>
      <c r="Q119" s="184"/>
      <c r="R119" s="185">
        <f>SUM(R120:R122)</f>
        <v>0</v>
      </c>
      <c r="S119" s="184"/>
      <c r="T119" s="186">
        <f>SUM(T120:T122)</f>
        <v>0</v>
      </c>
      <c r="AR119" s="187" t="s">
        <v>89</v>
      </c>
      <c r="AT119" s="188" t="s">
        <v>79</v>
      </c>
      <c r="AU119" s="188" t="s">
        <v>80</v>
      </c>
      <c r="AY119" s="187" t="s">
        <v>173</v>
      </c>
      <c r="BK119" s="189">
        <f>SUM(BK120:BK122)</f>
        <v>0</v>
      </c>
    </row>
    <row r="120" spans="2:65" s="1" customFormat="1" ht="25.5" customHeight="1">
      <c r="B120" s="41"/>
      <c r="C120" s="192" t="s">
        <v>124</v>
      </c>
      <c r="D120" s="192" t="s">
        <v>176</v>
      </c>
      <c r="E120" s="193" t="s">
        <v>4747</v>
      </c>
      <c r="F120" s="194" t="s">
        <v>4748</v>
      </c>
      <c r="G120" s="195" t="s">
        <v>795</v>
      </c>
      <c r="H120" s="196">
        <v>1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692</v>
      </c>
    </row>
    <row r="121" spans="2:65" s="1" customFormat="1" ht="27">
      <c r="B121" s="41"/>
      <c r="C121" s="63"/>
      <c r="D121" s="204" t="s">
        <v>182</v>
      </c>
      <c r="E121" s="63"/>
      <c r="F121" s="205" t="s">
        <v>4748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283.5">
      <c r="B122" s="41"/>
      <c r="C122" s="63"/>
      <c r="D122" s="204" t="s">
        <v>351</v>
      </c>
      <c r="E122" s="63"/>
      <c r="F122" s="252" t="s">
        <v>4749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351</v>
      </c>
      <c r="AU122" s="23" t="s">
        <v>87</v>
      </c>
    </row>
    <row r="123" spans="2:65" s="10" customFormat="1" ht="37.35" customHeight="1">
      <c r="B123" s="176"/>
      <c r="C123" s="177"/>
      <c r="D123" s="178" t="s">
        <v>79</v>
      </c>
      <c r="E123" s="179" t="s">
        <v>3625</v>
      </c>
      <c r="F123" s="179" t="s">
        <v>4750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SUM(P124:P127)</f>
        <v>0</v>
      </c>
      <c r="Q123" s="184"/>
      <c r="R123" s="185">
        <f>SUM(R124:R127)</f>
        <v>0</v>
      </c>
      <c r="S123" s="184"/>
      <c r="T123" s="186">
        <f>SUM(T124:T127)</f>
        <v>0</v>
      </c>
      <c r="AR123" s="187" t="s">
        <v>89</v>
      </c>
      <c r="AT123" s="188" t="s">
        <v>79</v>
      </c>
      <c r="AU123" s="188" t="s">
        <v>80</v>
      </c>
      <c r="AY123" s="187" t="s">
        <v>173</v>
      </c>
      <c r="BK123" s="189">
        <f>SUM(BK124:BK127)</f>
        <v>0</v>
      </c>
    </row>
    <row r="124" spans="2:65" s="1" customFormat="1" ht="25.5" customHeight="1">
      <c r="B124" s="41"/>
      <c r="C124" s="192" t="s">
        <v>9</v>
      </c>
      <c r="D124" s="192" t="s">
        <v>176</v>
      </c>
      <c r="E124" s="193" t="s">
        <v>4751</v>
      </c>
      <c r="F124" s="194" t="s">
        <v>4752</v>
      </c>
      <c r="G124" s="195" t="s">
        <v>795</v>
      </c>
      <c r="H124" s="196">
        <v>1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710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4752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16.5" customHeight="1">
      <c r="B126" s="41"/>
      <c r="C126" s="192" t="s">
        <v>129</v>
      </c>
      <c r="D126" s="192" t="s">
        <v>176</v>
      </c>
      <c r="E126" s="193" t="s">
        <v>4753</v>
      </c>
      <c r="F126" s="194" t="s">
        <v>4754</v>
      </c>
      <c r="G126" s="195" t="s">
        <v>795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733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4754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0" customFormat="1" ht="37.35" customHeight="1">
      <c r="B128" s="176"/>
      <c r="C128" s="177"/>
      <c r="D128" s="178" t="s">
        <v>79</v>
      </c>
      <c r="E128" s="179" t="s">
        <v>3632</v>
      </c>
      <c r="F128" s="179" t="s">
        <v>4755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SUM(P129:P142)</f>
        <v>0</v>
      </c>
      <c r="Q128" s="184"/>
      <c r="R128" s="185">
        <f>SUM(R129:R142)</f>
        <v>0</v>
      </c>
      <c r="S128" s="184"/>
      <c r="T128" s="186">
        <f>SUM(T129:T142)</f>
        <v>0</v>
      </c>
      <c r="AR128" s="187" t="s">
        <v>89</v>
      </c>
      <c r="AT128" s="188" t="s">
        <v>79</v>
      </c>
      <c r="AU128" s="188" t="s">
        <v>80</v>
      </c>
      <c r="AY128" s="187" t="s">
        <v>173</v>
      </c>
      <c r="BK128" s="189">
        <f>SUM(BK129:BK142)</f>
        <v>0</v>
      </c>
    </row>
    <row r="129" spans="2:65" s="1" customFormat="1" ht="16.5" customHeight="1">
      <c r="B129" s="41"/>
      <c r="C129" s="192" t="s">
        <v>387</v>
      </c>
      <c r="D129" s="192" t="s">
        <v>176</v>
      </c>
      <c r="E129" s="193" t="s">
        <v>4756</v>
      </c>
      <c r="F129" s="194" t="s">
        <v>4757</v>
      </c>
      <c r="G129" s="195" t="s">
        <v>327</v>
      </c>
      <c r="H129" s="196">
        <v>3927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746</v>
      </c>
    </row>
    <row r="130" spans="2:65" s="1" customFormat="1" ht="13.5">
      <c r="B130" s="41"/>
      <c r="C130" s="63"/>
      <c r="D130" s="204" t="s">
        <v>182</v>
      </c>
      <c r="E130" s="63"/>
      <c r="F130" s="205" t="s">
        <v>4757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16.5" customHeight="1">
      <c r="B131" s="41"/>
      <c r="C131" s="192" t="s">
        <v>394</v>
      </c>
      <c r="D131" s="192" t="s">
        <v>176</v>
      </c>
      <c r="E131" s="193" t="s">
        <v>4758</v>
      </c>
      <c r="F131" s="194" t="s">
        <v>4759</v>
      </c>
      <c r="G131" s="195" t="s">
        <v>327</v>
      </c>
      <c r="H131" s="196">
        <v>2385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759</v>
      </c>
    </row>
    <row r="132" spans="2:65" s="1" customFormat="1" ht="13.5">
      <c r="B132" s="41"/>
      <c r="C132" s="63"/>
      <c r="D132" s="204" t="s">
        <v>182</v>
      </c>
      <c r="E132" s="63"/>
      <c r="F132" s="205" t="s">
        <v>4759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16.5" customHeight="1">
      <c r="B133" s="41"/>
      <c r="C133" s="192" t="s">
        <v>402</v>
      </c>
      <c r="D133" s="192" t="s">
        <v>176</v>
      </c>
      <c r="E133" s="193" t="s">
        <v>4760</v>
      </c>
      <c r="F133" s="194" t="s">
        <v>4761</v>
      </c>
      <c r="G133" s="195" t="s">
        <v>327</v>
      </c>
      <c r="H133" s="196">
        <v>1785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773</v>
      </c>
    </row>
    <row r="134" spans="2:65" s="1" customFormat="1" ht="13.5">
      <c r="B134" s="41"/>
      <c r="C134" s="63"/>
      <c r="D134" s="204" t="s">
        <v>182</v>
      </c>
      <c r="E134" s="63"/>
      <c r="F134" s="205" t="s">
        <v>4761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407</v>
      </c>
      <c r="D135" s="192" t="s">
        <v>176</v>
      </c>
      <c r="E135" s="193" t="s">
        <v>4762</v>
      </c>
      <c r="F135" s="194" t="s">
        <v>4763</v>
      </c>
      <c r="G135" s="195" t="s">
        <v>327</v>
      </c>
      <c r="H135" s="196">
        <v>1520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783</v>
      </c>
    </row>
    <row r="136" spans="2:65" s="1" customFormat="1" ht="13.5">
      <c r="B136" s="41"/>
      <c r="C136" s="63"/>
      <c r="D136" s="204" t="s">
        <v>182</v>
      </c>
      <c r="E136" s="63"/>
      <c r="F136" s="205" t="s">
        <v>4763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16.5" customHeight="1">
      <c r="B137" s="41"/>
      <c r="C137" s="192" t="s">
        <v>414</v>
      </c>
      <c r="D137" s="192" t="s">
        <v>176</v>
      </c>
      <c r="E137" s="193" t="s">
        <v>4764</v>
      </c>
      <c r="F137" s="194" t="s">
        <v>4765</v>
      </c>
      <c r="G137" s="195" t="s">
        <v>327</v>
      </c>
      <c r="H137" s="196">
        <v>185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797</v>
      </c>
    </row>
    <row r="138" spans="2:65" s="1" customFormat="1" ht="13.5">
      <c r="B138" s="41"/>
      <c r="C138" s="63"/>
      <c r="D138" s="204" t="s">
        <v>182</v>
      </c>
      <c r="E138" s="63"/>
      <c r="F138" s="205" t="s">
        <v>4765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" customFormat="1" ht="16.5" customHeight="1">
      <c r="B139" s="41"/>
      <c r="C139" s="192" t="s">
        <v>420</v>
      </c>
      <c r="D139" s="192" t="s">
        <v>176</v>
      </c>
      <c r="E139" s="193" t="s">
        <v>4766</v>
      </c>
      <c r="F139" s="194" t="s">
        <v>4767</v>
      </c>
      <c r="G139" s="195" t="s">
        <v>327</v>
      </c>
      <c r="H139" s="196">
        <v>1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239</v>
      </c>
      <c r="AT139" s="23" t="s">
        <v>176</v>
      </c>
      <c r="AU139" s="23" t="s">
        <v>87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239</v>
      </c>
      <c r="BM139" s="23" t="s">
        <v>813</v>
      </c>
    </row>
    <row r="140" spans="2:65" s="1" customFormat="1" ht="13.5">
      <c r="B140" s="41"/>
      <c r="C140" s="63"/>
      <c r="D140" s="204" t="s">
        <v>182</v>
      </c>
      <c r="E140" s="63"/>
      <c r="F140" s="205" t="s">
        <v>4767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87</v>
      </c>
    </row>
    <row r="141" spans="2:65" s="1" customFormat="1" ht="16.5" customHeight="1">
      <c r="B141" s="41"/>
      <c r="C141" s="192" t="s">
        <v>427</v>
      </c>
      <c r="D141" s="192" t="s">
        <v>176</v>
      </c>
      <c r="E141" s="193" t="s">
        <v>4768</v>
      </c>
      <c r="F141" s="194" t="s">
        <v>4769</v>
      </c>
      <c r="G141" s="195" t="s">
        <v>795</v>
      </c>
      <c r="H141" s="196">
        <v>1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824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4769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0" customFormat="1" ht="37.35" customHeight="1">
      <c r="B143" s="176"/>
      <c r="C143" s="177"/>
      <c r="D143" s="178" t="s">
        <v>79</v>
      </c>
      <c r="E143" s="179" t="s">
        <v>106</v>
      </c>
      <c r="F143" s="179" t="s">
        <v>3633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SUM(P144:P150)</f>
        <v>0</v>
      </c>
      <c r="Q143" s="184"/>
      <c r="R143" s="185">
        <f>SUM(R144:R150)</f>
        <v>0</v>
      </c>
      <c r="S143" s="184"/>
      <c r="T143" s="186">
        <f>SUM(T144:T150)</f>
        <v>0</v>
      </c>
      <c r="AR143" s="187" t="s">
        <v>89</v>
      </c>
      <c r="AT143" s="188" t="s">
        <v>79</v>
      </c>
      <c r="AU143" s="188" t="s">
        <v>80</v>
      </c>
      <c r="AY143" s="187" t="s">
        <v>173</v>
      </c>
      <c r="BK143" s="189">
        <f>SUM(BK144:BK150)</f>
        <v>0</v>
      </c>
    </row>
    <row r="144" spans="2:65" s="1" customFormat="1" ht="16.5" customHeight="1">
      <c r="B144" s="41"/>
      <c r="C144" s="192" t="s">
        <v>434</v>
      </c>
      <c r="D144" s="192" t="s">
        <v>176</v>
      </c>
      <c r="E144" s="193" t="s">
        <v>4770</v>
      </c>
      <c r="F144" s="194" t="s">
        <v>4771</v>
      </c>
      <c r="G144" s="195" t="s">
        <v>795</v>
      </c>
      <c r="H144" s="196">
        <v>1</v>
      </c>
      <c r="I144" s="197"/>
      <c r="J144" s="198">
        <f t="shared" ref="J144:J150" si="0"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 t="shared" ref="P144:P150" si="1">O144*H144</f>
        <v>0</v>
      </c>
      <c r="Q144" s="201">
        <v>0</v>
      </c>
      <c r="R144" s="201">
        <f t="shared" ref="R144:R150" si="2">Q144*H144</f>
        <v>0</v>
      </c>
      <c r="S144" s="201">
        <v>0</v>
      </c>
      <c r="T144" s="202">
        <f t="shared" ref="T144:T150" si="3"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 t="shared" ref="BE144:BE150" si="4">IF(N144="základní",J144,0)</f>
        <v>0</v>
      </c>
      <c r="BF144" s="203">
        <f t="shared" ref="BF144:BF150" si="5">IF(N144="snížená",J144,0)</f>
        <v>0</v>
      </c>
      <c r="BG144" s="203">
        <f t="shared" ref="BG144:BG150" si="6">IF(N144="zákl. přenesená",J144,0)</f>
        <v>0</v>
      </c>
      <c r="BH144" s="203">
        <f t="shared" ref="BH144:BH150" si="7">IF(N144="sníž. přenesená",J144,0)</f>
        <v>0</v>
      </c>
      <c r="BI144" s="203">
        <f t="shared" ref="BI144:BI150" si="8">IF(N144="nulová",J144,0)</f>
        <v>0</v>
      </c>
      <c r="BJ144" s="23" t="s">
        <v>87</v>
      </c>
      <c r="BK144" s="203">
        <f t="shared" ref="BK144:BK150" si="9">ROUND(I144*H144,2)</f>
        <v>0</v>
      </c>
      <c r="BL144" s="23" t="s">
        <v>239</v>
      </c>
      <c r="BM144" s="23" t="s">
        <v>4772</v>
      </c>
    </row>
    <row r="145" spans="2:65" s="1" customFormat="1" ht="16.5" customHeight="1">
      <c r="B145" s="41"/>
      <c r="C145" s="192" t="s">
        <v>441</v>
      </c>
      <c r="D145" s="192" t="s">
        <v>176</v>
      </c>
      <c r="E145" s="193" t="s">
        <v>4773</v>
      </c>
      <c r="F145" s="194" t="s">
        <v>4774</v>
      </c>
      <c r="G145" s="195" t="s">
        <v>795</v>
      </c>
      <c r="H145" s="196">
        <v>1</v>
      </c>
      <c r="I145" s="197"/>
      <c r="J145" s="198">
        <f t="shared" si="0"/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3" t="s">
        <v>87</v>
      </c>
      <c r="BK145" s="203">
        <f t="shared" si="9"/>
        <v>0</v>
      </c>
      <c r="BL145" s="23" t="s">
        <v>239</v>
      </c>
      <c r="BM145" s="23" t="s">
        <v>4775</v>
      </c>
    </row>
    <row r="146" spans="2:65" s="1" customFormat="1" ht="16.5" customHeight="1">
      <c r="B146" s="41"/>
      <c r="C146" s="192" t="s">
        <v>666</v>
      </c>
      <c r="D146" s="192" t="s">
        <v>176</v>
      </c>
      <c r="E146" s="193" t="s">
        <v>4776</v>
      </c>
      <c r="F146" s="194" t="s">
        <v>4777</v>
      </c>
      <c r="G146" s="195" t="s">
        <v>795</v>
      </c>
      <c r="H146" s="196">
        <v>1</v>
      </c>
      <c r="I146" s="197"/>
      <c r="J146" s="198">
        <f t="shared" si="0"/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23" t="s">
        <v>87</v>
      </c>
      <c r="BK146" s="203">
        <f t="shared" si="9"/>
        <v>0</v>
      </c>
      <c r="BL146" s="23" t="s">
        <v>239</v>
      </c>
      <c r="BM146" s="23" t="s">
        <v>4778</v>
      </c>
    </row>
    <row r="147" spans="2:65" s="1" customFormat="1" ht="16.5" customHeight="1">
      <c r="B147" s="41"/>
      <c r="C147" s="192" t="s">
        <v>673</v>
      </c>
      <c r="D147" s="192" t="s">
        <v>176</v>
      </c>
      <c r="E147" s="193" t="s">
        <v>4779</v>
      </c>
      <c r="F147" s="194" t="s">
        <v>4780</v>
      </c>
      <c r="G147" s="195" t="s">
        <v>795</v>
      </c>
      <c r="H147" s="196">
        <v>1</v>
      </c>
      <c r="I147" s="197"/>
      <c r="J147" s="198">
        <f t="shared" si="0"/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23" t="s">
        <v>87</v>
      </c>
      <c r="BK147" s="203">
        <f t="shared" si="9"/>
        <v>0</v>
      </c>
      <c r="BL147" s="23" t="s">
        <v>239</v>
      </c>
      <c r="BM147" s="23" t="s">
        <v>4781</v>
      </c>
    </row>
    <row r="148" spans="2:65" s="1" customFormat="1" ht="16.5" customHeight="1">
      <c r="B148" s="41"/>
      <c r="C148" s="192" t="s">
        <v>678</v>
      </c>
      <c r="D148" s="192" t="s">
        <v>176</v>
      </c>
      <c r="E148" s="193" t="s">
        <v>4782</v>
      </c>
      <c r="F148" s="194" t="s">
        <v>4783</v>
      </c>
      <c r="G148" s="195" t="s">
        <v>795</v>
      </c>
      <c r="H148" s="196">
        <v>1</v>
      </c>
      <c r="I148" s="197"/>
      <c r="J148" s="198">
        <f t="shared" si="0"/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23" t="s">
        <v>87</v>
      </c>
      <c r="BK148" s="203">
        <f t="shared" si="9"/>
        <v>0</v>
      </c>
      <c r="BL148" s="23" t="s">
        <v>239</v>
      </c>
      <c r="BM148" s="23" t="s">
        <v>4784</v>
      </c>
    </row>
    <row r="149" spans="2:65" s="1" customFormat="1" ht="16.5" customHeight="1">
      <c r="B149" s="41"/>
      <c r="C149" s="192" t="s">
        <v>683</v>
      </c>
      <c r="D149" s="192" t="s">
        <v>176</v>
      </c>
      <c r="E149" s="193" t="s">
        <v>4785</v>
      </c>
      <c r="F149" s="194" t="s">
        <v>4786</v>
      </c>
      <c r="G149" s="195" t="s">
        <v>795</v>
      </c>
      <c r="H149" s="196">
        <v>1</v>
      </c>
      <c r="I149" s="197"/>
      <c r="J149" s="198">
        <f t="shared" si="0"/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23" t="s">
        <v>87</v>
      </c>
      <c r="BK149" s="203">
        <f t="shared" si="9"/>
        <v>0</v>
      </c>
      <c r="BL149" s="23" t="s">
        <v>239</v>
      </c>
      <c r="BM149" s="23" t="s">
        <v>4787</v>
      </c>
    </row>
    <row r="150" spans="2:65" s="1" customFormat="1" ht="16.5" customHeight="1">
      <c r="B150" s="41"/>
      <c r="C150" s="192" t="s">
        <v>692</v>
      </c>
      <c r="D150" s="192" t="s">
        <v>176</v>
      </c>
      <c r="E150" s="193" t="s">
        <v>4788</v>
      </c>
      <c r="F150" s="194" t="s">
        <v>4789</v>
      </c>
      <c r="G150" s="195" t="s">
        <v>795</v>
      </c>
      <c r="H150" s="196">
        <v>1</v>
      </c>
      <c r="I150" s="197"/>
      <c r="J150" s="198">
        <f t="shared" si="0"/>
        <v>0</v>
      </c>
      <c r="K150" s="194" t="s">
        <v>78</v>
      </c>
      <c r="L150" s="61"/>
      <c r="M150" s="199" t="s">
        <v>78</v>
      </c>
      <c r="N150" s="254" t="s">
        <v>50</v>
      </c>
      <c r="O150" s="208"/>
      <c r="P150" s="255">
        <f t="shared" si="1"/>
        <v>0</v>
      </c>
      <c r="Q150" s="255">
        <v>0</v>
      </c>
      <c r="R150" s="255">
        <f t="shared" si="2"/>
        <v>0</v>
      </c>
      <c r="S150" s="255">
        <v>0</v>
      </c>
      <c r="T150" s="256">
        <f t="shared" si="3"/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23" t="s">
        <v>87</v>
      </c>
      <c r="BK150" s="203">
        <f t="shared" si="9"/>
        <v>0</v>
      </c>
      <c r="BL150" s="23" t="s">
        <v>239</v>
      </c>
      <c r="BM150" s="23" t="s">
        <v>4790</v>
      </c>
    </row>
    <row r="151" spans="2:65" s="1" customFormat="1" ht="6.95" customHeight="1">
      <c r="B151" s="56"/>
      <c r="C151" s="57"/>
      <c r="D151" s="57"/>
      <c r="E151" s="57"/>
      <c r="F151" s="57"/>
      <c r="G151" s="57"/>
      <c r="H151" s="57"/>
      <c r="I151" s="139"/>
      <c r="J151" s="57"/>
      <c r="K151" s="57"/>
      <c r="L151" s="61"/>
    </row>
  </sheetData>
  <sheetProtection algorithmName="SHA-512" hashValue="T3muwvXEMoz2BXKNSwAbZV0/1PNtQLPTYpdHMdhgi0egdkdQGKMvuG0vMAZL5wNU99CQaVNgi+j2XZk3Y+Tj2A==" saltValue="NFjptFDzYy7S13dnXP9Zs90dfKPQcUKNPurCxsM8nC+hqBSPeKN019m+CZ+UNKQff37RexCzUC4PEgFDBxItjw==" spinCount="100000" sheet="1" objects="1" scenarios="1" formatColumns="0" formatRows="0" autoFilter="0"/>
  <autoFilter ref="C80:K15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4791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447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ROUND(SUM(BE86:BE326), 2)</f>
        <v>0</v>
      </c>
      <c r="G30" s="42"/>
      <c r="H30" s="42"/>
      <c r="I30" s="131">
        <v>0.21</v>
      </c>
      <c r="J30" s="130">
        <f>ROUND(ROUND((SUM(BE86:BE326)),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ROUND(SUM(BF86:BF326), 2)</f>
        <v>0</v>
      </c>
      <c r="G31" s="42"/>
      <c r="H31" s="42"/>
      <c r="I31" s="131">
        <v>0.15</v>
      </c>
      <c r="J31" s="130">
        <f>ROUND(ROUND((SUM(BF86:BF326)),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ROUND(SUM(BG86:BG326),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ROUND(SUM(BH86:BH326),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ROUND(SUM(BI86:BI326),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20 - SO.01, SO.07 - Silnoproudé instalace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4792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7" customFormat="1" ht="24.95" customHeight="1">
      <c r="B58" s="149"/>
      <c r="C58" s="150"/>
      <c r="D58" s="151" t="s">
        <v>4793</v>
      </c>
      <c r="E58" s="152"/>
      <c r="F58" s="152"/>
      <c r="G58" s="152"/>
      <c r="H58" s="152"/>
      <c r="I58" s="153"/>
      <c r="J58" s="154">
        <f>J124</f>
        <v>0</v>
      </c>
      <c r="K58" s="155"/>
    </row>
    <row r="59" spans="2:47" s="7" customFormat="1" ht="24.95" customHeight="1">
      <c r="B59" s="149"/>
      <c r="C59" s="150"/>
      <c r="D59" s="151" t="s">
        <v>4794</v>
      </c>
      <c r="E59" s="152"/>
      <c r="F59" s="152"/>
      <c r="G59" s="152"/>
      <c r="H59" s="152"/>
      <c r="I59" s="153"/>
      <c r="J59" s="154">
        <f>J182</f>
        <v>0</v>
      </c>
      <c r="K59" s="155"/>
    </row>
    <row r="60" spans="2:47" s="7" customFormat="1" ht="24.95" customHeight="1">
      <c r="B60" s="149"/>
      <c r="C60" s="150"/>
      <c r="D60" s="151" t="s">
        <v>4795</v>
      </c>
      <c r="E60" s="152"/>
      <c r="F60" s="152"/>
      <c r="G60" s="152"/>
      <c r="H60" s="152"/>
      <c r="I60" s="153"/>
      <c r="J60" s="154">
        <f>J203</f>
        <v>0</v>
      </c>
      <c r="K60" s="155"/>
    </row>
    <row r="61" spans="2:47" s="7" customFormat="1" ht="24.95" customHeight="1">
      <c r="B61" s="149"/>
      <c r="C61" s="150"/>
      <c r="D61" s="151" t="s">
        <v>4796</v>
      </c>
      <c r="E61" s="152"/>
      <c r="F61" s="152"/>
      <c r="G61" s="152"/>
      <c r="H61" s="152"/>
      <c r="I61" s="153"/>
      <c r="J61" s="154">
        <f>J220</f>
        <v>0</v>
      </c>
      <c r="K61" s="155"/>
    </row>
    <row r="62" spans="2:47" s="7" customFormat="1" ht="24.95" customHeight="1">
      <c r="B62" s="149"/>
      <c r="C62" s="150"/>
      <c r="D62" s="151" t="s">
        <v>4797</v>
      </c>
      <c r="E62" s="152"/>
      <c r="F62" s="152"/>
      <c r="G62" s="152"/>
      <c r="H62" s="152"/>
      <c r="I62" s="153"/>
      <c r="J62" s="154">
        <f>J253</f>
        <v>0</v>
      </c>
      <c r="K62" s="155"/>
    </row>
    <row r="63" spans="2:47" s="7" customFormat="1" ht="24.95" customHeight="1">
      <c r="B63" s="149"/>
      <c r="C63" s="150"/>
      <c r="D63" s="151" t="s">
        <v>4798</v>
      </c>
      <c r="E63" s="152"/>
      <c r="F63" s="152"/>
      <c r="G63" s="152"/>
      <c r="H63" s="152"/>
      <c r="I63" s="153"/>
      <c r="J63" s="154">
        <f>J266</f>
        <v>0</v>
      </c>
      <c r="K63" s="155"/>
    </row>
    <row r="64" spans="2:47" s="7" customFormat="1" ht="24.95" customHeight="1">
      <c r="B64" s="149"/>
      <c r="C64" s="150"/>
      <c r="D64" s="151" t="s">
        <v>4799</v>
      </c>
      <c r="E64" s="152"/>
      <c r="F64" s="152"/>
      <c r="G64" s="152"/>
      <c r="H64" s="152"/>
      <c r="I64" s="153"/>
      <c r="J64" s="154">
        <f>J273</f>
        <v>0</v>
      </c>
      <c r="K64" s="155"/>
    </row>
    <row r="65" spans="2:12" s="7" customFormat="1" ht="24.95" customHeight="1">
      <c r="B65" s="149"/>
      <c r="C65" s="150"/>
      <c r="D65" s="151" t="s">
        <v>4800</v>
      </c>
      <c r="E65" s="152"/>
      <c r="F65" s="152"/>
      <c r="G65" s="152"/>
      <c r="H65" s="152"/>
      <c r="I65" s="153"/>
      <c r="J65" s="154">
        <f>J301</f>
        <v>0</v>
      </c>
      <c r="K65" s="155"/>
    </row>
    <row r="66" spans="2:12" s="7" customFormat="1" ht="24.95" customHeight="1">
      <c r="B66" s="149"/>
      <c r="C66" s="150"/>
      <c r="D66" s="151" t="s">
        <v>4801</v>
      </c>
      <c r="E66" s="152"/>
      <c r="F66" s="152"/>
      <c r="G66" s="152"/>
      <c r="H66" s="152"/>
      <c r="I66" s="153"/>
      <c r="J66" s="154">
        <f>J318</f>
        <v>0</v>
      </c>
      <c r="K66" s="155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157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1" t="str">
        <f>E7</f>
        <v>Výstavba objektu ZŠ - dostavba areálu při ul. Jizerská</v>
      </c>
      <c r="F76" s="382"/>
      <c r="G76" s="382"/>
      <c r="H76" s="382"/>
      <c r="I76" s="163"/>
      <c r="J76" s="63"/>
      <c r="K76" s="63"/>
      <c r="L76" s="61"/>
    </row>
    <row r="77" spans="2:12" s="1" customFormat="1" ht="14.45" customHeight="1">
      <c r="B77" s="41"/>
      <c r="C77" s="65" t="s">
        <v>141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56" t="str">
        <f>E9</f>
        <v>20 - SO.01, SO.07 - Silnoproudé instalace</v>
      </c>
      <c r="F78" s="383"/>
      <c r="G78" s="383"/>
      <c r="H78" s="38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- Čakovice</v>
      </c>
      <c r="G80" s="63"/>
      <c r="H80" s="63"/>
      <c r="I80" s="165" t="s">
        <v>26</v>
      </c>
      <c r="J80" s="73" t="str">
        <f>IF(J12="","",J12)</f>
        <v>6. 3. 2017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30</v>
      </c>
      <c r="D82" s="63"/>
      <c r="E82" s="63"/>
      <c r="F82" s="164" t="str">
        <f>E15</f>
        <v>Městská část Praha Čakovice</v>
      </c>
      <c r="G82" s="63"/>
      <c r="H82" s="63"/>
      <c r="I82" s="165" t="s">
        <v>38</v>
      </c>
      <c r="J82" s="164" t="str">
        <f>E21</f>
        <v>GREBNER, spol s r.o.</v>
      </c>
      <c r="K82" s="63"/>
      <c r="L82" s="61"/>
    </row>
    <row r="83" spans="2:65" s="1" customFormat="1" ht="14.45" customHeight="1">
      <c r="B83" s="41"/>
      <c r="C83" s="65" t="s">
        <v>36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158</v>
      </c>
      <c r="D85" s="168" t="s">
        <v>64</v>
      </c>
      <c r="E85" s="168" t="s">
        <v>60</v>
      </c>
      <c r="F85" s="168" t="s">
        <v>159</v>
      </c>
      <c r="G85" s="168" t="s">
        <v>160</v>
      </c>
      <c r="H85" s="168" t="s">
        <v>161</v>
      </c>
      <c r="I85" s="169" t="s">
        <v>162</v>
      </c>
      <c r="J85" s="168" t="s">
        <v>146</v>
      </c>
      <c r="K85" s="170" t="s">
        <v>163</v>
      </c>
      <c r="L85" s="171"/>
      <c r="M85" s="81" t="s">
        <v>164</v>
      </c>
      <c r="N85" s="82" t="s">
        <v>49</v>
      </c>
      <c r="O85" s="82" t="s">
        <v>165</v>
      </c>
      <c r="P85" s="82" t="s">
        <v>166</v>
      </c>
      <c r="Q85" s="82" t="s">
        <v>167</v>
      </c>
      <c r="R85" s="82" t="s">
        <v>168</v>
      </c>
      <c r="S85" s="82" t="s">
        <v>169</v>
      </c>
      <c r="T85" s="83" t="s">
        <v>170</v>
      </c>
    </row>
    <row r="86" spans="2:65" s="1" customFormat="1" ht="29.25" customHeight="1">
      <c r="B86" s="41"/>
      <c r="C86" s="87" t="s">
        <v>147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P87+P124+P182+P203+P220+P253+P266+P273+P301+P318</f>
        <v>0</v>
      </c>
      <c r="Q86" s="85"/>
      <c r="R86" s="173">
        <f>R87+R124+R182+R203+R220+R253+R266+R273+R301+R318</f>
        <v>0</v>
      </c>
      <c r="S86" s="85"/>
      <c r="T86" s="174">
        <f>T87+T124+T182+T203+T220+T253+T266+T273+T301+T318</f>
        <v>0</v>
      </c>
      <c r="AT86" s="23" t="s">
        <v>79</v>
      </c>
      <c r="AU86" s="23" t="s">
        <v>148</v>
      </c>
      <c r="BK86" s="175">
        <f>BK87+BK124+BK182+BK203+BK220+BK253+BK266+BK273+BK301+BK318</f>
        <v>0</v>
      </c>
    </row>
    <row r="87" spans="2:65" s="10" customFormat="1" ht="37.35" customHeight="1">
      <c r="B87" s="176"/>
      <c r="C87" s="177"/>
      <c r="D87" s="178" t="s">
        <v>79</v>
      </c>
      <c r="E87" s="179" t="s">
        <v>1096</v>
      </c>
      <c r="F87" s="179" t="s">
        <v>4802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SUM(P88:P123)</f>
        <v>0</v>
      </c>
      <c r="Q87" s="184"/>
      <c r="R87" s="185">
        <f>SUM(R88:R123)</f>
        <v>0</v>
      </c>
      <c r="S87" s="184"/>
      <c r="T87" s="186">
        <f>SUM(T88:T123)</f>
        <v>0</v>
      </c>
      <c r="AR87" s="187" t="s">
        <v>89</v>
      </c>
      <c r="AT87" s="188" t="s">
        <v>79</v>
      </c>
      <c r="AU87" s="188" t="s">
        <v>80</v>
      </c>
      <c r="AY87" s="187" t="s">
        <v>173</v>
      </c>
      <c r="BK87" s="189">
        <f>SUM(BK88:BK123)</f>
        <v>0</v>
      </c>
    </row>
    <row r="88" spans="2:65" s="1" customFormat="1" ht="16.5" customHeight="1">
      <c r="B88" s="41"/>
      <c r="C88" s="192" t="s">
        <v>87</v>
      </c>
      <c r="D88" s="192" t="s">
        <v>176</v>
      </c>
      <c r="E88" s="193" t="s">
        <v>1107</v>
      </c>
      <c r="F88" s="194" t="s">
        <v>4803</v>
      </c>
      <c r="G88" s="195" t="s">
        <v>327</v>
      </c>
      <c r="H88" s="196">
        <v>580</v>
      </c>
      <c r="I88" s="197"/>
      <c r="J88" s="198">
        <f>ROUND(I88*H88,2)</f>
        <v>0</v>
      </c>
      <c r="K88" s="194" t="s">
        <v>78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239</v>
      </c>
      <c r="AT88" s="23" t="s">
        <v>176</v>
      </c>
      <c r="AU88" s="23" t="s">
        <v>87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239</v>
      </c>
      <c r="BM88" s="23" t="s">
        <v>89</v>
      </c>
    </row>
    <row r="89" spans="2:65" s="1" customFormat="1" ht="13.5">
      <c r="B89" s="41"/>
      <c r="C89" s="63"/>
      <c r="D89" s="204" t="s">
        <v>182</v>
      </c>
      <c r="E89" s="63"/>
      <c r="F89" s="205" t="s">
        <v>4803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87</v>
      </c>
    </row>
    <row r="90" spans="2:65" s="1" customFormat="1" ht="16.5" customHeight="1">
      <c r="B90" s="41"/>
      <c r="C90" s="192" t="s">
        <v>89</v>
      </c>
      <c r="D90" s="192" t="s">
        <v>176</v>
      </c>
      <c r="E90" s="193" t="s">
        <v>1112</v>
      </c>
      <c r="F90" s="194" t="s">
        <v>4804</v>
      </c>
      <c r="G90" s="195" t="s">
        <v>327</v>
      </c>
      <c r="H90" s="196">
        <v>775</v>
      </c>
      <c r="I90" s="197"/>
      <c r="J90" s="198">
        <f>ROUND(I90*H90,2)</f>
        <v>0</v>
      </c>
      <c r="K90" s="194" t="s">
        <v>78</v>
      </c>
      <c r="L90" s="61"/>
      <c r="M90" s="199" t="s">
        <v>78</v>
      </c>
      <c r="N90" s="200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239</v>
      </c>
      <c r="AT90" s="23" t="s">
        <v>176</v>
      </c>
      <c r="AU90" s="23" t="s">
        <v>87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239</v>
      </c>
      <c r="BM90" s="23" t="s">
        <v>194</v>
      </c>
    </row>
    <row r="91" spans="2:65" s="1" customFormat="1" ht="13.5">
      <c r="B91" s="41"/>
      <c r="C91" s="63"/>
      <c r="D91" s="204" t="s">
        <v>182</v>
      </c>
      <c r="E91" s="63"/>
      <c r="F91" s="205" t="s">
        <v>4804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3" t="s">
        <v>182</v>
      </c>
      <c r="AU91" s="23" t="s">
        <v>87</v>
      </c>
    </row>
    <row r="92" spans="2:65" s="1" customFormat="1" ht="16.5" customHeight="1">
      <c r="B92" s="41"/>
      <c r="C92" s="192" t="s">
        <v>188</v>
      </c>
      <c r="D92" s="192" t="s">
        <v>176</v>
      </c>
      <c r="E92" s="193" t="s">
        <v>1118</v>
      </c>
      <c r="F92" s="194" t="s">
        <v>4805</v>
      </c>
      <c r="G92" s="195" t="s">
        <v>327</v>
      </c>
      <c r="H92" s="196">
        <v>3210</v>
      </c>
      <c r="I92" s="197"/>
      <c r="J92" s="198">
        <f>ROUND(I92*H92,2)</f>
        <v>0</v>
      </c>
      <c r="K92" s="194" t="s">
        <v>78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239</v>
      </c>
      <c r="AT92" s="23" t="s">
        <v>176</v>
      </c>
      <c r="AU92" s="23" t="s">
        <v>87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239</v>
      </c>
      <c r="BM92" s="23" t="s">
        <v>201</v>
      </c>
    </row>
    <row r="93" spans="2:65" s="1" customFormat="1" ht="13.5">
      <c r="B93" s="41"/>
      <c r="C93" s="63"/>
      <c r="D93" s="204" t="s">
        <v>182</v>
      </c>
      <c r="E93" s="63"/>
      <c r="F93" s="205" t="s">
        <v>4805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87</v>
      </c>
    </row>
    <row r="94" spans="2:65" s="1" customFormat="1" ht="16.5" customHeight="1">
      <c r="B94" s="41"/>
      <c r="C94" s="192" t="s">
        <v>194</v>
      </c>
      <c r="D94" s="192" t="s">
        <v>176</v>
      </c>
      <c r="E94" s="193" t="s">
        <v>1124</v>
      </c>
      <c r="F94" s="194" t="s">
        <v>4806</v>
      </c>
      <c r="G94" s="195" t="s">
        <v>327</v>
      </c>
      <c r="H94" s="196">
        <v>4875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209</v>
      </c>
    </row>
    <row r="95" spans="2:65" s="1" customFormat="1" ht="13.5">
      <c r="B95" s="41"/>
      <c r="C95" s="63"/>
      <c r="D95" s="204" t="s">
        <v>182</v>
      </c>
      <c r="E95" s="63"/>
      <c r="F95" s="205" t="s">
        <v>4806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16.5" customHeight="1">
      <c r="B96" s="41"/>
      <c r="C96" s="192" t="s">
        <v>172</v>
      </c>
      <c r="D96" s="192" t="s">
        <v>176</v>
      </c>
      <c r="E96" s="193" t="s">
        <v>1129</v>
      </c>
      <c r="F96" s="194" t="s">
        <v>4807</v>
      </c>
      <c r="G96" s="195" t="s">
        <v>327</v>
      </c>
      <c r="H96" s="196">
        <v>95</v>
      </c>
      <c r="I96" s="197"/>
      <c r="J96" s="198">
        <f>ROUND(I96*H96,2)</f>
        <v>0</v>
      </c>
      <c r="K96" s="194" t="s">
        <v>78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239</v>
      </c>
      <c r="AT96" s="23" t="s">
        <v>176</v>
      </c>
      <c r="AU96" s="23" t="s">
        <v>87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239</v>
      </c>
      <c r="BM96" s="23" t="s">
        <v>109</v>
      </c>
    </row>
    <row r="97" spans="2:65" s="1" customFormat="1" ht="13.5">
      <c r="B97" s="41"/>
      <c r="C97" s="63"/>
      <c r="D97" s="204" t="s">
        <v>182</v>
      </c>
      <c r="E97" s="63"/>
      <c r="F97" s="205" t="s">
        <v>4807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87</v>
      </c>
    </row>
    <row r="98" spans="2:65" s="1" customFormat="1" ht="16.5" customHeight="1">
      <c r="B98" s="41"/>
      <c r="C98" s="192" t="s">
        <v>201</v>
      </c>
      <c r="D98" s="192" t="s">
        <v>176</v>
      </c>
      <c r="E98" s="193" t="s">
        <v>1134</v>
      </c>
      <c r="F98" s="194" t="s">
        <v>4808</v>
      </c>
      <c r="G98" s="195" t="s">
        <v>327</v>
      </c>
      <c r="H98" s="196">
        <v>40</v>
      </c>
      <c r="I98" s="197"/>
      <c r="J98" s="198">
        <f>ROUND(I98*H98,2)</f>
        <v>0</v>
      </c>
      <c r="K98" s="194" t="s">
        <v>78</v>
      </c>
      <c r="L98" s="61"/>
      <c r="M98" s="199" t="s">
        <v>78</v>
      </c>
      <c r="N98" s="200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239</v>
      </c>
      <c r="AT98" s="23" t="s">
        <v>176</v>
      </c>
      <c r="AU98" s="23" t="s">
        <v>87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239</v>
      </c>
      <c r="BM98" s="23" t="s">
        <v>115</v>
      </c>
    </row>
    <row r="99" spans="2:65" s="1" customFormat="1" ht="13.5">
      <c r="B99" s="41"/>
      <c r="C99" s="63"/>
      <c r="D99" s="204" t="s">
        <v>182</v>
      </c>
      <c r="E99" s="63"/>
      <c r="F99" s="205" t="s">
        <v>4808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182</v>
      </c>
      <c r="AU99" s="23" t="s">
        <v>87</v>
      </c>
    </row>
    <row r="100" spans="2:65" s="1" customFormat="1" ht="16.5" customHeight="1">
      <c r="B100" s="41"/>
      <c r="C100" s="192" t="s">
        <v>205</v>
      </c>
      <c r="D100" s="192" t="s">
        <v>176</v>
      </c>
      <c r="E100" s="193" t="s">
        <v>1139</v>
      </c>
      <c r="F100" s="194" t="s">
        <v>4809</v>
      </c>
      <c r="G100" s="195" t="s">
        <v>327</v>
      </c>
      <c r="H100" s="196">
        <v>3290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121</v>
      </c>
    </row>
    <row r="101" spans="2:65" s="1" customFormat="1" ht="13.5">
      <c r="B101" s="41"/>
      <c r="C101" s="63"/>
      <c r="D101" s="204" t="s">
        <v>182</v>
      </c>
      <c r="E101" s="63"/>
      <c r="F101" s="205" t="s">
        <v>4809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16.5" customHeight="1">
      <c r="B102" s="41"/>
      <c r="C102" s="192" t="s">
        <v>209</v>
      </c>
      <c r="D102" s="192" t="s">
        <v>176</v>
      </c>
      <c r="E102" s="193" t="s">
        <v>1149</v>
      </c>
      <c r="F102" s="194" t="s">
        <v>4810</v>
      </c>
      <c r="G102" s="195" t="s">
        <v>327</v>
      </c>
      <c r="H102" s="196">
        <v>20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239</v>
      </c>
    </row>
    <row r="103" spans="2:65" s="1" customFormat="1" ht="13.5">
      <c r="B103" s="41"/>
      <c r="C103" s="63"/>
      <c r="D103" s="204" t="s">
        <v>182</v>
      </c>
      <c r="E103" s="63"/>
      <c r="F103" s="205" t="s">
        <v>4810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16.5" customHeight="1">
      <c r="B104" s="41"/>
      <c r="C104" s="192" t="s">
        <v>213</v>
      </c>
      <c r="D104" s="192" t="s">
        <v>176</v>
      </c>
      <c r="E104" s="193" t="s">
        <v>1155</v>
      </c>
      <c r="F104" s="194" t="s">
        <v>4811</v>
      </c>
      <c r="G104" s="195" t="s">
        <v>327</v>
      </c>
      <c r="H104" s="196">
        <v>435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249</v>
      </c>
    </row>
    <row r="105" spans="2:65" s="1" customFormat="1" ht="13.5">
      <c r="B105" s="41"/>
      <c r="C105" s="63"/>
      <c r="D105" s="204" t="s">
        <v>182</v>
      </c>
      <c r="E105" s="63"/>
      <c r="F105" s="205" t="s">
        <v>4811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16.5" customHeight="1">
      <c r="B106" s="41"/>
      <c r="C106" s="192" t="s">
        <v>109</v>
      </c>
      <c r="D106" s="192" t="s">
        <v>176</v>
      </c>
      <c r="E106" s="193" t="s">
        <v>1160</v>
      </c>
      <c r="F106" s="194" t="s">
        <v>4812</v>
      </c>
      <c r="G106" s="195" t="s">
        <v>327</v>
      </c>
      <c r="H106" s="196">
        <v>55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124</v>
      </c>
    </row>
    <row r="107" spans="2:65" s="1" customFormat="1" ht="13.5">
      <c r="B107" s="41"/>
      <c r="C107" s="63"/>
      <c r="D107" s="204" t="s">
        <v>182</v>
      </c>
      <c r="E107" s="63"/>
      <c r="F107" s="205" t="s">
        <v>4812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112</v>
      </c>
      <c r="D108" s="192" t="s">
        <v>176</v>
      </c>
      <c r="E108" s="193" t="s">
        <v>1166</v>
      </c>
      <c r="F108" s="194" t="s">
        <v>4813</v>
      </c>
      <c r="G108" s="195" t="s">
        <v>327</v>
      </c>
      <c r="H108" s="196">
        <v>65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129</v>
      </c>
    </row>
    <row r="109" spans="2:65" s="1" customFormat="1" ht="13.5">
      <c r="B109" s="41"/>
      <c r="C109" s="63"/>
      <c r="D109" s="204" t="s">
        <v>182</v>
      </c>
      <c r="E109" s="63"/>
      <c r="F109" s="205" t="s">
        <v>4813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16.5" customHeight="1">
      <c r="B110" s="41"/>
      <c r="C110" s="192" t="s">
        <v>115</v>
      </c>
      <c r="D110" s="192" t="s">
        <v>176</v>
      </c>
      <c r="E110" s="193" t="s">
        <v>1172</v>
      </c>
      <c r="F110" s="194" t="s">
        <v>4814</v>
      </c>
      <c r="G110" s="195" t="s">
        <v>327</v>
      </c>
      <c r="H110" s="196">
        <v>150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394</v>
      </c>
    </row>
    <row r="111" spans="2:65" s="1" customFormat="1" ht="13.5">
      <c r="B111" s="41"/>
      <c r="C111" s="63"/>
      <c r="D111" s="204" t="s">
        <v>182</v>
      </c>
      <c r="E111" s="63"/>
      <c r="F111" s="205" t="s">
        <v>4814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16.5" customHeight="1">
      <c r="B112" s="41"/>
      <c r="C112" s="192" t="s">
        <v>118</v>
      </c>
      <c r="D112" s="192" t="s">
        <v>176</v>
      </c>
      <c r="E112" s="193" t="s">
        <v>1179</v>
      </c>
      <c r="F112" s="194" t="s">
        <v>4815</v>
      </c>
      <c r="G112" s="195" t="s">
        <v>327</v>
      </c>
      <c r="H112" s="196">
        <v>95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407</v>
      </c>
    </row>
    <row r="113" spans="2:65" s="1" customFormat="1" ht="13.5">
      <c r="B113" s="41"/>
      <c r="C113" s="63"/>
      <c r="D113" s="204" t="s">
        <v>182</v>
      </c>
      <c r="E113" s="63"/>
      <c r="F113" s="205" t="s">
        <v>4815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16.5" customHeight="1">
      <c r="B114" s="41"/>
      <c r="C114" s="192" t="s">
        <v>121</v>
      </c>
      <c r="D114" s="192" t="s">
        <v>176</v>
      </c>
      <c r="E114" s="193" t="s">
        <v>1188</v>
      </c>
      <c r="F114" s="194" t="s">
        <v>4816</v>
      </c>
      <c r="G114" s="195" t="s">
        <v>327</v>
      </c>
      <c r="H114" s="196">
        <v>185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420</v>
      </c>
    </row>
    <row r="115" spans="2:65" s="1" customFormat="1" ht="13.5">
      <c r="B115" s="41"/>
      <c r="C115" s="63"/>
      <c r="D115" s="204" t="s">
        <v>182</v>
      </c>
      <c r="E115" s="63"/>
      <c r="F115" s="205" t="s">
        <v>4816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10</v>
      </c>
      <c r="D116" s="192" t="s">
        <v>176</v>
      </c>
      <c r="E116" s="193" t="s">
        <v>1194</v>
      </c>
      <c r="F116" s="194" t="s">
        <v>4817</v>
      </c>
      <c r="G116" s="195" t="s">
        <v>327</v>
      </c>
      <c r="H116" s="196">
        <v>75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434</v>
      </c>
    </row>
    <row r="117" spans="2:65" s="1" customFormat="1" ht="13.5">
      <c r="B117" s="41"/>
      <c r="C117" s="63"/>
      <c r="D117" s="204" t="s">
        <v>182</v>
      </c>
      <c r="E117" s="63"/>
      <c r="F117" s="205" t="s">
        <v>4817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16.5" customHeight="1">
      <c r="B118" s="41"/>
      <c r="C118" s="192" t="s">
        <v>239</v>
      </c>
      <c r="D118" s="192" t="s">
        <v>176</v>
      </c>
      <c r="E118" s="193" t="s">
        <v>1199</v>
      </c>
      <c r="F118" s="194" t="s">
        <v>4818</v>
      </c>
      <c r="G118" s="195" t="s">
        <v>327</v>
      </c>
      <c r="H118" s="196">
        <v>1550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666</v>
      </c>
    </row>
    <row r="119" spans="2:65" s="1" customFormat="1" ht="13.5">
      <c r="B119" s="41"/>
      <c r="C119" s="63"/>
      <c r="D119" s="204" t="s">
        <v>182</v>
      </c>
      <c r="E119" s="63"/>
      <c r="F119" s="205" t="s">
        <v>4818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16.5" customHeight="1">
      <c r="B120" s="41"/>
      <c r="C120" s="192" t="s">
        <v>243</v>
      </c>
      <c r="D120" s="192" t="s">
        <v>176</v>
      </c>
      <c r="E120" s="193" t="s">
        <v>1205</v>
      </c>
      <c r="F120" s="194" t="s">
        <v>4819</v>
      </c>
      <c r="G120" s="195" t="s">
        <v>327</v>
      </c>
      <c r="H120" s="196">
        <v>125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678</v>
      </c>
    </row>
    <row r="121" spans="2:65" s="1" customFormat="1" ht="13.5">
      <c r="B121" s="41"/>
      <c r="C121" s="63"/>
      <c r="D121" s="204" t="s">
        <v>182</v>
      </c>
      <c r="E121" s="63"/>
      <c r="F121" s="205" t="s">
        <v>4819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249</v>
      </c>
      <c r="D122" s="192" t="s">
        <v>176</v>
      </c>
      <c r="E122" s="193" t="s">
        <v>1211</v>
      </c>
      <c r="F122" s="194" t="s">
        <v>4820</v>
      </c>
      <c r="G122" s="195" t="s">
        <v>327</v>
      </c>
      <c r="H122" s="196">
        <v>50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692</v>
      </c>
    </row>
    <row r="123" spans="2:65" s="1" customFormat="1" ht="13.5">
      <c r="B123" s="41"/>
      <c r="C123" s="63"/>
      <c r="D123" s="204" t="s">
        <v>182</v>
      </c>
      <c r="E123" s="63"/>
      <c r="F123" s="205" t="s">
        <v>4820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0" customFormat="1" ht="37.35" customHeight="1">
      <c r="B124" s="176"/>
      <c r="C124" s="177"/>
      <c r="D124" s="178" t="s">
        <v>79</v>
      </c>
      <c r="E124" s="179" t="s">
        <v>1788</v>
      </c>
      <c r="F124" s="179" t="s">
        <v>4821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SUM(P125:P181)</f>
        <v>0</v>
      </c>
      <c r="Q124" s="184"/>
      <c r="R124" s="185">
        <f>SUM(R125:R181)</f>
        <v>0</v>
      </c>
      <c r="S124" s="184"/>
      <c r="T124" s="186">
        <f>SUM(T125:T181)</f>
        <v>0</v>
      </c>
      <c r="AR124" s="187" t="s">
        <v>89</v>
      </c>
      <c r="AT124" s="188" t="s">
        <v>79</v>
      </c>
      <c r="AU124" s="188" t="s">
        <v>80</v>
      </c>
      <c r="AY124" s="187" t="s">
        <v>173</v>
      </c>
      <c r="BK124" s="189">
        <f>SUM(BK125:BK181)</f>
        <v>0</v>
      </c>
    </row>
    <row r="125" spans="2:65" s="1" customFormat="1" ht="16.5" customHeight="1">
      <c r="B125" s="41"/>
      <c r="C125" s="192" t="s">
        <v>253</v>
      </c>
      <c r="D125" s="192" t="s">
        <v>176</v>
      </c>
      <c r="E125" s="193" t="s">
        <v>1794</v>
      </c>
      <c r="F125" s="194" t="s">
        <v>4822</v>
      </c>
      <c r="G125" s="195" t="s">
        <v>338</v>
      </c>
      <c r="H125" s="196">
        <v>88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710</v>
      </c>
    </row>
    <row r="126" spans="2:65" s="1" customFormat="1" ht="13.5">
      <c r="B126" s="41"/>
      <c r="C126" s="63"/>
      <c r="D126" s="204" t="s">
        <v>182</v>
      </c>
      <c r="E126" s="63"/>
      <c r="F126" s="205" t="s">
        <v>4822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27">
      <c r="B127" s="41"/>
      <c r="C127" s="63"/>
      <c r="D127" s="204" t="s">
        <v>351</v>
      </c>
      <c r="E127" s="63"/>
      <c r="F127" s="252" t="s">
        <v>4823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351</v>
      </c>
      <c r="AU127" s="23" t="s">
        <v>87</v>
      </c>
    </row>
    <row r="128" spans="2:65" s="11" customFormat="1" ht="13.5">
      <c r="B128" s="210"/>
      <c r="C128" s="211"/>
      <c r="D128" s="204" t="s">
        <v>279</v>
      </c>
      <c r="E128" s="212" t="s">
        <v>78</v>
      </c>
      <c r="F128" s="213" t="s">
        <v>4824</v>
      </c>
      <c r="G128" s="211"/>
      <c r="H128" s="214">
        <v>88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279</v>
      </c>
      <c r="AU128" s="220" t="s">
        <v>87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192" t="s">
        <v>124</v>
      </c>
      <c r="D129" s="192" t="s">
        <v>176</v>
      </c>
      <c r="E129" s="193" t="s">
        <v>1802</v>
      </c>
      <c r="F129" s="194" t="s">
        <v>4825</v>
      </c>
      <c r="G129" s="195" t="s">
        <v>338</v>
      </c>
      <c r="H129" s="196">
        <v>2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733</v>
      </c>
    </row>
    <row r="130" spans="2:65" s="1" customFormat="1" ht="13.5">
      <c r="B130" s="41"/>
      <c r="C130" s="63"/>
      <c r="D130" s="204" t="s">
        <v>182</v>
      </c>
      <c r="E130" s="63"/>
      <c r="F130" s="205" t="s">
        <v>4825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7">
      <c r="B131" s="41"/>
      <c r="C131" s="63"/>
      <c r="D131" s="204" t="s">
        <v>351</v>
      </c>
      <c r="E131" s="63"/>
      <c r="F131" s="252" t="s">
        <v>4823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351</v>
      </c>
      <c r="AU131" s="23" t="s">
        <v>87</v>
      </c>
    </row>
    <row r="132" spans="2:65" s="1" customFormat="1" ht="16.5" customHeight="1">
      <c r="B132" s="41"/>
      <c r="C132" s="192" t="s">
        <v>9</v>
      </c>
      <c r="D132" s="192" t="s">
        <v>176</v>
      </c>
      <c r="E132" s="193" t="s">
        <v>1808</v>
      </c>
      <c r="F132" s="194" t="s">
        <v>4826</v>
      </c>
      <c r="G132" s="195" t="s">
        <v>338</v>
      </c>
      <c r="H132" s="196">
        <v>17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746</v>
      </c>
    </row>
    <row r="133" spans="2:65" s="1" customFormat="1" ht="13.5">
      <c r="B133" s="41"/>
      <c r="C133" s="63"/>
      <c r="D133" s="204" t="s">
        <v>182</v>
      </c>
      <c r="E133" s="63"/>
      <c r="F133" s="205" t="s">
        <v>4826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27">
      <c r="B134" s="41"/>
      <c r="C134" s="63"/>
      <c r="D134" s="204" t="s">
        <v>351</v>
      </c>
      <c r="E134" s="63"/>
      <c r="F134" s="252" t="s">
        <v>4823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351</v>
      </c>
      <c r="AU134" s="23" t="s">
        <v>87</v>
      </c>
    </row>
    <row r="135" spans="2:65" s="11" customFormat="1" ht="13.5">
      <c r="B135" s="210"/>
      <c r="C135" s="211"/>
      <c r="D135" s="204" t="s">
        <v>279</v>
      </c>
      <c r="E135" s="212" t="s">
        <v>78</v>
      </c>
      <c r="F135" s="213" t="s">
        <v>4827</v>
      </c>
      <c r="G135" s="211"/>
      <c r="H135" s="214">
        <v>17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279</v>
      </c>
      <c r="AU135" s="220" t="s">
        <v>87</v>
      </c>
      <c r="AV135" s="11" t="s">
        <v>89</v>
      </c>
      <c r="AW135" s="11" t="s">
        <v>42</v>
      </c>
      <c r="AX135" s="11" t="s">
        <v>87</v>
      </c>
      <c r="AY135" s="220" t="s">
        <v>173</v>
      </c>
    </row>
    <row r="136" spans="2:65" s="1" customFormat="1" ht="16.5" customHeight="1">
      <c r="B136" s="41"/>
      <c r="C136" s="192" t="s">
        <v>129</v>
      </c>
      <c r="D136" s="192" t="s">
        <v>176</v>
      </c>
      <c r="E136" s="193" t="s">
        <v>1816</v>
      </c>
      <c r="F136" s="194" t="s">
        <v>4828</v>
      </c>
      <c r="G136" s="195" t="s">
        <v>338</v>
      </c>
      <c r="H136" s="196">
        <v>67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759</v>
      </c>
    </row>
    <row r="137" spans="2:65" s="1" customFormat="1" ht="13.5">
      <c r="B137" s="41"/>
      <c r="C137" s="63"/>
      <c r="D137" s="204" t="s">
        <v>182</v>
      </c>
      <c r="E137" s="63"/>
      <c r="F137" s="205" t="s">
        <v>4828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27">
      <c r="B138" s="41"/>
      <c r="C138" s="63"/>
      <c r="D138" s="204" t="s">
        <v>351</v>
      </c>
      <c r="E138" s="63"/>
      <c r="F138" s="252" t="s">
        <v>4829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351</v>
      </c>
      <c r="AU138" s="23" t="s">
        <v>87</v>
      </c>
    </row>
    <row r="139" spans="2:65" s="11" customFormat="1" ht="13.5">
      <c r="B139" s="210"/>
      <c r="C139" s="211"/>
      <c r="D139" s="204" t="s">
        <v>279</v>
      </c>
      <c r="E139" s="212" t="s">
        <v>78</v>
      </c>
      <c r="F139" s="213" t="s">
        <v>4830</v>
      </c>
      <c r="G139" s="211"/>
      <c r="H139" s="214">
        <v>67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279</v>
      </c>
      <c r="AU139" s="220" t="s">
        <v>87</v>
      </c>
      <c r="AV139" s="11" t="s">
        <v>89</v>
      </c>
      <c r="AW139" s="11" t="s">
        <v>42</v>
      </c>
      <c r="AX139" s="11" t="s">
        <v>87</v>
      </c>
      <c r="AY139" s="220" t="s">
        <v>173</v>
      </c>
    </row>
    <row r="140" spans="2:65" s="1" customFormat="1" ht="16.5" customHeight="1">
      <c r="B140" s="41"/>
      <c r="C140" s="192" t="s">
        <v>387</v>
      </c>
      <c r="D140" s="192" t="s">
        <v>176</v>
      </c>
      <c r="E140" s="193" t="s">
        <v>1822</v>
      </c>
      <c r="F140" s="194" t="s">
        <v>4831</v>
      </c>
      <c r="G140" s="195" t="s">
        <v>338</v>
      </c>
      <c r="H140" s="196">
        <v>19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773</v>
      </c>
    </row>
    <row r="141" spans="2:65" s="1" customFormat="1" ht="13.5">
      <c r="B141" s="41"/>
      <c r="C141" s="63"/>
      <c r="D141" s="204" t="s">
        <v>182</v>
      </c>
      <c r="E141" s="63"/>
      <c r="F141" s="205" t="s">
        <v>4831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7">
      <c r="B142" s="41"/>
      <c r="C142" s="63"/>
      <c r="D142" s="204" t="s">
        <v>351</v>
      </c>
      <c r="E142" s="63"/>
      <c r="F142" s="252" t="s">
        <v>4829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351</v>
      </c>
      <c r="AU142" s="23" t="s">
        <v>87</v>
      </c>
    </row>
    <row r="143" spans="2:65" s="11" customFormat="1" ht="13.5">
      <c r="B143" s="210"/>
      <c r="C143" s="211"/>
      <c r="D143" s="204" t="s">
        <v>279</v>
      </c>
      <c r="E143" s="212" t="s">
        <v>78</v>
      </c>
      <c r="F143" s="213" t="s">
        <v>4832</v>
      </c>
      <c r="G143" s="211"/>
      <c r="H143" s="214">
        <v>19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279</v>
      </c>
      <c r="AU143" s="220" t="s">
        <v>87</v>
      </c>
      <c r="AV143" s="11" t="s">
        <v>89</v>
      </c>
      <c r="AW143" s="11" t="s">
        <v>42</v>
      </c>
      <c r="AX143" s="11" t="s">
        <v>87</v>
      </c>
      <c r="AY143" s="220" t="s">
        <v>173</v>
      </c>
    </row>
    <row r="144" spans="2:65" s="1" customFormat="1" ht="16.5" customHeight="1">
      <c r="B144" s="41"/>
      <c r="C144" s="192" t="s">
        <v>394</v>
      </c>
      <c r="D144" s="192" t="s">
        <v>176</v>
      </c>
      <c r="E144" s="193" t="s">
        <v>1826</v>
      </c>
      <c r="F144" s="194" t="s">
        <v>4833</v>
      </c>
      <c r="G144" s="195" t="s">
        <v>338</v>
      </c>
      <c r="H144" s="196">
        <v>57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783</v>
      </c>
    </row>
    <row r="145" spans="2:65" s="1" customFormat="1" ht="13.5">
      <c r="B145" s="41"/>
      <c r="C145" s="63"/>
      <c r="D145" s="204" t="s">
        <v>182</v>
      </c>
      <c r="E145" s="63"/>
      <c r="F145" s="205" t="s">
        <v>4833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27">
      <c r="B146" s="41"/>
      <c r="C146" s="63"/>
      <c r="D146" s="204" t="s">
        <v>351</v>
      </c>
      <c r="E146" s="63"/>
      <c r="F146" s="252" t="s">
        <v>4823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351</v>
      </c>
      <c r="AU146" s="23" t="s">
        <v>87</v>
      </c>
    </row>
    <row r="147" spans="2:65" s="11" customFormat="1" ht="13.5">
      <c r="B147" s="210"/>
      <c r="C147" s="211"/>
      <c r="D147" s="204" t="s">
        <v>279</v>
      </c>
      <c r="E147" s="212" t="s">
        <v>78</v>
      </c>
      <c r="F147" s="213" t="s">
        <v>4834</v>
      </c>
      <c r="G147" s="211"/>
      <c r="H147" s="214">
        <v>57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279</v>
      </c>
      <c r="AU147" s="220" t="s">
        <v>87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" customFormat="1" ht="16.5" customHeight="1">
      <c r="B148" s="41"/>
      <c r="C148" s="192" t="s">
        <v>402</v>
      </c>
      <c r="D148" s="192" t="s">
        <v>176</v>
      </c>
      <c r="E148" s="193" t="s">
        <v>1840</v>
      </c>
      <c r="F148" s="194" t="s">
        <v>4835</v>
      </c>
      <c r="G148" s="195" t="s">
        <v>338</v>
      </c>
      <c r="H148" s="196">
        <v>24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797</v>
      </c>
    </row>
    <row r="149" spans="2:65" s="1" customFormat="1" ht="13.5">
      <c r="B149" s="41"/>
      <c r="C149" s="63"/>
      <c r="D149" s="204" t="s">
        <v>182</v>
      </c>
      <c r="E149" s="63"/>
      <c r="F149" s="205" t="s">
        <v>4835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27">
      <c r="B150" s="41"/>
      <c r="C150" s="63"/>
      <c r="D150" s="204" t="s">
        <v>351</v>
      </c>
      <c r="E150" s="63"/>
      <c r="F150" s="252" t="s">
        <v>4823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351</v>
      </c>
      <c r="AU150" s="23" t="s">
        <v>87</v>
      </c>
    </row>
    <row r="151" spans="2:65" s="11" customFormat="1" ht="13.5">
      <c r="B151" s="210"/>
      <c r="C151" s="211"/>
      <c r="D151" s="204" t="s">
        <v>279</v>
      </c>
      <c r="E151" s="212" t="s">
        <v>78</v>
      </c>
      <c r="F151" s="213" t="s">
        <v>4836</v>
      </c>
      <c r="G151" s="211"/>
      <c r="H151" s="214">
        <v>24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279</v>
      </c>
      <c r="AU151" s="220" t="s">
        <v>87</v>
      </c>
      <c r="AV151" s="11" t="s">
        <v>89</v>
      </c>
      <c r="AW151" s="11" t="s">
        <v>42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407</v>
      </c>
      <c r="D152" s="192" t="s">
        <v>176</v>
      </c>
      <c r="E152" s="193" t="s">
        <v>1847</v>
      </c>
      <c r="F152" s="194" t="s">
        <v>4837</v>
      </c>
      <c r="G152" s="195" t="s">
        <v>338</v>
      </c>
      <c r="H152" s="196">
        <v>9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239</v>
      </c>
      <c r="AT152" s="23" t="s">
        <v>176</v>
      </c>
      <c r="AU152" s="23" t="s">
        <v>87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239</v>
      </c>
      <c r="BM152" s="23" t="s">
        <v>813</v>
      </c>
    </row>
    <row r="153" spans="2:65" s="1" customFormat="1" ht="13.5">
      <c r="B153" s="41"/>
      <c r="C153" s="63"/>
      <c r="D153" s="204" t="s">
        <v>182</v>
      </c>
      <c r="E153" s="63"/>
      <c r="F153" s="205" t="s">
        <v>4837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87</v>
      </c>
    </row>
    <row r="154" spans="2:65" s="1" customFormat="1" ht="27">
      <c r="B154" s="41"/>
      <c r="C154" s="63"/>
      <c r="D154" s="204" t="s">
        <v>351</v>
      </c>
      <c r="E154" s="63"/>
      <c r="F154" s="252" t="s">
        <v>4823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351</v>
      </c>
      <c r="AU154" s="23" t="s">
        <v>87</v>
      </c>
    </row>
    <row r="155" spans="2:65" s="11" customFormat="1" ht="13.5">
      <c r="B155" s="210"/>
      <c r="C155" s="211"/>
      <c r="D155" s="204" t="s">
        <v>279</v>
      </c>
      <c r="E155" s="212" t="s">
        <v>78</v>
      </c>
      <c r="F155" s="213" t="s">
        <v>4838</v>
      </c>
      <c r="G155" s="211"/>
      <c r="H155" s="214">
        <v>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279</v>
      </c>
      <c r="AU155" s="220" t="s">
        <v>87</v>
      </c>
      <c r="AV155" s="11" t="s">
        <v>89</v>
      </c>
      <c r="AW155" s="11" t="s">
        <v>42</v>
      </c>
      <c r="AX155" s="11" t="s">
        <v>87</v>
      </c>
      <c r="AY155" s="220" t="s">
        <v>173</v>
      </c>
    </row>
    <row r="156" spans="2:65" s="1" customFormat="1" ht="16.5" customHeight="1">
      <c r="B156" s="41"/>
      <c r="C156" s="192" t="s">
        <v>414</v>
      </c>
      <c r="D156" s="192" t="s">
        <v>176</v>
      </c>
      <c r="E156" s="193" t="s">
        <v>1851</v>
      </c>
      <c r="F156" s="194" t="s">
        <v>4839</v>
      </c>
      <c r="G156" s="195" t="s">
        <v>338</v>
      </c>
      <c r="H156" s="196">
        <v>123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87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824</v>
      </c>
    </row>
    <row r="157" spans="2:65" s="1" customFormat="1" ht="13.5">
      <c r="B157" s="41"/>
      <c r="C157" s="63"/>
      <c r="D157" s="204" t="s">
        <v>182</v>
      </c>
      <c r="E157" s="63"/>
      <c r="F157" s="205" t="s">
        <v>4839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87</v>
      </c>
    </row>
    <row r="158" spans="2:65" s="1" customFormat="1" ht="27">
      <c r="B158" s="41"/>
      <c r="C158" s="63"/>
      <c r="D158" s="204" t="s">
        <v>351</v>
      </c>
      <c r="E158" s="63"/>
      <c r="F158" s="252" t="s">
        <v>4823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351</v>
      </c>
      <c r="AU158" s="23" t="s">
        <v>87</v>
      </c>
    </row>
    <row r="159" spans="2:65" s="11" customFormat="1" ht="13.5">
      <c r="B159" s="210"/>
      <c r="C159" s="211"/>
      <c r="D159" s="204" t="s">
        <v>279</v>
      </c>
      <c r="E159" s="212" t="s">
        <v>78</v>
      </c>
      <c r="F159" s="213" t="s">
        <v>4840</v>
      </c>
      <c r="G159" s="211"/>
      <c r="H159" s="214">
        <v>123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279</v>
      </c>
      <c r="AU159" s="220" t="s">
        <v>87</v>
      </c>
      <c r="AV159" s="11" t="s">
        <v>89</v>
      </c>
      <c r="AW159" s="11" t="s">
        <v>42</v>
      </c>
      <c r="AX159" s="11" t="s">
        <v>87</v>
      </c>
      <c r="AY159" s="220" t="s">
        <v>173</v>
      </c>
    </row>
    <row r="160" spans="2:65" s="1" customFormat="1" ht="16.5" customHeight="1">
      <c r="B160" s="41"/>
      <c r="C160" s="192" t="s">
        <v>420</v>
      </c>
      <c r="D160" s="192" t="s">
        <v>176</v>
      </c>
      <c r="E160" s="193" t="s">
        <v>1855</v>
      </c>
      <c r="F160" s="194" t="s">
        <v>4841</v>
      </c>
      <c r="G160" s="195" t="s">
        <v>338</v>
      </c>
      <c r="H160" s="196">
        <v>5</v>
      </c>
      <c r="I160" s="197"/>
      <c r="J160" s="198">
        <f>ROUND(I160*H160,2)</f>
        <v>0</v>
      </c>
      <c r="K160" s="194" t="s">
        <v>78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239</v>
      </c>
      <c r="AT160" s="23" t="s">
        <v>176</v>
      </c>
      <c r="AU160" s="23" t="s">
        <v>87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239</v>
      </c>
      <c r="BM160" s="23" t="s">
        <v>835</v>
      </c>
    </row>
    <row r="161" spans="2:65" s="1" customFormat="1" ht="13.5">
      <c r="B161" s="41"/>
      <c r="C161" s="63"/>
      <c r="D161" s="204" t="s">
        <v>182</v>
      </c>
      <c r="E161" s="63"/>
      <c r="F161" s="205" t="s">
        <v>4841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87</v>
      </c>
    </row>
    <row r="162" spans="2:65" s="1" customFormat="1" ht="27">
      <c r="B162" s="41"/>
      <c r="C162" s="63"/>
      <c r="D162" s="204" t="s">
        <v>351</v>
      </c>
      <c r="E162" s="63"/>
      <c r="F162" s="252" t="s">
        <v>4823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351</v>
      </c>
      <c r="AU162" s="23" t="s">
        <v>87</v>
      </c>
    </row>
    <row r="163" spans="2:65" s="11" customFormat="1" ht="13.5">
      <c r="B163" s="210"/>
      <c r="C163" s="211"/>
      <c r="D163" s="204" t="s">
        <v>279</v>
      </c>
      <c r="E163" s="212" t="s">
        <v>78</v>
      </c>
      <c r="F163" s="213" t="s">
        <v>4842</v>
      </c>
      <c r="G163" s="211"/>
      <c r="H163" s="214">
        <v>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279</v>
      </c>
      <c r="AU163" s="220" t="s">
        <v>87</v>
      </c>
      <c r="AV163" s="11" t="s">
        <v>89</v>
      </c>
      <c r="AW163" s="11" t="s">
        <v>42</v>
      </c>
      <c r="AX163" s="11" t="s">
        <v>87</v>
      </c>
      <c r="AY163" s="220" t="s">
        <v>173</v>
      </c>
    </row>
    <row r="164" spans="2:65" s="1" customFormat="1" ht="16.5" customHeight="1">
      <c r="B164" s="41"/>
      <c r="C164" s="192" t="s">
        <v>427</v>
      </c>
      <c r="D164" s="192" t="s">
        <v>176</v>
      </c>
      <c r="E164" s="193" t="s">
        <v>1865</v>
      </c>
      <c r="F164" s="194" t="s">
        <v>4843</v>
      </c>
      <c r="G164" s="195" t="s">
        <v>338</v>
      </c>
      <c r="H164" s="196">
        <v>23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87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848</v>
      </c>
    </row>
    <row r="165" spans="2:65" s="1" customFormat="1" ht="13.5">
      <c r="B165" s="41"/>
      <c r="C165" s="63"/>
      <c r="D165" s="204" t="s">
        <v>182</v>
      </c>
      <c r="E165" s="63"/>
      <c r="F165" s="205" t="s">
        <v>4843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87</v>
      </c>
    </row>
    <row r="166" spans="2:65" s="1" customFormat="1" ht="27">
      <c r="B166" s="41"/>
      <c r="C166" s="63"/>
      <c r="D166" s="204" t="s">
        <v>351</v>
      </c>
      <c r="E166" s="63"/>
      <c r="F166" s="252" t="s">
        <v>4823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351</v>
      </c>
      <c r="AU166" s="23" t="s">
        <v>87</v>
      </c>
    </row>
    <row r="167" spans="2:65" s="11" customFormat="1" ht="13.5">
      <c r="B167" s="210"/>
      <c r="C167" s="211"/>
      <c r="D167" s="204" t="s">
        <v>279</v>
      </c>
      <c r="E167" s="212" t="s">
        <v>78</v>
      </c>
      <c r="F167" s="213" t="s">
        <v>4844</v>
      </c>
      <c r="G167" s="211"/>
      <c r="H167" s="214">
        <v>23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279</v>
      </c>
      <c r="AU167" s="220" t="s">
        <v>87</v>
      </c>
      <c r="AV167" s="11" t="s">
        <v>89</v>
      </c>
      <c r="AW167" s="11" t="s">
        <v>42</v>
      </c>
      <c r="AX167" s="11" t="s">
        <v>87</v>
      </c>
      <c r="AY167" s="220" t="s">
        <v>173</v>
      </c>
    </row>
    <row r="168" spans="2:65" s="1" customFormat="1" ht="16.5" customHeight="1">
      <c r="B168" s="41"/>
      <c r="C168" s="192" t="s">
        <v>434</v>
      </c>
      <c r="D168" s="192" t="s">
        <v>176</v>
      </c>
      <c r="E168" s="193" t="s">
        <v>1871</v>
      </c>
      <c r="F168" s="194" t="s">
        <v>4845</v>
      </c>
      <c r="G168" s="195" t="s">
        <v>338</v>
      </c>
      <c r="H168" s="196">
        <v>15</v>
      </c>
      <c r="I168" s="197"/>
      <c r="J168" s="198">
        <f>ROUND(I168*H168,2)</f>
        <v>0</v>
      </c>
      <c r="K168" s="194" t="s">
        <v>78</v>
      </c>
      <c r="L168" s="61"/>
      <c r="M168" s="199" t="s">
        <v>78</v>
      </c>
      <c r="N168" s="200" t="s">
        <v>50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239</v>
      </c>
      <c r="AT168" s="23" t="s">
        <v>176</v>
      </c>
      <c r="AU168" s="23" t="s">
        <v>87</v>
      </c>
      <c r="AY168" s="23" t="s">
        <v>173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87</v>
      </c>
      <c r="BK168" s="203">
        <f>ROUND(I168*H168,2)</f>
        <v>0</v>
      </c>
      <c r="BL168" s="23" t="s">
        <v>239</v>
      </c>
      <c r="BM168" s="23" t="s">
        <v>861</v>
      </c>
    </row>
    <row r="169" spans="2:65" s="1" customFormat="1" ht="13.5">
      <c r="B169" s="41"/>
      <c r="C169" s="63"/>
      <c r="D169" s="204" t="s">
        <v>182</v>
      </c>
      <c r="E169" s="63"/>
      <c r="F169" s="205" t="s">
        <v>4845</v>
      </c>
      <c r="G169" s="63"/>
      <c r="H169" s="63"/>
      <c r="I169" s="163"/>
      <c r="J169" s="63"/>
      <c r="K169" s="63"/>
      <c r="L169" s="61"/>
      <c r="M169" s="206"/>
      <c r="N169" s="42"/>
      <c r="O169" s="42"/>
      <c r="P169" s="42"/>
      <c r="Q169" s="42"/>
      <c r="R169" s="42"/>
      <c r="S169" s="42"/>
      <c r="T169" s="78"/>
      <c r="AT169" s="23" t="s">
        <v>182</v>
      </c>
      <c r="AU169" s="23" t="s">
        <v>87</v>
      </c>
    </row>
    <row r="170" spans="2:65" s="1" customFormat="1" ht="27">
      <c r="B170" s="41"/>
      <c r="C170" s="63"/>
      <c r="D170" s="204" t="s">
        <v>351</v>
      </c>
      <c r="E170" s="63"/>
      <c r="F170" s="252" t="s">
        <v>4846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351</v>
      </c>
      <c r="AU170" s="23" t="s">
        <v>87</v>
      </c>
    </row>
    <row r="171" spans="2:65" s="11" customFormat="1" ht="13.5">
      <c r="B171" s="210"/>
      <c r="C171" s="211"/>
      <c r="D171" s="204" t="s">
        <v>279</v>
      </c>
      <c r="E171" s="212" t="s">
        <v>78</v>
      </c>
      <c r="F171" s="213" t="s">
        <v>4847</v>
      </c>
      <c r="G171" s="211"/>
      <c r="H171" s="214">
        <v>15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279</v>
      </c>
      <c r="AU171" s="220" t="s">
        <v>87</v>
      </c>
      <c r="AV171" s="11" t="s">
        <v>89</v>
      </c>
      <c r="AW171" s="11" t="s">
        <v>42</v>
      </c>
      <c r="AX171" s="11" t="s">
        <v>87</v>
      </c>
      <c r="AY171" s="220" t="s">
        <v>173</v>
      </c>
    </row>
    <row r="172" spans="2:65" s="1" customFormat="1" ht="16.5" customHeight="1">
      <c r="B172" s="41"/>
      <c r="C172" s="192" t="s">
        <v>441</v>
      </c>
      <c r="D172" s="192" t="s">
        <v>176</v>
      </c>
      <c r="E172" s="193" t="s">
        <v>1877</v>
      </c>
      <c r="F172" s="194" t="s">
        <v>4848</v>
      </c>
      <c r="G172" s="195" t="s">
        <v>338</v>
      </c>
      <c r="H172" s="196">
        <v>70</v>
      </c>
      <c r="I172" s="197"/>
      <c r="J172" s="198">
        <f>ROUND(I172*H172,2)</f>
        <v>0</v>
      </c>
      <c r="K172" s="194" t="s">
        <v>78</v>
      </c>
      <c r="L172" s="61"/>
      <c r="M172" s="199" t="s">
        <v>78</v>
      </c>
      <c r="N172" s="200" t="s">
        <v>50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239</v>
      </c>
      <c r="AT172" s="23" t="s">
        <v>176</v>
      </c>
      <c r="AU172" s="23" t="s">
        <v>87</v>
      </c>
      <c r="AY172" s="23" t="s">
        <v>173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87</v>
      </c>
      <c r="BK172" s="203">
        <f>ROUND(I172*H172,2)</f>
        <v>0</v>
      </c>
      <c r="BL172" s="23" t="s">
        <v>239</v>
      </c>
      <c r="BM172" s="23" t="s">
        <v>871</v>
      </c>
    </row>
    <row r="173" spans="2:65" s="1" customFormat="1" ht="13.5">
      <c r="B173" s="41"/>
      <c r="C173" s="63"/>
      <c r="D173" s="204" t="s">
        <v>182</v>
      </c>
      <c r="E173" s="63"/>
      <c r="F173" s="205" t="s">
        <v>4848</v>
      </c>
      <c r="G173" s="63"/>
      <c r="H173" s="63"/>
      <c r="I173" s="163"/>
      <c r="J173" s="63"/>
      <c r="K173" s="63"/>
      <c r="L173" s="61"/>
      <c r="M173" s="206"/>
      <c r="N173" s="42"/>
      <c r="O173" s="42"/>
      <c r="P173" s="42"/>
      <c r="Q173" s="42"/>
      <c r="R173" s="42"/>
      <c r="S173" s="42"/>
      <c r="T173" s="78"/>
      <c r="AT173" s="23" t="s">
        <v>182</v>
      </c>
      <c r="AU173" s="23" t="s">
        <v>87</v>
      </c>
    </row>
    <row r="174" spans="2:65" s="11" customFormat="1" ht="13.5">
      <c r="B174" s="210"/>
      <c r="C174" s="211"/>
      <c r="D174" s="204" t="s">
        <v>279</v>
      </c>
      <c r="E174" s="212" t="s">
        <v>78</v>
      </c>
      <c r="F174" s="213" t="s">
        <v>4849</v>
      </c>
      <c r="G174" s="211"/>
      <c r="H174" s="214">
        <v>70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279</v>
      </c>
      <c r="AU174" s="220" t="s">
        <v>87</v>
      </c>
      <c r="AV174" s="11" t="s">
        <v>89</v>
      </c>
      <c r="AW174" s="11" t="s">
        <v>42</v>
      </c>
      <c r="AX174" s="11" t="s">
        <v>87</v>
      </c>
      <c r="AY174" s="220" t="s">
        <v>173</v>
      </c>
    </row>
    <row r="175" spans="2:65" s="1" customFormat="1" ht="16.5" customHeight="1">
      <c r="B175" s="41"/>
      <c r="C175" s="192" t="s">
        <v>666</v>
      </c>
      <c r="D175" s="192" t="s">
        <v>176</v>
      </c>
      <c r="E175" s="193" t="s">
        <v>1881</v>
      </c>
      <c r="F175" s="194" t="s">
        <v>4850</v>
      </c>
      <c r="G175" s="195" t="s">
        <v>338</v>
      </c>
      <c r="H175" s="196">
        <v>20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880</v>
      </c>
    </row>
    <row r="176" spans="2:65" s="1" customFormat="1" ht="13.5">
      <c r="B176" s="41"/>
      <c r="C176" s="63"/>
      <c r="D176" s="204" t="s">
        <v>182</v>
      </c>
      <c r="E176" s="63"/>
      <c r="F176" s="205" t="s">
        <v>4850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1" customFormat="1" ht="13.5">
      <c r="B177" s="210"/>
      <c r="C177" s="211"/>
      <c r="D177" s="204" t="s">
        <v>279</v>
      </c>
      <c r="E177" s="212" t="s">
        <v>78</v>
      </c>
      <c r="F177" s="213" t="s">
        <v>4851</v>
      </c>
      <c r="G177" s="211"/>
      <c r="H177" s="214">
        <v>20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279</v>
      </c>
      <c r="AU177" s="220" t="s">
        <v>87</v>
      </c>
      <c r="AV177" s="11" t="s">
        <v>89</v>
      </c>
      <c r="AW177" s="11" t="s">
        <v>42</v>
      </c>
      <c r="AX177" s="11" t="s">
        <v>87</v>
      </c>
      <c r="AY177" s="220" t="s">
        <v>173</v>
      </c>
    </row>
    <row r="178" spans="2:65" s="1" customFormat="1" ht="16.5" customHeight="1">
      <c r="B178" s="41"/>
      <c r="C178" s="192" t="s">
        <v>673</v>
      </c>
      <c r="D178" s="192" t="s">
        <v>176</v>
      </c>
      <c r="E178" s="193" t="s">
        <v>1886</v>
      </c>
      <c r="F178" s="194" t="s">
        <v>4852</v>
      </c>
      <c r="G178" s="195" t="s">
        <v>338</v>
      </c>
      <c r="H178" s="196">
        <v>8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87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895</v>
      </c>
    </row>
    <row r="179" spans="2:65" s="1" customFormat="1" ht="13.5">
      <c r="B179" s="41"/>
      <c r="C179" s="63"/>
      <c r="D179" s="204" t="s">
        <v>182</v>
      </c>
      <c r="E179" s="63"/>
      <c r="F179" s="205" t="s">
        <v>4852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87</v>
      </c>
    </row>
    <row r="180" spans="2:65" s="1" customFormat="1" ht="27">
      <c r="B180" s="41"/>
      <c r="C180" s="63"/>
      <c r="D180" s="204" t="s">
        <v>351</v>
      </c>
      <c r="E180" s="63"/>
      <c r="F180" s="252" t="s">
        <v>4846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351</v>
      </c>
      <c r="AU180" s="23" t="s">
        <v>87</v>
      </c>
    </row>
    <row r="181" spans="2:65" s="11" customFormat="1" ht="13.5">
      <c r="B181" s="210"/>
      <c r="C181" s="211"/>
      <c r="D181" s="204" t="s">
        <v>279</v>
      </c>
      <c r="E181" s="212" t="s">
        <v>78</v>
      </c>
      <c r="F181" s="213" t="s">
        <v>4853</v>
      </c>
      <c r="G181" s="211"/>
      <c r="H181" s="214">
        <v>8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279</v>
      </c>
      <c r="AU181" s="220" t="s">
        <v>87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0" customFormat="1" ht="37.35" customHeight="1">
      <c r="B182" s="176"/>
      <c r="C182" s="177"/>
      <c r="D182" s="178" t="s">
        <v>79</v>
      </c>
      <c r="E182" s="179" t="s">
        <v>2369</v>
      </c>
      <c r="F182" s="179" t="s">
        <v>4854</v>
      </c>
      <c r="G182" s="177"/>
      <c r="H182" s="177"/>
      <c r="I182" s="180"/>
      <c r="J182" s="181">
        <f>BK182</f>
        <v>0</v>
      </c>
      <c r="K182" s="177"/>
      <c r="L182" s="182"/>
      <c r="M182" s="183"/>
      <c r="N182" s="184"/>
      <c r="O182" s="184"/>
      <c r="P182" s="185">
        <f>SUM(P183:P202)</f>
        <v>0</v>
      </c>
      <c r="Q182" s="184"/>
      <c r="R182" s="185">
        <f>SUM(R183:R202)</f>
        <v>0</v>
      </c>
      <c r="S182" s="184"/>
      <c r="T182" s="186">
        <f>SUM(T183:T202)</f>
        <v>0</v>
      </c>
      <c r="AR182" s="187" t="s">
        <v>89</v>
      </c>
      <c r="AT182" s="188" t="s">
        <v>79</v>
      </c>
      <c r="AU182" s="188" t="s">
        <v>80</v>
      </c>
      <c r="AY182" s="187" t="s">
        <v>173</v>
      </c>
      <c r="BK182" s="189">
        <f>SUM(BK183:BK202)</f>
        <v>0</v>
      </c>
    </row>
    <row r="183" spans="2:65" s="1" customFormat="1" ht="16.5" customHeight="1">
      <c r="B183" s="41"/>
      <c r="C183" s="192" t="s">
        <v>678</v>
      </c>
      <c r="D183" s="192" t="s">
        <v>176</v>
      </c>
      <c r="E183" s="193" t="s">
        <v>2375</v>
      </c>
      <c r="F183" s="194" t="s">
        <v>4855</v>
      </c>
      <c r="G183" s="195" t="s">
        <v>338</v>
      </c>
      <c r="H183" s="196">
        <v>19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929</v>
      </c>
    </row>
    <row r="184" spans="2:65" s="1" customFormat="1" ht="13.5">
      <c r="B184" s="41"/>
      <c r="C184" s="63"/>
      <c r="D184" s="204" t="s">
        <v>182</v>
      </c>
      <c r="E184" s="63"/>
      <c r="F184" s="205" t="s">
        <v>4855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16.5" customHeight="1">
      <c r="B185" s="41"/>
      <c r="C185" s="192" t="s">
        <v>683</v>
      </c>
      <c r="D185" s="192" t="s">
        <v>176</v>
      </c>
      <c r="E185" s="193" t="s">
        <v>2381</v>
      </c>
      <c r="F185" s="194" t="s">
        <v>4856</v>
      </c>
      <c r="G185" s="195" t="s">
        <v>338</v>
      </c>
      <c r="H185" s="196">
        <v>4</v>
      </c>
      <c r="I185" s="197"/>
      <c r="J185" s="198">
        <f>ROUND(I185*H185,2)</f>
        <v>0</v>
      </c>
      <c r="K185" s="194" t="s">
        <v>78</v>
      </c>
      <c r="L185" s="61"/>
      <c r="M185" s="199" t="s">
        <v>78</v>
      </c>
      <c r="N185" s="200" t="s">
        <v>50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239</v>
      </c>
      <c r="AT185" s="23" t="s">
        <v>176</v>
      </c>
      <c r="AU185" s="23" t="s">
        <v>87</v>
      </c>
      <c r="AY185" s="23" t="s">
        <v>173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87</v>
      </c>
      <c r="BK185" s="203">
        <f>ROUND(I185*H185,2)</f>
        <v>0</v>
      </c>
      <c r="BL185" s="23" t="s">
        <v>239</v>
      </c>
      <c r="BM185" s="23" t="s">
        <v>937</v>
      </c>
    </row>
    <row r="186" spans="2:65" s="1" customFormat="1" ht="13.5">
      <c r="B186" s="41"/>
      <c r="C186" s="63"/>
      <c r="D186" s="204" t="s">
        <v>182</v>
      </c>
      <c r="E186" s="63"/>
      <c r="F186" s="205" t="s">
        <v>4856</v>
      </c>
      <c r="G186" s="63"/>
      <c r="H186" s="63"/>
      <c r="I186" s="163"/>
      <c r="J186" s="63"/>
      <c r="K186" s="63"/>
      <c r="L186" s="61"/>
      <c r="M186" s="206"/>
      <c r="N186" s="42"/>
      <c r="O186" s="42"/>
      <c r="P186" s="42"/>
      <c r="Q186" s="42"/>
      <c r="R186" s="42"/>
      <c r="S186" s="42"/>
      <c r="T186" s="78"/>
      <c r="AT186" s="23" t="s">
        <v>182</v>
      </c>
      <c r="AU186" s="23" t="s">
        <v>87</v>
      </c>
    </row>
    <row r="187" spans="2:65" s="1" customFormat="1" ht="25.5" customHeight="1">
      <c r="B187" s="41"/>
      <c r="C187" s="192" t="s">
        <v>692</v>
      </c>
      <c r="D187" s="192" t="s">
        <v>176</v>
      </c>
      <c r="E187" s="193" t="s">
        <v>2385</v>
      </c>
      <c r="F187" s="194" t="s">
        <v>4857</v>
      </c>
      <c r="G187" s="195" t="s">
        <v>338</v>
      </c>
      <c r="H187" s="196">
        <v>24</v>
      </c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239</v>
      </c>
      <c r="AT187" s="23" t="s">
        <v>176</v>
      </c>
      <c r="AU187" s="23" t="s">
        <v>87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239</v>
      </c>
      <c r="BM187" s="23" t="s">
        <v>945</v>
      </c>
    </row>
    <row r="188" spans="2:65" s="1" customFormat="1" ht="13.5">
      <c r="B188" s="41"/>
      <c r="C188" s="63"/>
      <c r="D188" s="204" t="s">
        <v>182</v>
      </c>
      <c r="E188" s="63"/>
      <c r="F188" s="205" t="s">
        <v>4857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87</v>
      </c>
    </row>
    <row r="189" spans="2:65" s="1" customFormat="1" ht="25.5" customHeight="1">
      <c r="B189" s="41"/>
      <c r="C189" s="192" t="s">
        <v>701</v>
      </c>
      <c r="D189" s="192" t="s">
        <v>176</v>
      </c>
      <c r="E189" s="193" t="s">
        <v>2391</v>
      </c>
      <c r="F189" s="194" t="s">
        <v>4858</v>
      </c>
      <c r="G189" s="195" t="s">
        <v>338</v>
      </c>
      <c r="H189" s="196">
        <v>41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953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4858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" customFormat="1" ht="16.5" customHeight="1">
      <c r="B191" s="41"/>
      <c r="C191" s="192" t="s">
        <v>710</v>
      </c>
      <c r="D191" s="192" t="s">
        <v>176</v>
      </c>
      <c r="E191" s="193" t="s">
        <v>2397</v>
      </c>
      <c r="F191" s="194" t="s">
        <v>4859</v>
      </c>
      <c r="G191" s="195" t="s">
        <v>338</v>
      </c>
      <c r="H191" s="196">
        <v>148</v>
      </c>
      <c r="I191" s="197"/>
      <c r="J191" s="198">
        <f>ROUND(I191*H191,2)</f>
        <v>0</v>
      </c>
      <c r="K191" s="194" t="s">
        <v>78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239</v>
      </c>
      <c r="AT191" s="23" t="s">
        <v>176</v>
      </c>
      <c r="AU191" s="23" t="s">
        <v>87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239</v>
      </c>
      <c r="BM191" s="23" t="s">
        <v>962</v>
      </c>
    </row>
    <row r="192" spans="2:65" s="1" customFormat="1" ht="13.5">
      <c r="B192" s="41"/>
      <c r="C192" s="63"/>
      <c r="D192" s="204" t="s">
        <v>182</v>
      </c>
      <c r="E192" s="63"/>
      <c r="F192" s="205" t="s">
        <v>4859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87</v>
      </c>
    </row>
    <row r="193" spans="2:65" s="1" customFormat="1" ht="25.5" customHeight="1">
      <c r="B193" s="41"/>
      <c r="C193" s="192" t="s">
        <v>718</v>
      </c>
      <c r="D193" s="192" t="s">
        <v>176</v>
      </c>
      <c r="E193" s="193" t="s">
        <v>2403</v>
      </c>
      <c r="F193" s="194" t="s">
        <v>4860</v>
      </c>
      <c r="G193" s="195" t="s">
        <v>338</v>
      </c>
      <c r="H193" s="196">
        <v>38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239</v>
      </c>
      <c r="AT193" s="23" t="s">
        <v>176</v>
      </c>
      <c r="AU193" s="23" t="s">
        <v>87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239</v>
      </c>
      <c r="BM193" s="23" t="s">
        <v>975</v>
      </c>
    </row>
    <row r="194" spans="2:65" s="1" customFormat="1" ht="13.5">
      <c r="B194" s="41"/>
      <c r="C194" s="63"/>
      <c r="D194" s="204" t="s">
        <v>182</v>
      </c>
      <c r="E194" s="63"/>
      <c r="F194" s="205" t="s">
        <v>4860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87</v>
      </c>
    </row>
    <row r="195" spans="2:65" s="1" customFormat="1" ht="16.5" customHeight="1">
      <c r="B195" s="41"/>
      <c r="C195" s="192" t="s">
        <v>733</v>
      </c>
      <c r="D195" s="192" t="s">
        <v>176</v>
      </c>
      <c r="E195" s="193" t="s">
        <v>2408</v>
      </c>
      <c r="F195" s="194" t="s">
        <v>4861</v>
      </c>
      <c r="G195" s="195" t="s">
        <v>338</v>
      </c>
      <c r="H195" s="196">
        <v>1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87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992</v>
      </c>
    </row>
    <row r="196" spans="2:65" s="1" customFormat="1" ht="13.5">
      <c r="B196" s="41"/>
      <c r="C196" s="63"/>
      <c r="D196" s="204" t="s">
        <v>182</v>
      </c>
      <c r="E196" s="63"/>
      <c r="F196" s="205" t="s">
        <v>4861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87</v>
      </c>
    </row>
    <row r="197" spans="2:65" s="1" customFormat="1" ht="25.5" customHeight="1">
      <c r="B197" s="41"/>
      <c r="C197" s="192" t="s">
        <v>716</v>
      </c>
      <c r="D197" s="192" t="s">
        <v>176</v>
      </c>
      <c r="E197" s="193" t="s">
        <v>2414</v>
      </c>
      <c r="F197" s="194" t="s">
        <v>4862</v>
      </c>
      <c r="G197" s="195" t="s">
        <v>338</v>
      </c>
      <c r="H197" s="196">
        <v>1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239</v>
      </c>
      <c r="AT197" s="23" t="s">
        <v>176</v>
      </c>
      <c r="AU197" s="23" t="s">
        <v>87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239</v>
      </c>
      <c r="BM197" s="23" t="s">
        <v>1006</v>
      </c>
    </row>
    <row r="198" spans="2:65" s="1" customFormat="1" ht="27">
      <c r="B198" s="41"/>
      <c r="C198" s="63"/>
      <c r="D198" s="204" t="s">
        <v>182</v>
      </c>
      <c r="E198" s="63"/>
      <c r="F198" s="205" t="s">
        <v>4862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87</v>
      </c>
    </row>
    <row r="199" spans="2:65" s="1" customFormat="1" ht="25.5" customHeight="1">
      <c r="B199" s="41"/>
      <c r="C199" s="192" t="s">
        <v>746</v>
      </c>
      <c r="D199" s="192" t="s">
        <v>176</v>
      </c>
      <c r="E199" s="193" t="s">
        <v>2420</v>
      </c>
      <c r="F199" s="194" t="s">
        <v>4863</v>
      </c>
      <c r="G199" s="195" t="s">
        <v>338</v>
      </c>
      <c r="H199" s="196">
        <v>9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239</v>
      </c>
      <c r="AT199" s="23" t="s">
        <v>176</v>
      </c>
      <c r="AU199" s="23" t="s">
        <v>87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239</v>
      </c>
      <c r="BM199" s="23" t="s">
        <v>1030</v>
      </c>
    </row>
    <row r="200" spans="2:65" s="1" customFormat="1" ht="27">
      <c r="B200" s="41"/>
      <c r="C200" s="63"/>
      <c r="D200" s="204" t="s">
        <v>182</v>
      </c>
      <c r="E200" s="63"/>
      <c r="F200" s="205" t="s">
        <v>4863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87</v>
      </c>
    </row>
    <row r="201" spans="2:65" s="1" customFormat="1" ht="25.5" customHeight="1">
      <c r="B201" s="41"/>
      <c r="C201" s="192" t="s">
        <v>753</v>
      </c>
      <c r="D201" s="192" t="s">
        <v>176</v>
      </c>
      <c r="E201" s="193" t="s">
        <v>2426</v>
      </c>
      <c r="F201" s="194" t="s">
        <v>4864</v>
      </c>
      <c r="G201" s="195" t="s">
        <v>338</v>
      </c>
      <c r="H201" s="196">
        <v>2</v>
      </c>
      <c r="I201" s="197"/>
      <c r="J201" s="198">
        <f>ROUND(I201*H201,2)</f>
        <v>0</v>
      </c>
      <c r="K201" s="194" t="s">
        <v>78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239</v>
      </c>
      <c r="AT201" s="23" t="s">
        <v>176</v>
      </c>
      <c r="AU201" s="23" t="s">
        <v>87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239</v>
      </c>
      <c r="BM201" s="23" t="s">
        <v>1045</v>
      </c>
    </row>
    <row r="202" spans="2:65" s="1" customFormat="1" ht="27">
      <c r="B202" s="41"/>
      <c r="C202" s="63"/>
      <c r="D202" s="204" t="s">
        <v>182</v>
      </c>
      <c r="E202" s="63"/>
      <c r="F202" s="205" t="s">
        <v>4864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87</v>
      </c>
    </row>
    <row r="203" spans="2:65" s="10" customFormat="1" ht="37.35" customHeight="1">
      <c r="B203" s="176"/>
      <c r="C203" s="177"/>
      <c r="D203" s="178" t="s">
        <v>79</v>
      </c>
      <c r="E203" s="179" t="s">
        <v>1253</v>
      </c>
      <c r="F203" s="179" t="s">
        <v>4865</v>
      </c>
      <c r="G203" s="177"/>
      <c r="H203" s="177"/>
      <c r="I203" s="180"/>
      <c r="J203" s="181">
        <f>BK203</f>
        <v>0</v>
      </c>
      <c r="K203" s="177"/>
      <c r="L203" s="182"/>
      <c r="M203" s="183"/>
      <c r="N203" s="184"/>
      <c r="O203" s="184"/>
      <c r="P203" s="185">
        <f>SUM(P204:P219)</f>
        <v>0</v>
      </c>
      <c r="Q203" s="184"/>
      <c r="R203" s="185">
        <f>SUM(R204:R219)</f>
        <v>0</v>
      </c>
      <c r="S203" s="184"/>
      <c r="T203" s="186">
        <f>SUM(T204:T219)</f>
        <v>0</v>
      </c>
      <c r="AR203" s="187" t="s">
        <v>89</v>
      </c>
      <c r="AT203" s="188" t="s">
        <v>79</v>
      </c>
      <c r="AU203" s="188" t="s">
        <v>80</v>
      </c>
      <c r="AY203" s="187" t="s">
        <v>173</v>
      </c>
      <c r="BK203" s="189">
        <f>SUM(BK204:BK219)</f>
        <v>0</v>
      </c>
    </row>
    <row r="204" spans="2:65" s="1" customFormat="1" ht="16.5" customHeight="1">
      <c r="B204" s="41"/>
      <c r="C204" s="192" t="s">
        <v>759</v>
      </c>
      <c r="D204" s="192" t="s">
        <v>176</v>
      </c>
      <c r="E204" s="193" t="s">
        <v>1257</v>
      </c>
      <c r="F204" s="194" t="s">
        <v>4866</v>
      </c>
      <c r="G204" s="195" t="s">
        <v>338</v>
      </c>
      <c r="H204" s="196">
        <v>16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1059</v>
      </c>
    </row>
    <row r="205" spans="2:65" s="1" customFormat="1" ht="13.5">
      <c r="B205" s="41"/>
      <c r="C205" s="63"/>
      <c r="D205" s="204" t="s">
        <v>182</v>
      </c>
      <c r="E205" s="63"/>
      <c r="F205" s="205" t="s">
        <v>4866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" customFormat="1" ht="16.5" customHeight="1">
      <c r="B206" s="41"/>
      <c r="C206" s="192" t="s">
        <v>764</v>
      </c>
      <c r="D206" s="192" t="s">
        <v>176</v>
      </c>
      <c r="E206" s="193" t="s">
        <v>1263</v>
      </c>
      <c r="F206" s="194" t="s">
        <v>4867</v>
      </c>
      <c r="G206" s="195" t="s">
        <v>338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1071</v>
      </c>
    </row>
    <row r="207" spans="2:65" s="1" customFormat="1" ht="13.5">
      <c r="B207" s="41"/>
      <c r="C207" s="63"/>
      <c r="D207" s="204" t="s">
        <v>182</v>
      </c>
      <c r="E207" s="63"/>
      <c r="F207" s="205" t="s">
        <v>4867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25.5" customHeight="1">
      <c r="B208" s="41"/>
      <c r="C208" s="192" t="s">
        <v>773</v>
      </c>
      <c r="D208" s="192" t="s">
        <v>176</v>
      </c>
      <c r="E208" s="193" t="s">
        <v>1268</v>
      </c>
      <c r="F208" s="194" t="s">
        <v>4868</v>
      </c>
      <c r="G208" s="195" t="s">
        <v>338</v>
      </c>
      <c r="H208" s="196">
        <v>34</v>
      </c>
      <c r="I208" s="197"/>
      <c r="J208" s="198">
        <f>ROUND(I208*H208,2)</f>
        <v>0</v>
      </c>
      <c r="K208" s="194" t="s">
        <v>78</v>
      </c>
      <c r="L208" s="61"/>
      <c r="M208" s="199" t="s">
        <v>78</v>
      </c>
      <c r="N208" s="200" t="s">
        <v>50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3" t="s">
        <v>239</v>
      </c>
      <c r="AT208" s="23" t="s">
        <v>176</v>
      </c>
      <c r="AU208" s="23" t="s">
        <v>87</v>
      </c>
      <c r="AY208" s="23" t="s">
        <v>173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87</v>
      </c>
      <c r="BK208" s="203">
        <f>ROUND(I208*H208,2)</f>
        <v>0</v>
      </c>
      <c r="BL208" s="23" t="s">
        <v>239</v>
      </c>
      <c r="BM208" s="23" t="s">
        <v>1083</v>
      </c>
    </row>
    <row r="209" spans="2:65" s="1" customFormat="1" ht="13.5">
      <c r="B209" s="41"/>
      <c r="C209" s="63"/>
      <c r="D209" s="204" t="s">
        <v>182</v>
      </c>
      <c r="E209" s="63"/>
      <c r="F209" s="205" t="s">
        <v>4868</v>
      </c>
      <c r="G209" s="63"/>
      <c r="H209" s="63"/>
      <c r="I209" s="163"/>
      <c r="J209" s="63"/>
      <c r="K209" s="63"/>
      <c r="L209" s="61"/>
      <c r="M209" s="206"/>
      <c r="N209" s="42"/>
      <c r="O209" s="42"/>
      <c r="P209" s="42"/>
      <c r="Q209" s="42"/>
      <c r="R209" s="42"/>
      <c r="S209" s="42"/>
      <c r="T209" s="78"/>
      <c r="AT209" s="23" t="s">
        <v>182</v>
      </c>
      <c r="AU209" s="23" t="s">
        <v>87</v>
      </c>
    </row>
    <row r="210" spans="2:65" s="1" customFormat="1" ht="16.5" customHeight="1">
      <c r="B210" s="41"/>
      <c r="C210" s="192" t="s">
        <v>778</v>
      </c>
      <c r="D210" s="192" t="s">
        <v>176</v>
      </c>
      <c r="E210" s="193" t="s">
        <v>1273</v>
      </c>
      <c r="F210" s="194" t="s">
        <v>4869</v>
      </c>
      <c r="G210" s="195" t="s">
        <v>4870</v>
      </c>
      <c r="H210" s="196">
        <v>1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239</v>
      </c>
      <c r="AT210" s="23" t="s">
        <v>176</v>
      </c>
      <c r="AU210" s="23" t="s">
        <v>87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239</v>
      </c>
      <c r="BM210" s="23" t="s">
        <v>1096</v>
      </c>
    </row>
    <row r="211" spans="2:65" s="1" customFormat="1" ht="13.5">
      <c r="B211" s="41"/>
      <c r="C211" s="63"/>
      <c r="D211" s="204" t="s">
        <v>182</v>
      </c>
      <c r="E211" s="63"/>
      <c r="F211" s="205" t="s">
        <v>4869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87</v>
      </c>
    </row>
    <row r="212" spans="2:65" s="1" customFormat="1" ht="16.5" customHeight="1">
      <c r="B212" s="41"/>
      <c r="C212" s="192" t="s">
        <v>783</v>
      </c>
      <c r="D212" s="192" t="s">
        <v>176</v>
      </c>
      <c r="E212" s="193" t="s">
        <v>1277</v>
      </c>
      <c r="F212" s="194" t="s">
        <v>4871</v>
      </c>
      <c r="G212" s="195" t="s">
        <v>4870</v>
      </c>
      <c r="H212" s="196">
        <v>1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1112</v>
      </c>
    </row>
    <row r="213" spans="2:65" s="1" customFormat="1" ht="13.5">
      <c r="B213" s="41"/>
      <c r="C213" s="63"/>
      <c r="D213" s="204" t="s">
        <v>182</v>
      </c>
      <c r="E213" s="63"/>
      <c r="F213" s="205" t="s">
        <v>4871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16.5" customHeight="1">
      <c r="B214" s="41"/>
      <c r="C214" s="192" t="s">
        <v>792</v>
      </c>
      <c r="D214" s="192" t="s">
        <v>176</v>
      </c>
      <c r="E214" s="193" t="s">
        <v>1283</v>
      </c>
      <c r="F214" s="194" t="s">
        <v>4872</v>
      </c>
      <c r="G214" s="195" t="s">
        <v>4870</v>
      </c>
      <c r="H214" s="196">
        <v>1</v>
      </c>
      <c r="I214" s="197"/>
      <c r="J214" s="198">
        <f>ROUND(I214*H214,2)</f>
        <v>0</v>
      </c>
      <c r="K214" s="194" t="s">
        <v>78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239</v>
      </c>
      <c r="AT214" s="23" t="s">
        <v>176</v>
      </c>
      <c r="AU214" s="23" t="s">
        <v>87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239</v>
      </c>
      <c r="BM214" s="23" t="s">
        <v>1124</v>
      </c>
    </row>
    <row r="215" spans="2:65" s="1" customFormat="1" ht="13.5">
      <c r="B215" s="41"/>
      <c r="C215" s="63"/>
      <c r="D215" s="204" t="s">
        <v>182</v>
      </c>
      <c r="E215" s="63"/>
      <c r="F215" s="205" t="s">
        <v>4872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87</v>
      </c>
    </row>
    <row r="216" spans="2:65" s="1" customFormat="1" ht="16.5" customHeight="1">
      <c r="B216" s="41"/>
      <c r="C216" s="192" t="s">
        <v>797</v>
      </c>
      <c r="D216" s="192" t="s">
        <v>176</v>
      </c>
      <c r="E216" s="193" t="s">
        <v>1287</v>
      </c>
      <c r="F216" s="194" t="s">
        <v>4873</v>
      </c>
      <c r="G216" s="195" t="s">
        <v>4870</v>
      </c>
      <c r="H216" s="196">
        <v>1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239</v>
      </c>
      <c r="AT216" s="23" t="s">
        <v>176</v>
      </c>
      <c r="AU216" s="23" t="s">
        <v>87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239</v>
      </c>
      <c r="BM216" s="23" t="s">
        <v>1134</v>
      </c>
    </row>
    <row r="217" spans="2:65" s="1" customFormat="1" ht="13.5">
      <c r="B217" s="41"/>
      <c r="C217" s="63"/>
      <c r="D217" s="204" t="s">
        <v>182</v>
      </c>
      <c r="E217" s="63"/>
      <c r="F217" s="205" t="s">
        <v>4873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87</v>
      </c>
    </row>
    <row r="218" spans="2:65" s="1" customFormat="1" ht="38.25" customHeight="1">
      <c r="B218" s="41"/>
      <c r="C218" s="192" t="s">
        <v>805</v>
      </c>
      <c r="D218" s="192" t="s">
        <v>176</v>
      </c>
      <c r="E218" s="193" t="s">
        <v>4874</v>
      </c>
      <c r="F218" s="194" t="s">
        <v>4875</v>
      </c>
      <c r="G218" s="195" t="s">
        <v>795</v>
      </c>
      <c r="H218" s="196">
        <v>1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1149</v>
      </c>
    </row>
    <row r="219" spans="2:65" s="1" customFormat="1" ht="40.5">
      <c r="B219" s="41"/>
      <c r="C219" s="63"/>
      <c r="D219" s="204" t="s">
        <v>182</v>
      </c>
      <c r="E219" s="63"/>
      <c r="F219" s="205" t="s">
        <v>4875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0" customFormat="1" ht="37.35" customHeight="1">
      <c r="B220" s="176"/>
      <c r="C220" s="177"/>
      <c r="D220" s="178" t="s">
        <v>79</v>
      </c>
      <c r="E220" s="179" t="s">
        <v>4876</v>
      </c>
      <c r="F220" s="179" t="s">
        <v>4877</v>
      </c>
      <c r="G220" s="177"/>
      <c r="H220" s="177"/>
      <c r="I220" s="180"/>
      <c r="J220" s="181">
        <f>BK220</f>
        <v>0</v>
      </c>
      <c r="K220" s="177"/>
      <c r="L220" s="182"/>
      <c r="M220" s="183"/>
      <c r="N220" s="184"/>
      <c r="O220" s="184"/>
      <c r="P220" s="185">
        <f>SUM(P221:P252)</f>
        <v>0</v>
      </c>
      <c r="Q220" s="184"/>
      <c r="R220" s="185">
        <f>SUM(R221:R252)</f>
        <v>0</v>
      </c>
      <c r="S220" s="184"/>
      <c r="T220" s="186">
        <f>SUM(T221:T252)</f>
        <v>0</v>
      </c>
      <c r="AR220" s="187" t="s">
        <v>89</v>
      </c>
      <c r="AT220" s="188" t="s">
        <v>79</v>
      </c>
      <c r="AU220" s="188" t="s">
        <v>80</v>
      </c>
      <c r="AY220" s="187" t="s">
        <v>173</v>
      </c>
      <c r="BK220" s="189">
        <f>SUM(BK221:BK252)</f>
        <v>0</v>
      </c>
    </row>
    <row r="221" spans="2:65" s="1" customFormat="1" ht="25.5" customHeight="1">
      <c r="B221" s="41"/>
      <c r="C221" s="192" t="s">
        <v>813</v>
      </c>
      <c r="D221" s="192" t="s">
        <v>176</v>
      </c>
      <c r="E221" s="193" t="s">
        <v>4878</v>
      </c>
      <c r="F221" s="194" t="s">
        <v>4879</v>
      </c>
      <c r="G221" s="195" t="s">
        <v>338</v>
      </c>
      <c r="H221" s="196">
        <v>10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1160</v>
      </c>
    </row>
    <row r="222" spans="2:65" s="1" customFormat="1" ht="13.5">
      <c r="B222" s="41"/>
      <c r="C222" s="63"/>
      <c r="D222" s="204" t="s">
        <v>182</v>
      </c>
      <c r="E222" s="63"/>
      <c r="F222" s="205" t="s">
        <v>4879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25.5" customHeight="1">
      <c r="B223" s="41"/>
      <c r="C223" s="192" t="s">
        <v>818</v>
      </c>
      <c r="D223" s="192" t="s">
        <v>176</v>
      </c>
      <c r="E223" s="193" t="s">
        <v>4880</v>
      </c>
      <c r="F223" s="194" t="s">
        <v>4881</v>
      </c>
      <c r="G223" s="195" t="s">
        <v>338</v>
      </c>
      <c r="H223" s="196">
        <v>7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87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1172</v>
      </c>
    </row>
    <row r="224" spans="2:65" s="1" customFormat="1" ht="13.5">
      <c r="B224" s="41"/>
      <c r="C224" s="63"/>
      <c r="D224" s="204" t="s">
        <v>182</v>
      </c>
      <c r="E224" s="63"/>
      <c r="F224" s="205" t="s">
        <v>4881</v>
      </c>
      <c r="G224" s="63"/>
      <c r="H224" s="63"/>
      <c r="I224" s="163"/>
      <c r="J224" s="63"/>
      <c r="K224" s="63"/>
      <c r="L224" s="61"/>
      <c r="M224" s="206"/>
      <c r="N224" s="42"/>
      <c r="O224" s="42"/>
      <c r="P224" s="42"/>
      <c r="Q224" s="42"/>
      <c r="R224" s="42"/>
      <c r="S224" s="42"/>
      <c r="T224" s="78"/>
      <c r="AT224" s="23" t="s">
        <v>182</v>
      </c>
      <c r="AU224" s="23" t="s">
        <v>87</v>
      </c>
    </row>
    <row r="225" spans="2:65" s="1" customFormat="1" ht="51" customHeight="1">
      <c r="B225" s="41"/>
      <c r="C225" s="192" t="s">
        <v>824</v>
      </c>
      <c r="D225" s="192" t="s">
        <v>176</v>
      </c>
      <c r="E225" s="193" t="s">
        <v>4882</v>
      </c>
      <c r="F225" s="194" t="s">
        <v>4883</v>
      </c>
      <c r="G225" s="195" t="s">
        <v>338</v>
      </c>
      <c r="H225" s="196">
        <v>1</v>
      </c>
      <c r="I225" s="197"/>
      <c r="J225" s="198">
        <f>ROUND(I225*H225,2)</f>
        <v>0</v>
      </c>
      <c r="K225" s="194" t="s">
        <v>78</v>
      </c>
      <c r="L225" s="61"/>
      <c r="M225" s="199" t="s">
        <v>78</v>
      </c>
      <c r="N225" s="200" t="s">
        <v>50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3" t="s">
        <v>239</v>
      </c>
      <c r="AT225" s="23" t="s">
        <v>176</v>
      </c>
      <c r="AU225" s="23" t="s">
        <v>87</v>
      </c>
      <c r="AY225" s="23" t="s">
        <v>173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87</v>
      </c>
      <c r="BK225" s="203">
        <f>ROUND(I225*H225,2)</f>
        <v>0</v>
      </c>
      <c r="BL225" s="23" t="s">
        <v>239</v>
      </c>
      <c r="BM225" s="23" t="s">
        <v>1188</v>
      </c>
    </row>
    <row r="226" spans="2:65" s="1" customFormat="1" ht="40.5">
      <c r="B226" s="41"/>
      <c r="C226" s="63"/>
      <c r="D226" s="204" t="s">
        <v>182</v>
      </c>
      <c r="E226" s="63"/>
      <c r="F226" s="205" t="s">
        <v>4883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182</v>
      </c>
      <c r="AU226" s="23" t="s">
        <v>87</v>
      </c>
    </row>
    <row r="227" spans="2:65" s="1" customFormat="1" ht="16.5" customHeight="1">
      <c r="B227" s="41"/>
      <c r="C227" s="192" t="s">
        <v>829</v>
      </c>
      <c r="D227" s="192" t="s">
        <v>176</v>
      </c>
      <c r="E227" s="193" t="s">
        <v>4884</v>
      </c>
      <c r="F227" s="194" t="s">
        <v>4885</v>
      </c>
      <c r="G227" s="195" t="s">
        <v>327</v>
      </c>
      <c r="H227" s="196">
        <v>200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87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1199</v>
      </c>
    </row>
    <row r="228" spans="2:65" s="1" customFormat="1" ht="13.5">
      <c r="B228" s="41"/>
      <c r="C228" s="63"/>
      <c r="D228" s="204" t="s">
        <v>182</v>
      </c>
      <c r="E228" s="63"/>
      <c r="F228" s="205" t="s">
        <v>4885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87</v>
      </c>
    </row>
    <row r="229" spans="2:65" s="1" customFormat="1" ht="16.5" customHeight="1">
      <c r="B229" s="41"/>
      <c r="C229" s="192" t="s">
        <v>835</v>
      </c>
      <c r="D229" s="192" t="s">
        <v>176</v>
      </c>
      <c r="E229" s="193" t="s">
        <v>4886</v>
      </c>
      <c r="F229" s="194" t="s">
        <v>4887</v>
      </c>
      <c r="G229" s="195" t="s">
        <v>327</v>
      </c>
      <c r="H229" s="196">
        <v>1200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239</v>
      </c>
      <c r="AT229" s="23" t="s">
        <v>176</v>
      </c>
      <c r="AU229" s="23" t="s">
        <v>87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239</v>
      </c>
      <c r="BM229" s="23" t="s">
        <v>1211</v>
      </c>
    </row>
    <row r="230" spans="2:65" s="1" customFormat="1" ht="13.5">
      <c r="B230" s="41"/>
      <c r="C230" s="63"/>
      <c r="D230" s="204" t="s">
        <v>182</v>
      </c>
      <c r="E230" s="63"/>
      <c r="F230" s="205" t="s">
        <v>4887</v>
      </c>
      <c r="G230" s="63"/>
      <c r="H230" s="63"/>
      <c r="I230" s="163"/>
      <c r="J230" s="63"/>
      <c r="K230" s="63"/>
      <c r="L230" s="61"/>
      <c r="M230" s="206"/>
      <c r="N230" s="42"/>
      <c r="O230" s="42"/>
      <c r="P230" s="42"/>
      <c r="Q230" s="42"/>
      <c r="R230" s="42"/>
      <c r="S230" s="42"/>
      <c r="T230" s="78"/>
      <c r="AT230" s="23" t="s">
        <v>182</v>
      </c>
      <c r="AU230" s="23" t="s">
        <v>87</v>
      </c>
    </row>
    <row r="231" spans="2:65" s="1" customFormat="1" ht="25.5" customHeight="1">
      <c r="B231" s="41"/>
      <c r="C231" s="192" t="s">
        <v>840</v>
      </c>
      <c r="D231" s="192" t="s">
        <v>176</v>
      </c>
      <c r="E231" s="193" t="s">
        <v>4888</v>
      </c>
      <c r="F231" s="194" t="s">
        <v>4889</v>
      </c>
      <c r="G231" s="195" t="s">
        <v>338</v>
      </c>
      <c r="H231" s="196">
        <v>280</v>
      </c>
      <c r="I231" s="197"/>
      <c r="J231" s="198">
        <f>ROUND(I231*H231,2)</f>
        <v>0</v>
      </c>
      <c r="K231" s="194" t="s">
        <v>78</v>
      </c>
      <c r="L231" s="61"/>
      <c r="M231" s="199" t="s">
        <v>78</v>
      </c>
      <c r="N231" s="200" t="s">
        <v>50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3" t="s">
        <v>239</v>
      </c>
      <c r="AT231" s="23" t="s">
        <v>176</v>
      </c>
      <c r="AU231" s="23" t="s">
        <v>87</v>
      </c>
      <c r="AY231" s="23" t="s">
        <v>173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87</v>
      </c>
      <c r="BK231" s="203">
        <f>ROUND(I231*H231,2)</f>
        <v>0</v>
      </c>
      <c r="BL231" s="23" t="s">
        <v>239</v>
      </c>
      <c r="BM231" s="23" t="s">
        <v>1221</v>
      </c>
    </row>
    <row r="232" spans="2:65" s="1" customFormat="1" ht="27">
      <c r="B232" s="41"/>
      <c r="C232" s="63"/>
      <c r="D232" s="204" t="s">
        <v>182</v>
      </c>
      <c r="E232" s="63"/>
      <c r="F232" s="205" t="s">
        <v>4889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182</v>
      </c>
      <c r="AU232" s="23" t="s">
        <v>87</v>
      </c>
    </row>
    <row r="233" spans="2:65" s="1" customFormat="1" ht="16.5" customHeight="1">
      <c r="B233" s="41"/>
      <c r="C233" s="192" t="s">
        <v>848</v>
      </c>
      <c r="D233" s="192" t="s">
        <v>176</v>
      </c>
      <c r="E233" s="193" t="s">
        <v>4890</v>
      </c>
      <c r="F233" s="194" t="s">
        <v>4891</v>
      </c>
      <c r="G233" s="195" t="s">
        <v>338</v>
      </c>
      <c r="H233" s="196">
        <v>80</v>
      </c>
      <c r="I233" s="197"/>
      <c r="J233" s="198">
        <f>ROUND(I233*H233,2)</f>
        <v>0</v>
      </c>
      <c r="K233" s="194" t="s">
        <v>78</v>
      </c>
      <c r="L233" s="61"/>
      <c r="M233" s="199" t="s">
        <v>78</v>
      </c>
      <c r="N233" s="200" t="s">
        <v>50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3" t="s">
        <v>239</v>
      </c>
      <c r="AT233" s="23" t="s">
        <v>176</v>
      </c>
      <c r="AU233" s="23" t="s">
        <v>87</v>
      </c>
      <c r="AY233" s="23" t="s">
        <v>173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87</v>
      </c>
      <c r="BK233" s="203">
        <f>ROUND(I233*H233,2)</f>
        <v>0</v>
      </c>
      <c r="BL233" s="23" t="s">
        <v>239</v>
      </c>
      <c r="BM233" s="23" t="s">
        <v>1233</v>
      </c>
    </row>
    <row r="234" spans="2:65" s="1" customFormat="1" ht="13.5">
      <c r="B234" s="41"/>
      <c r="C234" s="63"/>
      <c r="D234" s="204" t="s">
        <v>182</v>
      </c>
      <c r="E234" s="63"/>
      <c r="F234" s="205" t="s">
        <v>4891</v>
      </c>
      <c r="G234" s="63"/>
      <c r="H234" s="63"/>
      <c r="I234" s="163"/>
      <c r="J234" s="63"/>
      <c r="K234" s="63"/>
      <c r="L234" s="61"/>
      <c r="M234" s="206"/>
      <c r="N234" s="42"/>
      <c r="O234" s="42"/>
      <c r="P234" s="42"/>
      <c r="Q234" s="42"/>
      <c r="R234" s="42"/>
      <c r="S234" s="42"/>
      <c r="T234" s="78"/>
      <c r="AT234" s="23" t="s">
        <v>182</v>
      </c>
      <c r="AU234" s="23" t="s">
        <v>87</v>
      </c>
    </row>
    <row r="235" spans="2:65" s="1" customFormat="1" ht="16.5" customHeight="1">
      <c r="B235" s="41"/>
      <c r="C235" s="192" t="s">
        <v>853</v>
      </c>
      <c r="D235" s="192" t="s">
        <v>176</v>
      </c>
      <c r="E235" s="193" t="s">
        <v>4892</v>
      </c>
      <c r="F235" s="194" t="s">
        <v>4893</v>
      </c>
      <c r="G235" s="195" t="s">
        <v>338</v>
      </c>
      <c r="H235" s="196">
        <v>24</v>
      </c>
      <c r="I235" s="197"/>
      <c r="J235" s="198">
        <f>ROUND(I235*H235,2)</f>
        <v>0</v>
      </c>
      <c r="K235" s="194" t="s">
        <v>78</v>
      </c>
      <c r="L235" s="61"/>
      <c r="M235" s="199" t="s">
        <v>78</v>
      </c>
      <c r="N235" s="200" t="s">
        <v>50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3" t="s">
        <v>239</v>
      </c>
      <c r="AT235" s="23" t="s">
        <v>176</v>
      </c>
      <c r="AU235" s="23" t="s">
        <v>87</v>
      </c>
      <c r="AY235" s="23" t="s">
        <v>173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87</v>
      </c>
      <c r="BK235" s="203">
        <f>ROUND(I235*H235,2)</f>
        <v>0</v>
      </c>
      <c r="BL235" s="23" t="s">
        <v>239</v>
      </c>
      <c r="BM235" s="23" t="s">
        <v>1245</v>
      </c>
    </row>
    <row r="236" spans="2:65" s="1" customFormat="1" ht="13.5">
      <c r="B236" s="41"/>
      <c r="C236" s="63"/>
      <c r="D236" s="204" t="s">
        <v>182</v>
      </c>
      <c r="E236" s="63"/>
      <c r="F236" s="205" t="s">
        <v>4893</v>
      </c>
      <c r="G236" s="63"/>
      <c r="H236" s="63"/>
      <c r="I236" s="163"/>
      <c r="J236" s="63"/>
      <c r="K236" s="63"/>
      <c r="L236" s="61"/>
      <c r="M236" s="206"/>
      <c r="N236" s="42"/>
      <c r="O236" s="42"/>
      <c r="P236" s="42"/>
      <c r="Q236" s="42"/>
      <c r="R236" s="42"/>
      <c r="S236" s="42"/>
      <c r="T236" s="78"/>
      <c r="AT236" s="23" t="s">
        <v>182</v>
      </c>
      <c r="AU236" s="23" t="s">
        <v>87</v>
      </c>
    </row>
    <row r="237" spans="2:65" s="1" customFormat="1" ht="16.5" customHeight="1">
      <c r="B237" s="41"/>
      <c r="C237" s="192" t="s">
        <v>861</v>
      </c>
      <c r="D237" s="192" t="s">
        <v>176</v>
      </c>
      <c r="E237" s="193" t="s">
        <v>4894</v>
      </c>
      <c r="F237" s="194" t="s">
        <v>4895</v>
      </c>
      <c r="G237" s="195" t="s">
        <v>338</v>
      </c>
      <c r="H237" s="196">
        <v>90</v>
      </c>
      <c r="I237" s="197"/>
      <c r="J237" s="198">
        <f>ROUND(I237*H237,2)</f>
        <v>0</v>
      </c>
      <c r="K237" s="194" t="s">
        <v>78</v>
      </c>
      <c r="L237" s="61"/>
      <c r="M237" s="199" t="s">
        <v>78</v>
      </c>
      <c r="N237" s="200" t="s">
        <v>50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239</v>
      </c>
      <c r="AT237" s="23" t="s">
        <v>176</v>
      </c>
      <c r="AU237" s="23" t="s">
        <v>87</v>
      </c>
      <c r="AY237" s="23" t="s">
        <v>173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87</v>
      </c>
      <c r="BK237" s="203">
        <f>ROUND(I237*H237,2)</f>
        <v>0</v>
      </c>
      <c r="BL237" s="23" t="s">
        <v>239</v>
      </c>
      <c r="BM237" s="23" t="s">
        <v>1293</v>
      </c>
    </row>
    <row r="238" spans="2:65" s="1" customFormat="1" ht="13.5">
      <c r="B238" s="41"/>
      <c r="C238" s="63"/>
      <c r="D238" s="204" t="s">
        <v>182</v>
      </c>
      <c r="E238" s="63"/>
      <c r="F238" s="205" t="s">
        <v>4895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182</v>
      </c>
      <c r="AU238" s="23" t="s">
        <v>87</v>
      </c>
    </row>
    <row r="239" spans="2:65" s="1" customFormat="1" ht="16.5" customHeight="1">
      <c r="B239" s="41"/>
      <c r="C239" s="192" t="s">
        <v>866</v>
      </c>
      <c r="D239" s="192" t="s">
        <v>176</v>
      </c>
      <c r="E239" s="193" t="s">
        <v>4896</v>
      </c>
      <c r="F239" s="194" t="s">
        <v>4897</v>
      </c>
      <c r="G239" s="195" t="s">
        <v>338</v>
      </c>
      <c r="H239" s="196">
        <v>25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87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1309</v>
      </c>
    </row>
    <row r="240" spans="2:65" s="1" customFormat="1" ht="13.5">
      <c r="B240" s="41"/>
      <c r="C240" s="63"/>
      <c r="D240" s="204" t="s">
        <v>182</v>
      </c>
      <c r="E240" s="63"/>
      <c r="F240" s="205" t="s">
        <v>4897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87</v>
      </c>
    </row>
    <row r="241" spans="2:65" s="1" customFormat="1" ht="16.5" customHeight="1">
      <c r="B241" s="41"/>
      <c r="C241" s="192" t="s">
        <v>871</v>
      </c>
      <c r="D241" s="192" t="s">
        <v>176</v>
      </c>
      <c r="E241" s="193" t="s">
        <v>4898</v>
      </c>
      <c r="F241" s="194" t="s">
        <v>4899</v>
      </c>
      <c r="G241" s="195" t="s">
        <v>338</v>
      </c>
      <c r="H241" s="196">
        <v>42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87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1322</v>
      </c>
    </row>
    <row r="242" spans="2:65" s="1" customFormat="1" ht="13.5">
      <c r="B242" s="41"/>
      <c r="C242" s="63"/>
      <c r="D242" s="204" t="s">
        <v>182</v>
      </c>
      <c r="E242" s="63"/>
      <c r="F242" s="205" t="s">
        <v>4899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87</v>
      </c>
    </row>
    <row r="243" spans="2:65" s="1" customFormat="1" ht="16.5" customHeight="1">
      <c r="B243" s="41"/>
      <c r="C243" s="192" t="s">
        <v>876</v>
      </c>
      <c r="D243" s="192" t="s">
        <v>176</v>
      </c>
      <c r="E243" s="193" t="s">
        <v>4900</v>
      </c>
      <c r="F243" s="194" t="s">
        <v>4901</v>
      </c>
      <c r="G243" s="195" t="s">
        <v>338</v>
      </c>
      <c r="H243" s="196">
        <v>4</v>
      </c>
      <c r="I243" s="197"/>
      <c r="J243" s="198">
        <f>ROUND(I243*H243,2)</f>
        <v>0</v>
      </c>
      <c r="K243" s="194" t="s">
        <v>78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3" t="s">
        <v>239</v>
      </c>
      <c r="AT243" s="23" t="s">
        <v>176</v>
      </c>
      <c r="AU243" s="23" t="s">
        <v>87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239</v>
      </c>
      <c r="BM243" s="23" t="s">
        <v>1334</v>
      </c>
    </row>
    <row r="244" spans="2:65" s="1" customFormat="1" ht="13.5">
      <c r="B244" s="41"/>
      <c r="C244" s="63"/>
      <c r="D244" s="204" t="s">
        <v>182</v>
      </c>
      <c r="E244" s="63"/>
      <c r="F244" s="205" t="s">
        <v>4901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87</v>
      </c>
    </row>
    <row r="245" spans="2:65" s="1" customFormat="1" ht="16.5" customHeight="1">
      <c r="B245" s="41"/>
      <c r="C245" s="192" t="s">
        <v>880</v>
      </c>
      <c r="D245" s="192" t="s">
        <v>176</v>
      </c>
      <c r="E245" s="193" t="s">
        <v>4902</v>
      </c>
      <c r="F245" s="194" t="s">
        <v>4903</v>
      </c>
      <c r="G245" s="195" t="s">
        <v>338</v>
      </c>
      <c r="H245" s="196">
        <v>1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87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1346</v>
      </c>
    </row>
    <row r="246" spans="2:65" s="1" customFormat="1" ht="13.5">
      <c r="B246" s="41"/>
      <c r="C246" s="63"/>
      <c r="D246" s="204" t="s">
        <v>182</v>
      </c>
      <c r="E246" s="63"/>
      <c r="F246" s="205" t="s">
        <v>4903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87</v>
      </c>
    </row>
    <row r="247" spans="2:65" s="1" customFormat="1" ht="16.5" customHeight="1">
      <c r="B247" s="41"/>
      <c r="C247" s="192" t="s">
        <v>890</v>
      </c>
      <c r="D247" s="192" t="s">
        <v>176</v>
      </c>
      <c r="E247" s="193" t="s">
        <v>4904</v>
      </c>
      <c r="F247" s="194" t="s">
        <v>4905</v>
      </c>
      <c r="G247" s="195" t="s">
        <v>4870</v>
      </c>
      <c r="H247" s="196">
        <v>1</v>
      </c>
      <c r="I247" s="197"/>
      <c r="J247" s="198">
        <f>ROUND(I247*H247,2)</f>
        <v>0</v>
      </c>
      <c r="K247" s="194" t="s">
        <v>78</v>
      </c>
      <c r="L247" s="61"/>
      <c r="M247" s="199" t="s">
        <v>78</v>
      </c>
      <c r="N247" s="200" t="s">
        <v>50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239</v>
      </c>
      <c r="AT247" s="23" t="s">
        <v>176</v>
      </c>
      <c r="AU247" s="23" t="s">
        <v>87</v>
      </c>
      <c r="AY247" s="23" t="s">
        <v>173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87</v>
      </c>
      <c r="BK247" s="203">
        <f>ROUND(I247*H247,2)</f>
        <v>0</v>
      </c>
      <c r="BL247" s="23" t="s">
        <v>239</v>
      </c>
      <c r="BM247" s="23" t="s">
        <v>1360</v>
      </c>
    </row>
    <row r="248" spans="2:65" s="1" customFormat="1" ht="13.5">
      <c r="B248" s="41"/>
      <c r="C248" s="63"/>
      <c r="D248" s="204" t="s">
        <v>182</v>
      </c>
      <c r="E248" s="63"/>
      <c r="F248" s="205" t="s">
        <v>4905</v>
      </c>
      <c r="G248" s="63"/>
      <c r="H248" s="63"/>
      <c r="I248" s="163"/>
      <c r="J248" s="63"/>
      <c r="K248" s="63"/>
      <c r="L248" s="61"/>
      <c r="M248" s="206"/>
      <c r="N248" s="42"/>
      <c r="O248" s="42"/>
      <c r="P248" s="42"/>
      <c r="Q248" s="42"/>
      <c r="R248" s="42"/>
      <c r="S248" s="42"/>
      <c r="T248" s="78"/>
      <c r="AT248" s="23" t="s">
        <v>182</v>
      </c>
      <c r="AU248" s="23" t="s">
        <v>87</v>
      </c>
    </row>
    <row r="249" spans="2:65" s="1" customFormat="1" ht="16.5" customHeight="1">
      <c r="B249" s="41"/>
      <c r="C249" s="192" t="s">
        <v>895</v>
      </c>
      <c r="D249" s="192" t="s">
        <v>176</v>
      </c>
      <c r="E249" s="193" t="s">
        <v>4906</v>
      </c>
      <c r="F249" s="194" t="s">
        <v>4907</v>
      </c>
      <c r="G249" s="195" t="s">
        <v>4870</v>
      </c>
      <c r="H249" s="196">
        <v>1</v>
      </c>
      <c r="I249" s="197"/>
      <c r="J249" s="198">
        <f>ROUND(I249*H249,2)</f>
        <v>0</v>
      </c>
      <c r="K249" s="194" t="s">
        <v>78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3" t="s">
        <v>239</v>
      </c>
      <c r="AT249" s="23" t="s">
        <v>176</v>
      </c>
      <c r="AU249" s="23" t="s">
        <v>87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239</v>
      </c>
      <c r="BM249" s="23" t="s">
        <v>1376</v>
      </c>
    </row>
    <row r="250" spans="2:65" s="1" customFormat="1" ht="13.5">
      <c r="B250" s="41"/>
      <c r="C250" s="63"/>
      <c r="D250" s="204" t="s">
        <v>182</v>
      </c>
      <c r="E250" s="63"/>
      <c r="F250" s="205" t="s">
        <v>4907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87</v>
      </c>
    </row>
    <row r="251" spans="2:65" s="1" customFormat="1" ht="16.5" customHeight="1">
      <c r="B251" s="41"/>
      <c r="C251" s="192" t="s">
        <v>899</v>
      </c>
      <c r="D251" s="192" t="s">
        <v>176</v>
      </c>
      <c r="E251" s="193" t="s">
        <v>4908</v>
      </c>
      <c r="F251" s="194" t="s">
        <v>4909</v>
      </c>
      <c r="G251" s="195" t="s">
        <v>4870</v>
      </c>
      <c r="H251" s="196">
        <v>100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239</v>
      </c>
      <c r="AT251" s="23" t="s">
        <v>176</v>
      </c>
      <c r="AU251" s="23" t="s">
        <v>87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239</v>
      </c>
      <c r="BM251" s="23" t="s">
        <v>1389</v>
      </c>
    </row>
    <row r="252" spans="2:65" s="1" customFormat="1" ht="13.5">
      <c r="B252" s="41"/>
      <c r="C252" s="63"/>
      <c r="D252" s="204" t="s">
        <v>182</v>
      </c>
      <c r="E252" s="63"/>
      <c r="F252" s="205" t="s">
        <v>4909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87</v>
      </c>
    </row>
    <row r="253" spans="2:65" s="10" customFormat="1" ht="37.35" customHeight="1">
      <c r="B253" s="176"/>
      <c r="C253" s="177"/>
      <c r="D253" s="178" t="s">
        <v>79</v>
      </c>
      <c r="E253" s="179" t="s">
        <v>4910</v>
      </c>
      <c r="F253" s="179" t="s">
        <v>4911</v>
      </c>
      <c r="G253" s="177"/>
      <c r="H253" s="177"/>
      <c r="I253" s="180"/>
      <c r="J253" s="181">
        <f>BK253</f>
        <v>0</v>
      </c>
      <c r="K253" s="177"/>
      <c r="L253" s="182"/>
      <c r="M253" s="183"/>
      <c r="N253" s="184"/>
      <c r="O253" s="184"/>
      <c r="P253" s="185">
        <f>SUM(P254:P265)</f>
        <v>0</v>
      </c>
      <c r="Q253" s="184"/>
      <c r="R253" s="185">
        <f>SUM(R254:R265)</f>
        <v>0</v>
      </c>
      <c r="S253" s="184"/>
      <c r="T253" s="186">
        <f>SUM(T254:T265)</f>
        <v>0</v>
      </c>
      <c r="AR253" s="187" t="s">
        <v>89</v>
      </c>
      <c r="AT253" s="188" t="s">
        <v>79</v>
      </c>
      <c r="AU253" s="188" t="s">
        <v>80</v>
      </c>
      <c r="AY253" s="187" t="s">
        <v>173</v>
      </c>
      <c r="BK253" s="189">
        <f>SUM(BK254:BK265)</f>
        <v>0</v>
      </c>
    </row>
    <row r="254" spans="2:65" s="1" customFormat="1" ht="38.25" customHeight="1">
      <c r="B254" s="41"/>
      <c r="C254" s="192" t="s">
        <v>903</v>
      </c>
      <c r="D254" s="192" t="s">
        <v>176</v>
      </c>
      <c r="E254" s="193" t="s">
        <v>4912</v>
      </c>
      <c r="F254" s="194" t="s">
        <v>4913</v>
      </c>
      <c r="G254" s="195" t="s">
        <v>338</v>
      </c>
      <c r="H254" s="196">
        <v>1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239</v>
      </c>
      <c r="AT254" s="23" t="s">
        <v>176</v>
      </c>
      <c r="AU254" s="23" t="s">
        <v>87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239</v>
      </c>
      <c r="BM254" s="23" t="s">
        <v>1412</v>
      </c>
    </row>
    <row r="255" spans="2:65" s="1" customFormat="1" ht="27">
      <c r="B255" s="41"/>
      <c r="C255" s="63"/>
      <c r="D255" s="204" t="s">
        <v>182</v>
      </c>
      <c r="E255" s="63"/>
      <c r="F255" s="205" t="s">
        <v>4913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87</v>
      </c>
    </row>
    <row r="256" spans="2:65" s="1" customFormat="1" ht="38.25" customHeight="1">
      <c r="B256" s="41"/>
      <c r="C256" s="192" t="s">
        <v>907</v>
      </c>
      <c r="D256" s="192" t="s">
        <v>176</v>
      </c>
      <c r="E256" s="193" t="s">
        <v>4914</v>
      </c>
      <c r="F256" s="194" t="s">
        <v>4915</v>
      </c>
      <c r="G256" s="195" t="s">
        <v>338</v>
      </c>
      <c r="H256" s="196">
        <v>1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1426</v>
      </c>
    </row>
    <row r="257" spans="2:65" s="1" customFormat="1" ht="27">
      <c r="B257" s="41"/>
      <c r="C257" s="63"/>
      <c r="D257" s="204" t="s">
        <v>182</v>
      </c>
      <c r="E257" s="63"/>
      <c r="F257" s="205" t="s">
        <v>4915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38.25" customHeight="1">
      <c r="B258" s="41"/>
      <c r="C258" s="192" t="s">
        <v>911</v>
      </c>
      <c r="D258" s="192" t="s">
        <v>176</v>
      </c>
      <c r="E258" s="193" t="s">
        <v>4916</v>
      </c>
      <c r="F258" s="194" t="s">
        <v>4917</v>
      </c>
      <c r="G258" s="195" t="s">
        <v>338</v>
      </c>
      <c r="H258" s="196">
        <v>1</v>
      </c>
      <c r="I258" s="197"/>
      <c r="J258" s="198">
        <f>ROUND(I258*H258,2)</f>
        <v>0</v>
      </c>
      <c r="K258" s="194" t="s">
        <v>78</v>
      </c>
      <c r="L258" s="61"/>
      <c r="M258" s="199" t="s">
        <v>78</v>
      </c>
      <c r="N258" s="200" t="s">
        <v>50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3" t="s">
        <v>239</v>
      </c>
      <c r="AT258" s="23" t="s">
        <v>176</v>
      </c>
      <c r="AU258" s="23" t="s">
        <v>87</v>
      </c>
      <c r="AY258" s="23" t="s">
        <v>173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87</v>
      </c>
      <c r="BK258" s="203">
        <f>ROUND(I258*H258,2)</f>
        <v>0</v>
      </c>
      <c r="BL258" s="23" t="s">
        <v>239</v>
      </c>
      <c r="BM258" s="23" t="s">
        <v>1438</v>
      </c>
    </row>
    <row r="259" spans="2:65" s="1" customFormat="1" ht="27">
      <c r="B259" s="41"/>
      <c r="C259" s="63"/>
      <c r="D259" s="204" t="s">
        <v>182</v>
      </c>
      <c r="E259" s="63"/>
      <c r="F259" s="205" t="s">
        <v>4917</v>
      </c>
      <c r="G259" s="63"/>
      <c r="H259" s="63"/>
      <c r="I259" s="163"/>
      <c r="J259" s="63"/>
      <c r="K259" s="63"/>
      <c r="L259" s="61"/>
      <c r="M259" s="206"/>
      <c r="N259" s="42"/>
      <c r="O259" s="42"/>
      <c r="P259" s="42"/>
      <c r="Q259" s="42"/>
      <c r="R259" s="42"/>
      <c r="S259" s="42"/>
      <c r="T259" s="78"/>
      <c r="AT259" s="23" t="s">
        <v>182</v>
      </c>
      <c r="AU259" s="23" t="s">
        <v>87</v>
      </c>
    </row>
    <row r="260" spans="2:65" s="1" customFormat="1" ht="38.25" customHeight="1">
      <c r="B260" s="41"/>
      <c r="C260" s="192" t="s">
        <v>916</v>
      </c>
      <c r="D260" s="192" t="s">
        <v>176</v>
      </c>
      <c r="E260" s="193" t="s">
        <v>4918</v>
      </c>
      <c r="F260" s="194" t="s">
        <v>4919</v>
      </c>
      <c r="G260" s="195" t="s">
        <v>338</v>
      </c>
      <c r="H260" s="196">
        <v>1</v>
      </c>
      <c r="I260" s="197"/>
      <c r="J260" s="198">
        <f>ROUND(I260*H260,2)</f>
        <v>0</v>
      </c>
      <c r="K260" s="194" t="s">
        <v>78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3" t="s">
        <v>239</v>
      </c>
      <c r="AT260" s="23" t="s">
        <v>176</v>
      </c>
      <c r="AU260" s="23" t="s">
        <v>87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239</v>
      </c>
      <c r="BM260" s="23" t="s">
        <v>1449</v>
      </c>
    </row>
    <row r="261" spans="2:65" s="1" customFormat="1" ht="27">
      <c r="B261" s="41"/>
      <c r="C261" s="63"/>
      <c r="D261" s="204" t="s">
        <v>182</v>
      </c>
      <c r="E261" s="63"/>
      <c r="F261" s="205" t="s">
        <v>4919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87</v>
      </c>
    </row>
    <row r="262" spans="2:65" s="1" customFormat="1" ht="38.25" customHeight="1">
      <c r="B262" s="41"/>
      <c r="C262" s="192" t="s">
        <v>920</v>
      </c>
      <c r="D262" s="192" t="s">
        <v>176</v>
      </c>
      <c r="E262" s="193" t="s">
        <v>4920</v>
      </c>
      <c r="F262" s="194" t="s">
        <v>4921</v>
      </c>
      <c r="G262" s="195" t="s">
        <v>338</v>
      </c>
      <c r="H262" s="196">
        <v>1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1462</v>
      </c>
    </row>
    <row r="263" spans="2:65" s="1" customFormat="1" ht="40.5">
      <c r="B263" s="41"/>
      <c r="C263" s="63"/>
      <c r="D263" s="204" t="s">
        <v>182</v>
      </c>
      <c r="E263" s="63"/>
      <c r="F263" s="205" t="s">
        <v>4921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" customFormat="1" ht="16.5" customHeight="1">
      <c r="B264" s="41"/>
      <c r="C264" s="192" t="s">
        <v>924</v>
      </c>
      <c r="D264" s="192" t="s">
        <v>176</v>
      </c>
      <c r="E264" s="193" t="s">
        <v>4922</v>
      </c>
      <c r="F264" s="194" t="s">
        <v>4923</v>
      </c>
      <c r="G264" s="195" t="s">
        <v>338</v>
      </c>
      <c r="H264" s="196">
        <v>1</v>
      </c>
      <c r="I264" s="197"/>
      <c r="J264" s="198">
        <f>ROUND(I264*H264,2)</f>
        <v>0</v>
      </c>
      <c r="K264" s="194" t="s">
        <v>78</v>
      </c>
      <c r="L264" s="61"/>
      <c r="M264" s="199" t="s">
        <v>78</v>
      </c>
      <c r="N264" s="200" t="s">
        <v>50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3" t="s">
        <v>239</v>
      </c>
      <c r="AT264" s="23" t="s">
        <v>176</v>
      </c>
      <c r="AU264" s="23" t="s">
        <v>87</v>
      </c>
      <c r="AY264" s="23" t="s">
        <v>173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87</v>
      </c>
      <c r="BK264" s="203">
        <f>ROUND(I264*H264,2)</f>
        <v>0</v>
      </c>
      <c r="BL264" s="23" t="s">
        <v>239</v>
      </c>
      <c r="BM264" s="23" t="s">
        <v>1470</v>
      </c>
    </row>
    <row r="265" spans="2:65" s="1" customFormat="1" ht="13.5">
      <c r="B265" s="41"/>
      <c r="C265" s="63"/>
      <c r="D265" s="204" t="s">
        <v>182</v>
      </c>
      <c r="E265" s="63"/>
      <c r="F265" s="205" t="s">
        <v>4923</v>
      </c>
      <c r="G265" s="63"/>
      <c r="H265" s="63"/>
      <c r="I265" s="163"/>
      <c r="J265" s="63"/>
      <c r="K265" s="63"/>
      <c r="L265" s="61"/>
      <c r="M265" s="206"/>
      <c r="N265" s="42"/>
      <c r="O265" s="42"/>
      <c r="P265" s="42"/>
      <c r="Q265" s="42"/>
      <c r="R265" s="42"/>
      <c r="S265" s="42"/>
      <c r="T265" s="78"/>
      <c r="AT265" s="23" t="s">
        <v>182</v>
      </c>
      <c r="AU265" s="23" t="s">
        <v>87</v>
      </c>
    </row>
    <row r="266" spans="2:65" s="10" customFormat="1" ht="37.35" customHeight="1">
      <c r="B266" s="176"/>
      <c r="C266" s="177"/>
      <c r="D266" s="178" t="s">
        <v>79</v>
      </c>
      <c r="E266" s="179" t="s">
        <v>4924</v>
      </c>
      <c r="F266" s="179" t="s">
        <v>4925</v>
      </c>
      <c r="G266" s="177"/>
      <c r="H266" s="177"/>
      <c r="I266" s="180"/>
      <c r="J266" s="181">
        <f>BK266</f>
        <v>0</v>
      </c>
      <c r="K266" s="177"/>
      <c r="L266" s="182"/>
      <c r="M266" s="183"/>
      <c r="N266" s="184"/>
      <c r="O266" s="184"/>
      <c r="P266" s="185">
        <f>SUM(P267:P272)</f>
        <v>0</v>
      </c>
      <c r="Q266" s="184"/>
      <c r="R266" s="185">
        <f>SUM(R267:R272)</f>
        <v>0</v>
      </c>
      <c r="S266" s="184"/>
      <c r="T266" s="186">
        <f>SUM(T267:T272)</f>
        <v>0</v>
      </c>
      <c r="AR266" s="187" t="s">
        <v>89</v>
      </c>
      <c r="AT266" s="188" t="s">
        <v>79</v>
      </c>
      <c r="AU266" s="188" t="s">
        <v>80</v>
      </c>
      <c r="AY266" s="187" t="s">
        <v>173</v>
      </c>
      <c r="BK266" s="189">
        <f>SUM(BK267:BK272)</f>
        <v>0</v>
      </c>
    </row>
    <row r="267" spans="2:65" s="1" customFormat="1" ht="51" customHeight="1">
      <c r="B267" s="41"/>
      <c r="C267" s="192" t="s">
        <v>929</v>
      </c>
      <c r="D267" s="192" t="s">
        <v>176</v>
      </c>
      <c r="E267" s="193" t="s">
        <v>4926</v>
      </c>
      <c r="F267" s="194" t="s">
        <v>4927</v>
      </c>
      <c r="G267" s="195" t="s">
        <v>338</v>
      </c>
      <c r="H267" s="196">
        <v>1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3" t="s">
        <v>239</v>
      </c>
      <c r="AT267" s="23" t="s">
        <v>176</v>
      </c>
      <c r="AU267" s="23" t="s">
        <v>87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239</v>
      </c>
      <c r="BM267" s="23" t="s">
        <v>1481</v>
      </c>
    </row>
    <row r="268" spans="2:65" s="1" customFormat="1" ht="40.5">
      <c r="B268" s="41"/>
      <c r="C268" s="63"/>
      <c r="D268" s="204" t="s">
        <v>182</v>
      </c>
      <c r="E268" s="63"/>
      <c r="F268" s="205" t="s">
        <v>4927</v>
      </c>
      <c r="G268" s="63"/>
      <c r="H268" s="63"/>
      <c r="I268" s="163"/>
      <c r="J268" s="63"/>
      <c r="K268" s="63"/>
      <c r="L268" s="61"/>
      <c r="M268" s="206"/>
      <c r="N268" s="42"/>
      <c r="O268" s="42"/>
      <c r="P268" s="42"/>
      <c r="Q268" s="42"/>
      <c r="R268" s="42"/>
      <c r="S268" s="42"/>
      <c r="T268" s="78"/>
      <c r="AT268" s="23" t="s">
        <v>182</v>
      </c>
      <c r="AU268" s="23" t="s">
        <v>87</v>
      </c>
    </row>
    <row r="269" spans="2:65" s="1" customFormat="1" ht="16.5" customHeight="1">
      <c r="B269" s="41"/>
      <c r="C269" s="192" t="s">
        <v>933</v>
      </c>
      <c r="D269" s="192" t="s">
        <v>176</v>
      </c>
      <c r="E269" s="193" t="s">
        <v>4928</v>
      </c>
      <c r="F269" s="194" t="s">
        <v>4929</v>
      </c>
      <c r="G269" s="195" t="s">
        <v>4870</v>
      </c>
      <c r="H269" s="196">
        <v>1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239</v>
      </c>
      <c r="AT269" s="23" t="s">
        <v>176</v>
      </c>
      <c r="AU269" s="23" t="s">
        <v>87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239</v>
      </c>
      <c r="BM269" s="23" t="s">
        <v>1492</v>
      </c>
    </row>
    <row r="270" spans="2:65" s="1" customFormat="1" ht="13.5">
      <c r="B270" s="41"/>
      <c r="C270" s="63"/>
      <c r="D270" s="204" t="s">
        <v>182</v>
      </c>
      <c r="E270" s="63"/>
      <c r="F270" s="205" t="s">
        <v>4929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87</v>
      </c>
    </row>
    <row r="271" spans="2:65" s="1" customFormat="1" ht="16.5" customHeight="1">
      <c r="B271" s="41"/>
      <c r="C271" s="192" t="s">
        <v>937</v>
      </c>
      <c r="D271" s="192" t="s">
        <v>176</v>
      </c>
      <c r="E271" s="193" t="s">
        <v>4930</v>
      </c>
      <c r="F271" s="194" t="s">
        <v>4931</v>
      </c>
      <c r="G271" s="195" t="s">
        <v>4870</v>
      </c>
      <c r="H271" s="196">
        <v>1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87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1504</v>
      </c>
    </row>
    <row r="272" spans="2:65" s="1" customFormat="1" ht="13.5">
      <c r="B272" s="41"/>
      <c r="C272" s="63"/>
      <c r="D272" s="204" t="s">
        <v>182</v>
      </c>
      <c r="E272" s="63"/>
      <c r="F272" s="205" t="s">
        <v>4931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87</v>
      </c>
    </row>
    <row r="273" spans="2:65" s="10" customFormat="1" ht="37.35" customHeight="1">
      <c r="B273" s="176"/>
      <c r="C273" s="177"/>
      <c r="D273" s="178" t="s">
        <v>79</v>
      </c>
      <c r="E273" s="179" t="s">
        <v>4932</v>
      </c>
      <c r="F273" s="179" t="s">
        <v>4933</v>
      </c>
      <c r="G273" s="177"/>
      <c r="H273" s="177"/>
      <c r="I273" s="180"/>
      <c r="J273" s="181">
        <f>BK273</f>
        <v>0</v>
      </c>
      <c r="K273" s="177"/>
      <c r="L273" s="182"/>
      <c r="M273" s="183"/>
      <c r="N273" s="184"/>
      <c r="O273" s="184"/>
      <c r="P273" s="185">
        <f>SUM(P274:P300)</f>
        <v>0</v>
      </c>
      <c r="Q273" s="184"/>
      <c r="R273" s="185">
        <f>SUM(R274:R300)</f>
        <v>0</v>
      </c>
      <c r="S273" s="184"/>
      <c r="T273" s="186">
        <f>SUM(T274:T300)</f>
        <v>0</v>
      </c>
      <c r="AR273" s="187" t="s">
        <v>89</v>
      </c>
      <c r="AT273" s="188" t="s">
        <v>79</v>
      </c>
      <c r="AU273" s="188" t="s">
        <v>80</v>
      </c>
      <c r="AY273" s="187" t="s">
        <v>173</v>
      </c>
      <c r="BK273" s="189">
        <f>SUM(BK274:BK300)</f>
        <v>0</v>
      </c>
    </row>
    <row r="274" spans="2:65" s="1" customFormat="1" ht="16.5" customHeight="1">
      <c r="B274" s="41"/>
      <c r="C274" s="192" t="s">
        <v>941</v>
      </c>
      <c r="D274" s="192" t="s">
        <v>176</v>
      </c>
      <c r="E274" s="193" t="s">
        <v>4934</v>
      </c>
      <c r="F274" s="194" t="s">
        <v>4935</v>
      </c>
      <c r="G274" s="195" t="s">
        <v>338</v>
      </c>
      <c r="H274" s="196">
        <v>18</v>
      </c>
      <c r="I274" s="197"/>
      <c r="J274" s="198">
        <f>ROUND(I274*H274,2)</f>
        <v>0</v>
      </c>
      <c r="K274" s="194" t="s">
        <v>78</v>
      </c>
      <c r="L274" s="61"/>
      <c r="M274" s="199" t="s">
        <v>78</v>
      </c>
      <c r="N274" s="200" t="s">
        <v>50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3" t="s">
        <v>239</v>
      </c>
      <c r="AT274" s="23" t="s">
        <v>176</v>
      </c>
      <c r="AU274" s="23" t="s">
        <v>87</v>
      </c>
      <c r="AY274" s="23" t="s">
        <v>173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87</v>
      </c>
      <c r="BK274" s="203">
        <f>ROUND(I274*H274,2)</f>
        <v>0</v>
      </c>
      <c r="BL274" s="23" t="s">
        <v>239</v>
      </c>
      <c r="BM274" s="23" t="s">
        <v>1519</v>
      </c>
    </row>
    <row r="275" spans="2:65" s="1" customFormat="1" ht="13.5">
      <c r="B275" s="41"/>
      <c r="C275" s="63"/>
      <c r="D275" s="204" t="s">
        <v>182</v>
      </c>
      <c r="E275" s="63"/>
      <c r="F275" s="205" t="s">
        <v>4935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3" t="s">
        <v>182</v>
      </c>
      <c r="AU275" s="23" t="s">
        <v>87</v>
      </c>
    </row>
    <row r="276" spans="2:65" s="1" customFormat="1" ht="16.5" customHeight="1">
      <c r="B276" s="41"/>
      <c r="C276" s="192" t="s">
        <v>945</v>
      </c>
      <c r="D276" s="192" t="s">
        <v>176</v>
      </c>
      <c r="E276" s="193" t="s">
        <v>4936</v>
      </c>
      <c r="F276" s="194" t="s">
        <v>4937</v>
      </c>
      <c r="G276" s="195" t="s">
        <v>338</v>
      </c>
      <c r="H276" s="196">
        <v>18</v>
      </c>
      <c r="I276" s="197"/>
      <c r="J276" s="198">
        <f>ROUND(I276*H276,2)</f>
        <v>0</v>
      </c>
      <c r="K276" s="194" t="s">
        <v>78</v>
      </c>
      <c r="L276" s="61"/>
      <c r="M276" s="199" t="s">
        <v>78</v>
      </c>
      <c r="N276" s="200" t="s">
        <v>50</v>
      </c>
      <c r="O276" s="4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3" t="s">
        <v>239</v>
      </c>
      <c r="AT276" s="23" t="s">
        <v>176</v>
      </c>
      <c r="AU276" s="23" t="s">
        <v>87</v>
      </c>
      <c r="AY276" s="23" t="s">
        <v>173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87</v>
      </c>
      <c r="BK276" s="203">
        <f>ROUND(I276*H276,2)</f>
        <v>0</v>
      </c>
      <c r="BL276" s="23" t="s">
        <v>239</v>
      </c>
      <c r="BM276" s="23" t="s">
        <v>1531</v>
      </c>
    </row>
    <row r="277" spans="2:65" s="1" customFormat="1" ht="13.5">
      <c r="B277" s="41"/>
      <c r="C277" s="63"/>
      <c r="D277" s="204" t="s">
        <v>182</v>
      </c>
      <c r="E277" s="63"/>
      <c r="F277" s="205" t="s">
        <v>4937</v>
      </c>
      <c r="G277" s="63"/>
      <c r="H277" s="63"/>
      <c r="I277" s="163"/>
      <c r="J277" s="63"/>
      <c r="K277" s="63"/>
      <c r="L277" s="61"/>
      <c r="M277" s="206"/>
      <c r="N277" s="42"/>
      <c r="O277" s="42"/>
      <c r="P277" s="42"/>
      <c r="Q277" s="42"/>
      <c r="R277" s="42"/>
      <c r="S277" s="42"/>
      <c r="T277" s="78"/>
      <c r="AT277" s="23" t="s">
        <v>182</v>
      </c>
      <c r="AU277" s="23" t="s">
        <v>87</v>
      </c>
    </row>
    <row r="278" spans="2:65" s="1" customFormat="1" ht="16.5" customHeight="1">
      <c r="B278" s="41"/>
      <c r="C278" s="192" t="s">
        <v>949</v>
      </c>
      <c r="D278" s="192" t="s">
        <v>176</v>
      </c>
      <c r="E278" s="193" t="s">
        <v>4938</v>
      </c>
      <c r="F278" s="194" t="s">
        <v>4939</v>
      </c>
      <c r="G278" s="195" t="s">
        <v>338</v>
      </c>
      <c r="H278" s="196">
        <v>18</v>
      </c>
      <c r="I278" s="197"/>
      <c r="J278" s="198">
        <f>ROUND(I278*H278,2)</f>
        <v>0</v>
      </c>
      <c r="K278" s="194" t="s">
        <v>78</v>
      </c>
      <c r="L278" s="61"/>
      <c r="M278" s="199" t="s">
        <v>78</v>
      </c>
      <c r="N278" s="200" t="s">
        <v>50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239</v>
      </c>
      <c r="AT278" s="23" t="s">
        <v>176</v>
      </c>
      <c r="AU278" s="23" t="s">
        <v>87</v>
      </c>
      <c r="AY278" s="23" t="s">
        <v>173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87</v>
      </c>
      <c r="BK278" s="203">
        <f>ROUND(I278*H278,2)</f>
        <v>0</v>
      </c>
      <c r="BL278" s="23" t="s">
        <v>239</v>
      </c>
      <c r="BM278" s="23" t="s">
        <v>1548</v>
      </c>
    </row>
    <row r="279" spans="2:65" s="1" customFormat="1" ht="13.5">
      <c r="B279" s="41"/>
      <c r="C279" s="63"/>
      <c r="D279" s="204" t="s">
        <v>182</v>
      </c>
      <c r="E279" s="63"/>
      <c r="F279" s="205" t="s">
        <v>4939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182</v>
      </c>
      <c r="AU279" s="23" t="s">
        <v>87</v>
      </c>
    </row>
    <row r="280" spans="2:65" s="1" customFormat="1" ht="16.5" customHeight="1">
      <c r="B280" s="41"/>
      <c r="C280" s="192" t="s">
        <v>953</v>
      </c>
      <c r="D280" s="192" t="s">
        <v>176</v>
      </c>
      <c r="E280" s="193" t="s">
        <v>4940</v>
      </c>
      <c r="F280" s="194" t="s">
        <v>4941</v>
      </c>
      <c r="G280" s="195" t="s">
        <v>338</v>
      </c>
      <c r="H280" s="196">
        <v>15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87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1560</v>
      </c>
    </row>
    <row r="281" spans="2:65" s="1" customFormat="1" ht="13.5">
      <c r="B281" s="41"/>
      <c r="C281" s="63"/>
      <c r="D281" s="204" t="s">
        <v>182</v>
      </c>
      <c r="E281" s="63"/>
      <c r="F281" s="205" t="s">
        <v>4941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87</v>
      </c>
    </row>
    <row r="282" spans="2:65" s="1" customFormat="1" ht="16.5" customHeight="1">
      <c r="B282" s="41"/>
      <c r="C282" s="192" t="s">
        <v>958</v>
      </c>
      <c r="D282" s="192" t="s">
        <v>176</v>
      </c>
      <c r="E282" s="193" t="s">
        <v>4942</v>
      </c>
      <c r="F282" s="194" t="s">
        <v>4943</v>
      </c>
      <c r="G282" s="195" t="s">
        <v>338</v>
      </c>
      <c r="H282" s="196">
        <v>50</v>
      </c>
      <c r="I282" s="197"/>
      <c r="J282" s="198">
        <f>ROUND(I282*H282,2)</f>
        <v>0</v>
      </c>
      <c r="K282" s="194" t="s">
        <v>78</v>
      </c>
      <c r="L282" s="61"/>
      <c r="M282" s="199" t="s">
        <v>78</v>
      </c>
      <c r="N282" s="200" t="s">
        <v>50</v>
      </c>
      <c r="O282" s="4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3" t="s">
        <v>239</v>
      </c>
      <c r="AT282" s="23" t="s">
        <v>176</v>
      </c>
      <c r="AU282" s="23" t="s">
        <v>87</v>
      </c>
      <c r="AY282" s="23" t="s">
        <v>173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3" t="s">
        <v>87</v>
      </c>
      <c r="BK282" s="203">
        <f>ROUND(I282*H282,2)</f>
        <v>0</v>
      </c>
      <c r="BL282" s="23" t="s">
        <v>239</v>
      </c>
      <c r="BM282" s="23" t="s">
        <v>1571</v>
      </c>
    </row>
    <row r="283" spans="2:65" s="1" customFormat="1" ht="13.5">
      <c r="B283" s="41"/>
      <c r="C283" s="63"/>
      <c r="D283" s="204" t="s">
        <v>182</v>
      </c>
      <c r="E283" s="63"/>
      <c r="F283" s="205" t="s">
        <v>4943</v>
      </c>
      <c r="G283" s="63"/>
      <c r="H283" s="63"/>
      <c r="I283" s="163"/>
      <c r="J283" s="63"/>
      <c r="K283" s="63"/>
      <c r="L283" s="61"/>
      <c r="M283" s="206"/>
      <c r="N283" s="42"/>
      <c r="O283" s="42"/>
      <c r="P283" s="42"/>
      <c r="Q283" s="42"/>
      <c r="R283" s="42"/>
      <c r="S283" s="42"/>
      <c r="T283" s="78"/>
      <c r="AT283" s="23" t="s">
        <v>182</v>
      </c>
      <c r="AU283" s="23" t="s">
        <v>87</v>
      </c>
    </row>
    <row r="284" spans="2:65" s="1" customFormat="1" ht="16.5" customHeight="1">
      <c r="B284" s="41"/>
      <c r="C284" s="192" t="s">
        <v>962</v>
      </c>
      <c r="D284" s="192" t="s">
        <v>176</v>
      </c>
      <c r="E284" s="193" t="s">
        <v>4944</v>
      </c>
      <c r="F284" s="194" t="s">
        <v>4945</v>
      </c>
      <c r="G284" s="195" t="s">
        <v>338</v>
      </c>
      <c r="H284" s="196">
        <v>5</v>
      </c>
      <c r="I284" s="197"/>
      <c r="J284" s="198">
        <f>ROUND(I284*H284,2)</f>
        <v>0</v>
      </c>
      <c r="K284" s="194" t="s">
        <v>78</v>
      </c>
      <c r="L284" s="61"/>
      <c r="M284" s="199" t="s">
        <v>78</v>
      </c>
      <c r="N284" s="200" t="s">
        <v>50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3" t="s">
        <v>239</v>
      </c>
      <c r="AT284" s="23" t="s">
        <v>176</v>
      </c>
      <c r="AU284" s="23" t="s">
        <v>87</v>
      </c>
      <c r="AY284" s="23" t="s">
        <v>173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87</v>
      </c>
      <c r="BK284" s="203">
        <f>ROUND(I284*H284,2)</f>
        <v>0</v>
      </c>
      <c r="BL284" s="23" t="s">
        <v>239</v>
      </c>
      <c r="BM284" s="23" t="s">
        <v>1583</v>
      </c>
    </row>
    <row r="285" spans="2:65" s="1" customFormat="1" ht="13.5">
      <c r="B285" s="41"/>
      <c r="C285" s="63"/>
      <c r="D285" s="204" t="s">
        <v>182</v>
      </c>
      <c r="E285" s="63"/>
      <c r="F285" s="205" t="s">
        <v>4945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182</v>
      </c>
      <c r="AU285" s="23" t="s">
        <v>87</v>
      </c>
    </row>
    <row r="286" spans="2:65" s="1" customFormat="1" ht="16.5" customHeight="1">
      <c r="B286" s="41"/>
      <c r="C286" s="192" t="s">
        <v>969</v>
      </c>
      <c r="D286" s="192" t="s">
        <v>176</v>
      </c>
      <c r="E286" s="193" t="s">
        <v>4946</v>
      </c>
      <c r="F286" s="194" t="s">
        <v>4947</v>
      </c>
      <c r="G286" s="195" t="s">
        <v>338</v>
      </c>
      <c r="H286" s="196">
        <v>7</v>
      </c>
      <c r="I286" s="197"/>
      <c r="J286" s="198">
        <f>ROUND(I286*H286,2)</f>
        <v>0</v>
      </c>
      <c r="K286" s="194" t="s">
        <v>78</v>
      </c>
      <c r="L286" s="61"/>
      <c r="M286" s="199" t="s">
        <v>78</v>
      </c>
      <c r="N286" s="200" t="s">
        <v>50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3" t="s">
        <v>239</v>
      </c>
      <c r="AT286" s="23" t="s">
        <v>176</v>
      </c>
      <c r="AU286" s="23" t="s">
        <v>87</v>
      </c>
      <c r="AY286" s="23" t="s">
        <v>173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87</v>
      </c>
      <c r="BK286" s="203">
        <f>ROUND(I286*H286,2)</f>
        <v>0</v>
      </c>
      <c r="BL286" s="23" t="s">
        <v>239</v>
      </c>
      <c r="BM286" s="23" t="s">
        <v>1594</v>
      </c>
    </row>
    <row r="287" spans="2:65" s="1" customFormat="1" ht="13.5">
      <c r="B287" s="41"/>
      <c r="C287" s="63"/>
      <c r="D287" s="204" t="s">
        <v>182</v>
      </c>
      <c r="E287" s="63"/>
      <c r="F287" s="205" t="s">
        <v>4947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3" t="s">
        <v>182</v>
      </c>
      <c r="AU287" s="23" t="s">
        <v>87</v>
      </c>
    </row>
    <row r="288" spans="2:65" s="1" customFormat="1" ht="16.5" customHeight="1">
      <c r="B288" s="41"/>
      <c r="C288" s="192" t="s">
        <v>975</v>
      </c>
      <c r="D288" s="192" t="s">
        <v>176</v>
      </c>
      <c r="E288" s="193" t="s">
        <v>4948</v>
      </c>
      <c r="F288" s="194" t="s">
        <v>4949</v>
      </c>
      <c r="G288" s="195" t="s">
        <v>327</v>
      </c>
      <c r="H288" s="196">
        <v>720</v>
      </c>
      <c r="I288" s="197"/>
      <c r="J288" s="198">
        <f>ROUND(I288*H288,2)</f>
        <v>0</v>
      </c>
      <c r="K288" s="194" t="s">
        <v>78</v>
      </c>
      <c r="L288" s="61"/>
      <c r="M288" s="199" t="s">
        <v>78</v>
      </c>
      <c r="N288" s="200" t="s">
        <v>50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239</v>
      </c>
      <c r="AT288" s="23" t="s">
        <v>176</v>
      </c>
      <c r="AU288" s="23" t="s">
        <v>87</v>
      </c>
      <c r="AY288" s="23" t="s">
        <v>173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87</v>
      </c>
      <c r="BK288" s="203">
        <f>ROUND(I288*H288,2)</f>
        <v>0</v>
      </c>
      <c r="BL288" s="23" t="s">
        <v>239</v>
      </c>
      <c r="BM288" s="23" t="s">
        <v>1606</v>
      </c>
    </row>
    <row r="289" spans="2:65" s="1" customFormat="1" ht="13.5">
      <c r="B289" s="41"/>
      <c r="C289" s="63"/>
      <c r="D289" s="204" t="s">
        <v>182</v>
      </c>
      <c r="E289" s="63"/>
      <c r="F289" s="205" t="s">
        <v>4949</v>
      </c>
      <c r="G289" s="63"/>
      <c r="H289" s="63"/>
      <c r="I289" s="163"/>
      <c r="J289" s="63"/>
      <c r="K289" s="63"/>
      <c r="L289" s="61"/>
      <c r="M289" s="206"/>
      <c r="N289" s="42"/>
      <c r="O289" s="42"/>
      <c r="P289" s="42"/>
      <c r="Q289" s="42"/>
      <c r="R289" s="42"/>
      <c r="S289" s="42"/>
      <c r="T289" s="78"/>
      <c r="AT289" s="23" t="s">
        <v>182</v>
      </c>
      <c r="AU289" s="23" t="s">
        <v>87</v>
      </c>
    </row>
    <row r="290" spans="2:65" s="1" customFormat="1" ht="16.5" customHeight="1">
      <c r="B290" s="41"/>
      <c r="C290" s="192" t="s">
        <v>982</v>
      </c>
      <c r="D290" s="192" t="s">
        <v>176</v>
      </c>
      <c r="E290" s="193" t="s">
        <v>4950</v>
      </c>
      <c r="F290" s="194" t="s">
        <v>4951</v>
      </c>
      <c r="G290" s="195" t="s">
        <v>327</v>
      </c>
      <c r="H290" s="196">
        <v>385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239</v>
      </c>
      <c r="AT290" s="23" t="s">
        <v>176</v>
      </c>
      <c r="AU290" s="23" t="s">
        <v>87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239</v>
      </c>
      <c r="BM290" s="23" t="s">
        <v>1616</v>
      </c>
    </row>
    <row r="291" spans="2:65" s="1" customFormat="1" ht="13.5">
      <c r="B291" s="41"/>
      <c r="C291" s="63"/>
      <c r="D291" s="204" t="s">
        <v>182</v>
      </c>
      <c r="E291" s="63"/>
      <c r="F291" s="205" t="s">
        <v>4951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87</v>
      </c>
    </row>
    <row r="292" spans="2:65" s="1" customFormat="1" ht="16.5" customHeight="1">
      <c r="B292" s="41"/>
      <c r="C292" s="192" t="s">
        <v>992</v>
      </c>
      <c r="D292" s="192" t="s">
        <v>176</v>
      </c>
      <c r="E292" s="193" t="s">
        <v>4952</v>
      </c>
      <c r="F292" s="194" t="s">
        <v>4953</v>
      </c>
      <c r="G292" s="195" t="s">
        <v>338</v>
      </c>
      <c r="H292" s="196">
        <v>150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87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1629</v>
      </c>
    </row>
    <row r="293" spans="2:65" s="1" customFormat="1" ht="13.5">
      <c r="B293" s="41"/>
      <c r="C293" s="63"/>
      <c r="D293" s="204" t="s">
        <v>182</v>
      </c>
      <c r="E293" s="63"/>
      <c r="F293" s="205" t="s">
        <v>4953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87</v>
      </c>
    </row>
    <row r="294" spans="2:65" s="1" customFormat="1" ht="16.5" customHeight="1">
      <c r="B294" s="41"/>
      <c r="C294" s="192" t="s">
        <v>997</v>
      </c>
      <c r="D294" s="192" t="s">
        <v>176</v>
      </c>
      <c r="E294" s="193" t="s">
        <v>4954</v>
      </c>
      <c r="F294" s="194" t="s">
        <v>4955</v>
      </c>
      <c r="G294" s="195" t="s">
        <v>4870</v>
      </c>
      <c r="H294" s="196">
        <v>1</v>
      </c>
      <c r="I294" s="197"/>
      <c r="J294" s="198">
        <f>ROUND(I294*H294,2)</f>
        <v>0</v>
      </c>
      <c r="K294" s="194" t="s">
        <v>78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239</v>
      </c>
      <c r="AT294" s="23" t="s">
        <v>176</v>
      </c>
      <c r="AU294" s="23" t="s">
        <v>87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239</v>
      </c>
      <c r="BM294" s="23" t="s">
        <v>1645</v>
      </c>
    </row>
    <row r="295" spans="2:65" s="1" customFormat="1" ht="13.5">
      <c r="B295" s="41"/>
      <c r="C295" s="63"/>
      <c r="D295" s="204" t="s">
        <v>182</v>
      </c>
      <c r="E295" s="63"/>
      <c r="F295" s="205" t="s">
        <v>4955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87</v>
      </c>
    </row>
    <row r="296" spans="2:65" s="1" customFormat="1" ht="40.5">
      <c r="B296" s="41"/>
      <c r="C296" s="63"/>
      <c r="D296" s="204" t="s">
        <v>351</v>
      </c>
      <c r="E296" s="63"/>
      <c r="F296" s="252" t="s">
        <v>4956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351</v>
      </c>
      <c r="AU296" s="23" t="s">
        <v>87</v>
      </c>
    </row>
    <row r="297" spans="2:65" s="1" customFormat="1" ht="38.25" customHeight="1">
      <c r="B297" s="41"/>
      <c r="C297" s="192" t="s">
        <v>1006</v>
      </c>
      <c r="D297" s="192" t="s">
        <v>176</v>
      </c>
      <c r="E297" s="193" t="s">
        <v>4957</v>
      </c>
      <c r="F297" s="194" t="s">
        <v>4958</v>
      </c>
      <c r="G297" s="195" t="s">
        <v>4870</v>
      </c>
      <c r="H297" s="196">
        <v>1</v>
      </c>
      <c r="I297" s="197"/>
      <c r="J297" s="198">
        <f>ROUND(I297*H297,2)</f>
        <v>0</v>
      </c>
      <c r="K297" s="194" t="s">
        <v>78</v>
      </c>
      <c r="L297" s="61"/>
      <c r="M297" s="199" t="s">
        <v>78</v>
      </c>
      <c r="N297" s="200" t="s">
        <v>50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239</v>
      </c>
      <c r="AT297" s="23" t="s">
        <v>176</v>
      </c>
      <c r="AU297" s="23" t="s">
        <v>87</v>
      </c>
      <c r="AY297" s="23" t="s">
        <v>173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87</v>
      </c>
      <c r="BK297" s="203">
        <f>ROUND(I297*H297,2)</f>
        <v>0</v>
      </c>
      <c r="BL297" s="23" t="s">
        <v>239</v>
      </c>
      <c r="BM297" s="23" t="s">
        <v>1659</v>
      </c>
    </row>
    <row r="298" spans="2:65" s="1" customFormat="1" ht="27">
      <c r="B298" s="41"/>
      <c r="C298" s="63"/>
      <c r="D298" s="204" t="s">
        <v>182</v>
      </c>
      <c r="E298" s="63"/>
      <c r="F298" s="205" t="s">
        <v>4958</v>
      </c>
      <c r="G298" s="63"/>
      <c r="H298" s="63"/>
      <c r="I298" s="163"/>
      <c r="J298" s="63"/>
      <c r="K298" s="63"/>
      <c r="L298" s="61"/>
      <c r="M298" s="206"/>
      <c r="N298" s="42"/>
      <c r="O298" s="42"/>
      <c r="P298" s="42"/>
      <c r="Q298" s="42"/>
      <c r="R298" s="42"/>
      <c r="S298" s="42"/>
      <c r="T298" s="78"/>
      <c r="AT298" s="23" t="s">
        <v>182</v>
      </c>
      <c r="AU298" s="23" t="s">
        <v>87</v>
      </c>
    </row>
    <row r="299" spans="2:65" s="1" customFormat="1" ht="16.5" customHeight="1">
      <c r="B299" s="41"/>
      <c r="C299" s="192" t="s">
        <v>1023</v>
      </c>
      <c r="D299" s="192" t="s">
        <v>176</v>
      </c>
      <c r="E299" s="193" t="s">
        <v>4959</v>
      </c>
      <c r="F299" s="194" t="s">
        <v>4960</v>
      </c>
      <c r="G299" s="195" t="s">
        <v>4870</v>
      </c>
      <c r="H299" s="196">
        <v>1</v>
      </c>
      <c r="I299" s="197"/>
      <c r="J299" s="198">
        <f>ROUND(I299*H299,2)</f>
        <v>0</v>
      </c>
      <c r="K299" s="194" t="s">
        <v>78</v>
      </c>
      <c r="L299" s="61"/>
      <c r="M299" s="199" t="s">
        <v>78</v>
      </c>
      <c r="N299" s="200" t="s">
        <v>50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239</v>
      </c>
      <c r="AT299" s="23" t="s">
        <v>176</v>
      </c>
      <c r="AU299" s="23" t="s">
        <v>87</v>
      </c>
      <c r="AY299" s="23" t="s">
        <v>173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87</v>
      </c>
      <c r="BK299" s="203">
        <f>ROUND(I299*H299,2)</f>
        <v>0</v>
      </c>
      <c r="BL299" s="23" t="s">
        <v>239</v>
      </c>
      <c r="BM299" s="23" t="s">
        <v>1686</v>
      </c>
    </row>
    <row r="300" spans="2:65" s="1" customFormat="1" ht="13.5">
      <c r="B300" s="41"/>
      <c r="C300" s="63"/>
      <c r="D300" s="204" t="s">
        <v>182</v>
      </c>
      <c r="E300" s="63"/>
      <c r="F300" s="205" t="s">
        <v>4960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182</v>
      </c>
      <c r="AU300" s="23" t="s">
        <v>87</v>
      </c>
    </row>
    <row r="301" spans="2:65" s="10" customFormat="1" ht="37.35" customHeight="1">
      <c r="B301" s="176"/>
      <c r="C301" s="177"/>
      <c r="D301" s="178" t="s">
        <v>79</v>
      </c>
      <c r="E301" s="179" t="s">
        <v>4961</v>
      </c>
      <c r="F301" s="179" t="s">
        <v>3633</v>
      </c>
      <c r="G301" s="177"/>
      <c r="H301" s="177"/>
      <c r="I301" s="180"/>
      <c r="J301" s="181">
        <f>BK301</f>
        <v>0</v>
      </c>
      <c r="K301" s="177"/>
      <c r="L301" s="182"/>
      <c r="M301" s="183"/>
      <c r="N301" s="184"/>
      <c r="O301" s="184"/>
      <c r="P301" s="185">
        <f>SUM(P302:P317)</f>
        <v>0</v>
      </c>
      <c r="Q301" s="184"/>
      <c r="R301" s="185">
        <f>SUM(R302:R317)</f>
        <v>0</v>
      </c>
      <c r="S301" s="184"/>
      <c r="T301" s="186">
        <f>SUM(T302:T317)</f>
        <v>0</v>
      </c>
      <c r="AR301" s="187" t="s">
        <v>89</v>
      </c>
      <c r="AT301" s="188" t="s">
        <v>79</v>
      </c>
      <c r="AU301" s="188" t="s">
        <v>80</v>
      </c>
      <c r="AY301" s="187" t="s">
        <v>173</v>
      </c>
      <c r="BK301" s="189">
        <f>SUM(BK302:BK317)</f>
        <v>0</v>
      </c>
    </row>
    <row r="302" spans="2:65" s="1" customFormat="1" ht="16.5" customHeight="1">
      <c r="B302" s="41"/>
      <c r="C302" s="192" t="s">
        <v>1030</v>
      </c>
      <c r="D302" s="192" t="s">
        <v>176</v>
      </c>
      <c r="E302" s="193" t="s">
        <v>4962</v>
      </c>
      <c r="F302" s="194" t="s">
        <v>4774</v>
      </c>
      <c r="G302" s="195" t="s">
        <v>795</v>
      </c>
      <c r="H302" s="196">
        <v>1</v>
      </c>
      <c r="I302" s="197"/>
      <c r="J302" s="198">
        <f>ROUND(I302*H302,2)</f>
        <v>0</v>
      </c>
      <c r="K302" s="194" t="s">
        <v>78</v>
      </c>
      <c r="L302" s="61"/>
      <c r="M302" s="199" t="s">
        <v>78</v>
      </c>
      <c r="N302" s="200" t="s">
        <v>50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239</v>
      </c>
      <c r="AT302" s="23" t="s">
        <v>176</v>
      </c>
      <c r="AU302" s="23" t="s">
        <v>87</v>
      </c>
      <c r="AY302" s="23" t="s">
        <v>173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87</v>
      </c>
      <c r="BK302" s="203">
        <f>ROUND(I302*H302,2)</f>
        <v>0</v>
      </c>
      <c r="BL302" s="23" t="s">
        <v>239</v>
      </c>
      <c r="BM302" s="23" t="s">
        <v>1728</v>
      </c>
    </row>
    <row r="303" spans="2:65" s="1" customFormat="1" ht="13.5">
      <c r="B303" s="41"/>
      <c r="C303" s="63"/>
      <c r="D303" s="204" t="s">
        <v>182</v>
      </c>
      <c r="E303" s="63"/>
      <c r="F303" s="205" t="s">
        <v>4774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182</v>
      </c>
      <c r="AU303" s="23" t="s">
        <v>87</v>
      </c>
    </row>
    <row r="304" spans="2:65" s="1" customFormat="1" ht="16.5" customHeight="1">
      <c r="B304" s="41"/>
      <c r="C304" s="192" t="s">
        <v>1039</v>
      </c>
      <c r="D304" s="192" t="s">
        <v>176</v>
      </c>
      <c r="E304" s="193" t="s">
        <v>4963</v>
      </c>
      <c r="F304" s="194" t="s">
        <v>4964</v>
      </c>
      <c r="G304" s="195" t="s">
        <v>795</v>
      </c>
      <c r="H304" s="196">
        <v>1</v>
      </c>
      <c r="I304" s="197"/>
      <c r="J304" s="198">
        <f>ROUND(I304*H304,2)</f>
        <v>0</v>
      </c>
      <c r="K304" s="194" t="s">
        <v>78</v>
      </c>
      <c r="L304" s="61"/>
      <c r="M304" s="199" t="s">
        <v>78</v>
      </c>
      <c r="N304" s="200" t="s">
        <v>50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3" t="s">
        <v>239</v>
      </c>
      <c r="AT304" s="23" t="s">
        <v>176</v>
      </c>
      <c r="AU304" s="23" t="s">
        <v>87</v>
      </c>
      <c r="AY304" s="23" t="s">
        <v>173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87</v>
      </c>
      <c r="BK304" s="203">
        <f>ROUND(I304*H304,2)</f>
        <v>0</v>
      </c>
      <c r="BL304" s="23" t="s">
        <v>239</v>
      </c>
      <c r="BM304" s="23" t="s">
        <v>1743</v>
      </c>
    </row>
    <row r="305" spans="2:65" s="1" customFormat="1" ht="13.5">
      <c r="B305" s="41"/>
      <c r="C305" s="63"/>
      <c r="D305" s="204" t="s">
        <v>182</v>
      </c>
      <c r="E305" s="63"/>
      <c r="F305" s="205" t="s">
        <v>4964</v>
      </c>
      <c r="G305" s="63"/>
      <c r="H305" s="63"/>
      <c r="I305" s="163"/>
      <c r="J305" s="63"/>
      <c r="K305" s="63"/>
      <c r="L305" s="61"/>
      <c r="M305" s="206"/>
      <c r="N305" s="42"/>
      <c r="O305" s="42"/>
      <c r="P305" s="42"/>
      <c r="Q305" s="42"/>
      <c r="R305" s="42"/>
      <c r="S305" s="42"/>
      <c r="T305" s="78"/>
      <c r="AT305" s="23" t="s">
        <v>182</v>
      </c>
      <c r="AU305" s="23" t="s">
        <v>87</v>
      </c>
    </row>
    <row r="306" spans="2:65" s="1" customFormat="1" ht="16.5" customHeight="1">
      <c r="B306" s="41"/>
      <c r="C306" s="192" t="s">
        <v>1045</v>
      </c>
      <c r="D306" s="192" t="s">
        <v>176</v>
      </c>
      <c r="E306" s="193" t="s">
        <v>4965</v>
      </c>
      <c r="F306" s="194" t="s">
        <v>4966</v>
      </c>
      <c r="G306" s="195" t="s">
        <v>795</v>
      </c>
      <c r="H306" s="196">
        <v>1</v>
      </c>
      <c r="I306" s="197"/>
      <c r="J306" s="198">
        <f>ROUND(I306*H306,2)</f>
        <v>0</v>
      </c>
      <c r="K306" s="194" t="s">
        <v>78</v>
      </c>
      <c r="L306" s="61"/>
      <c r="M306" s="199" t="s">
        <v>78</v>
      </c>
      <c r="N306" s="200" t="s">
        <v>50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3" t="s">
        <v>239</v>
      </c>
      <c r="AT306" s="23" t="s">
        <v>176</v>
      </c>
      <c r="AU306" s="23" t="s">
        <v>87</v>
      </c>
      <c r="AY306" s="23" t="s">
        <v>173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3" t="s">
        <v>87</v>
      </c>
      <c r="BK306" s="203">
        <f>ROUND(I306*H306,2)</f>
        <v>0</v>
      </c>
      <c r="BL306" s="23" t="s">
        <v>239</v>
      </c>
      <c r="BM306" s="23" t="s">
        <v>1757</v>
      </c>
    </row>
    <row r="307" spans="2:65" s="1" customFormat="1" ht="13.5">
      <c r="B307" s="41"/>
      <c r="C307" s="63"/>
      <c r="D307" s="204" t="s">
        <v>182</v>
      </c>
      <c r="E307" s="63"/>
      <c r="F307" s="205" t="s">
        <v>4966</v>
      </c>
      <c r="G307" s="63"/>
      <c r="H307" s="63"/>
      <c r="I307" s="163"/>
      <c r="J307" s="63"/>
      <c r="K307" s="63"/>
      <c r="L307" s="61"/>
      <c r="M307" s="206"/>
      <c r="N307" s="42"/>
      <c r="O307" s="42"/>
      <c r="P307" s="42"/>
      <c r="Q307" s="42"/>
      <c r="R307" s="42"/>
      <c r="S307" s="42"/>
      <c r="T307" s="78"/>
      <c r="AT307" s="23" t="s">
        <v>182</v>
      </c>
      <c r="AU307" s="23" t="s">
        <v>87</v>
      </c>
    </row>
    <row r="308" spans="2:65" s="1" customFormat="1" ht="16.5" customHeight="1">
      <c r="B308" s="41"/>
      <c r="C308" s="192" t="s">
        <v>1053</v>
      </c>
      <c r="D308" s="192" t="s">
        <v>176</v>
      </c>
      <c r="E308" s="193" t="s">
        <v>4967</v>
      </c>
      <c r="F308" s="194" t="s">
        <v>4783</v>
      </c>
      <c r="G308" s="195" t="s">
        <v>795</v>
      </c>
      <c r="H308" s="196">
        <v>1</v>
      </c>
      <c r="I308" s="197"/>
      <c r="J308" s="198">
        <f>ROUND(I308*H308,2)</f>
        <v>0</v>
      </c>
      <c r="K308" s="194" t="s">
        <v>78</v>
      </c>
      <c r="L308" s="61"/>
      <c r="M308" s="199" t="s">
        <v>78</v>
      </c>
      <c r="N308" s="200" t="s">
        <v>50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3" t="s">
        <v>239</v>
      </c>
      <c r="AT308" s="23" t="s">
        <v>176</v>
      </c>
      <c r="AU308" s="23" t="s">
        <v>87</v>
      </c>
      <c r="AY308" s="23" t="s">
        <v>173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3" t="s">
        <v>87</v>
      </c>
      <c r="BK308" s="203">
        <f>ROUND(I308*H308,2)</f>
        <v>0</v>
      </c>
      <c r="BL308" s="23" t="s">
        <v>239</v>
      </c>
      <c r="BM308" s="23" t="s">
        <v>1772</v>
      </c>
    </row>
    <row r="309" spans="2:65" s="1" customFormat="1" ht="13.5">
      <c r="B309" s="41"/>
      <c r="C309" s="63"/>
      <c r="D309" s="204" t="s">
        <v>182</v>
      </c>
      <c r="E309" s="63"/>
      <c r="F309" s="205" t="s">
        <v>4783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3" t="s">
        <v>182</v>
      </c>
      <c r="AU309" s="23" t="s">
        <v>87</v>
      </c>
    </row>
    <row r="310" spans="2:65" s="1" customFormat="1" ht="16.5" customHeight="1">
      <c r="B310" s="41"/>
      <c r="C310" s="192" t="s">
        <v>1059</v>
      </c>
      <c r="D310" s="192" t="s">
        <v>176</v>
      </c>
      <c r="E310" s="193" t="s">
        <v>4968</v>
      </c>
      <c r="F310" s="194" t="s">
        <v>4786</v>
      </c>
      <c r="G310" s="195" t="s">
        <v>795</v>
      </c>
      <c r="H310" s="196">
        <v>1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239</v>
      </c>
      <c r="AT310" s="23" t="s">
        <v>176</v>
      </c>
      <c r="AU310" s="23" t="s">
        <v>87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239</v>
      </c>
      <c r="BM310" s="23" t="s">
        <v>1788</v>
      </c>
    </row>
    <row r="311" spans="2:65" s="1" customFormat="1" ht="13.5">
      <c r="B311" s="41"/>
      <c r="C311" s="63"/>
      <c r="D311" s="204" t="s">
        <v>182</v>
      </c>
      <c r="E311" s="63"/>
      <c r="F311" s="205" t="s">
        <v>4786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87</v>
      </c>
    </row>
    <row r="312" spans="2:65" s="1" customFormat="1" ht="16.5" customHeight="1">
      <c r="B312" s="41"/>
      <c r="C312" s="192" t="s">
        <v>1065</v>
      </c>
      <c r="D312" s="192" t="s">
        <v>176</v>
      </c>
      <c r="E312" s="193" t="s">
        <v>4969</v>
      </c>
      <c r="F312" s="194" t="s">
        <v>4970</v>
      </c>
      <c r="G312" s="195" t="s">
        <v>795</v>
      </c>
      <c r="H312" s="196">
        <v>1</v>
      </c>
      <c r="I312" s="197"/>
      <c r="J312" s="198">
        <f>ROUND(I312*H312,2)</f>
        <v>0</v>
      </c>
      <c r="K312" s="194" t="s">
        <v>78</v>
      </c>
      <c r="L312" s="61"/>
      <c r="M312" s="199" t="s">
        <v>78</v>
      </c>
      <c r="N312" s="200" t="s">
        <v>50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3" t="s">
        <v>239</v>
      </c>
      <c r="AT312" s="23" t="s">
        <v>176</v>
      </c>
      <c r="AU312" s="23" t="s">
        <v>87</v>
      </c>
      <c r="AY312" s="23" t="s">
        <v>173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3" t="s">
        <v>87</v>
      </c>
      <c r="BK312" s="203">
        <f>ROUND(I312*H312,2)</f>
        <v>0</v>
      </c>
      <c r="BL312" s="23" t="s">
        <v>239</v>
      </c>
      <c r="BM312" s="23" t="s">
        <v>1802</v>
      </c>
    </row>
    <row r="313" spans="2:65" s="1" customFormat="1" ht="13.5">
      <c r="B313" s="41"/>
      <c r="C313" s="63"/>
      <c r="D313" s="204" t="s">
        <v>182</v>
      </c>
      <c r="E313" s="63"/>
      <c r="F313" s="205" t="s">
        <v>4970</v>
      </c>
      <c r="G313" s="63"/>
      <c r="H313" s="63"/>
      <c r="I313" s="163"/>
      <c r="J313" s="63"/>
      <c r="K313" s="63"/>
      <c r="L313" s="61"/>
      <c r="M313" s="206"/>
      <c r="N313" s="42"/>
      <c r="O313" s="42"/>
      <c r="P313" s="42"/>
      <c r="Q313" s="42"/>
      <c r="R313" s="42"/>
      <c r="S313" s="42"/>
      <c r="T313" s="78"/>
      <c r="AT313" s="23" t="s">
        <v>182</v>
      </c>
      <c r="AU313" s="23" t="s">
        <v>87</v>
      </c>
    </row>
    <row r="314" spans="2:65" s="1" customFormat="1" ht="16.5" customHeight="1">
      <c r="B314" s="41"/>
      <c r="C314" s="192" t="s">
        <v>1071</v>
      </c>
      <c r="D314" s="192" t="s">
        <v>176</v>
      </c>
      <c r="E314" s="193" t="s">
        <v>4971</v>
      </c>
      <c r="F314" s="194" t="s">
        <v>4972</v>
      </c>
      <c r="G314" s="195" t="s">
        <v>795</v>
      </c>
      <c r="H314" s="196">
        <v>1</v>
      </c>
      <c r="I314" s="197"/>
      <c r="J314" s="198">
        <f>ROUND(I314*H314,2)</f>
        <v>0</v>
      </c>
      <c r="K314" s="194" t="s">
        <v>78</v>
      </c>
      <c r="L314" s="61"/>
      <c r="M314" s="199" t="s">
        <v>78</v>
      </c>
      <c r="N314" s="200" t="s">
        <v>50</v>
      </c>
      <c r="O314" s="42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3" t="s">
        <v>239</v>
      </c>
      <c r="AT314" s="23" t="s">
        <v>176</v>
      </c>
      <c r="AU314" s="23" t="s">
        <v>87</v>
      </c>
      <c r="AY314" s="23" t="s">
        <v>173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3" t="s">
        <v>87</v>
      </c>
      <c r="BK314" s="203">
        <f>ROUND(I314*H314,2)</f>
        <v>0</v>
      </c>
      <c r="BL314" s="23" t="s">
        <v>239</v>
      </c>
      <c r="BM314" s="23" t="s">
        <v>1816</v>
      </c>
    </row>
    <row r="315" spans="2:65" s="1" customFormat="1" ht="13.5">
      <c r="B315" s="41"/>
      <c r="C315" s="63"/>
      <c r="D315" s="204" t="s">
        <v>182</v>
      </c>
      <c r="E315" s="63"/>
      <c r="F315" s="205" t="s">
        <v>4972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3" t="s">
        <v>182</v>
      </c>
      <c r="AU315" s="23" t="s">
        <v>87</v>
      </c>
    </row>
    <row r="316" spans="2:65" s="1" customFormat="1" ht="16.5" customHeight="1">
      <c r="B316" s="41"/>
      <c r="C316" s="192" t="s">
        <v>1077</v>
      </c>
      <c r="D316" s="192" t="s">
        <v>176</v>
      </c>
      <c r="E316" s="193" t="s">
        <v>4973</v>
      </c>
      <c r="F316" s="194" t="s">
        <v>4974</v>
      </c>
      <c r="G316" s="195" t="s">
        <v>795</v>
      </c>
      <c r="H316" s="196">
        <v>1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239</v>
      </c>
      <c r="AT316" s="23" t="s">
        <v>176</v>
      </c>
      <c r="AU316" s="23" t="s">
        <v>87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239</v>
      </c>
      <c r="BM316" s="23" t="s">
        <v>1826</v>
      </c>
    </row>
    <row r="317" spans="2:65" s="1" customFormat="1" ht="13.5">
      <c r="B317" s="41"/>
      <c r="C317" s="63"/>
      <c r="D317" s="204" t="s">
        <v>182</v>
      </c>
      <c r="E317" s="63"/>
      <c r="F317" s="205" t="s">
        <v>4974</v>
      </c>
      <c r="G317" s="63"/>
      <c r="H317" s="63"/>
      <c r="I317" s="163"/>
      <c r="J317" s="63"/>
      <c r="K317" s="63"/>
      <c r="L317" s="61"/>
      <c r="M317" s="206"/>
      <c r="N317" s="42"/>
      <c r="O317" s="42"/>
      <c r="P317" s="42"/>
      <c r="Q317" s="42"/>
      <c r="R317" s="42"/>
      <c r="S317" s="42"/>
      <c r="T317" s="78"/>
      <c r="AT317" s="23" t="s">
        <v>182</v>
      </c>
      <c r="AU317" s="23" t="s">
        <v>87</v>
      </c>
    </row>
    <row r="318" spans="2:65" s="10" customFormat="1" ht="37.35" customHeight="1">
      <c r="B318" s="176"/>
      <c r="C318" s="177"/>
      <c r="D318" s="178" t="s">
        <v>79</v>
      </c>
      <c r="E318" s="179" t="s">
        <v>4975</v>
      </c>
      <c r="F318" s="179" t="s">
        <v>4976</v>
      </c>
      <c r="G318" s="177"/>
      <c r="H318" s="177"/>
      <c r="I318" s="180"/>
      <c r="J318" s="181">
        <f>BK318</f>
        <v>0</v>
      </c>
      <c r="K318" s="177"/>
      <c r="L318" s="182"/>
      <c r="M318" s="183"/>
      <c r="N318" s="184"/>
      <c r="O318" s="184"/>
      <c r="P318" s="185">
        <f>SUM(P319:P326)</f>
        <v>0</v>
      </c>
      <c r="Q318" s="184"/>
      <c r="R318" s="185">
        <f>SUM(R319:R326)</f>
        <v>0</v>
      </c>
      <c r="S318" s="184"/>
      <c r="T318" s="186">
        <f>SUM(T319:T326)</f>
        <v>0</v>
      </c>
      <c r="AR318" s="187" t="s">
        <v>89</v>
      </c>
      <c r="AT318" s="188" t="s">
        <v>79</v>
      </c>
      <c r="AU318" s="188" t="s">
        <v>80</v>
      </c>
      <c r="AY318" s="187" t="s">
        <v>173</v>
      </c>
      <c r="BK318" s="189">
        <f>SUM(BK319:BK326)</f>
        <v>0</v>
      </c>
    </row>
    <row r="319" spans="2:65" s="1" customFormat="1" ht="16.5" customHeight="1">
      <c r="B319" s="41"/>
      <c r="C319" s="192" t="s">
        <v>1083</v>
      </c>
      <c r="D319" s="192" t="s">
        <v>176</v>
      </c>
      <c r="E319" s="193" t="s">
        <v>4977</v>
      </c>
      <c r="F319" s="194" t="s">
        <v>4978</v>
      </c>
      <c r="G319" s="195" t="s">
        <v>327</v>
      </c>
      <c r="H319" s="196">
        <v>40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87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4979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4978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87</v>
      </c>
    </row>
    <row r="321" spans="2:65" s="1" customFormat="1" ht="38.25" customHeight="1">
      <c r="B321" s="41"/>
      <c r="C321" s="192" t="s">
        <v>1089</v>
      </c>
      <c r="D321" s="192" t="s">
        <v>176</v>
      </c>
      <c r="E321" s="193" t="s">
        <v>4980</v>
      </c>
      <c r="F321" s="194" t="s">
        <v>4981</v>
      </c>
      <c r="G321" s="195" t="s">
        <v>795</v>
      </c>
      <c r="H321" s="196">
        <v>1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3" t="s">
        <v>239</v>
      </c>
      <c r="AT321" s="23" t="s">
        <v>176</v>
      </c>
      <c r="AU321" s="23" t="s">
        <v>87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239</v>
      </c>
      <c r="BM321" s="23" t="s">
        <v>4982</v>
      </c>
    </row>
    <row r="322" spans="2:65" s="1" customFormat="1" ht="27">
      <c r="B322" s="41"/>
      <c r="C322" s="63"/>
      <c r="D322" s="204" t="s">
        <v>182</v>
      </c>
      <c r="E322" s="63"/>
      <c r="F322" s="205" t="s">
        <v>4981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87</v>
      </c>
    </row>
    <row r="323" spans="2:65" s="1" customFormat="1" ht="25.5" customHeight="1">
      <c r="B323" s="41"/>
      <c r="C323" s="192" t="s">
        <v>1096</v>
      </c>
      <c r="D323" s="192" t="s">
        <v>176</v>
      </c>
      <c r="E323" s="193" t="s">
        <v>4983</v>
      </c>
      <c r="F323" s="194" t="s">
        <v>4984</v>
      </c>
      <c r="G323" s="195" t="s">
        <v>4870</v>
      </c>
      <c r="H323" s="196">
        <v>1</v>
      </c>
      <c r="I323" s="197"/>
      <c r="J323" s="198">
        <f>ROUND(I323*H323,2)</f>
        <v>0</v>
      </c>
      <c r="K323" s="194" t="s">
        <v>78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239</v>
      </c>
      <c r="AT323" s="23" t="s">
        <v>176</v>
      </c>
      <c r="AU323" s="23" t="s">
        <v>87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239</v>
      </c>
      <c r="BM323" s="23" t="s">
        <v>4985</v>
      </c>
    </row>
    <row r="324" spans="2:65" s="1" customFormat="1" ht="27">
      <c r="B324" s="41"/>
      <c r="C324" s="63"/>
      <c r="D324" s="204" t="s">
        <v>182</v>
      </c>
      <c r="E324" s="63"/>
      <c r="F324" s="205" t="s">
        <v>4984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87</v>
      </c>
    </row>
    <row r="325" spans="2:65" s="1" customFormat="1" ht="25.5" customHeight="1">
      <c r="B325" s="41"/>
      <c r="C325" s="192" t="s">
        <v>1107</v>
      </c>
      <c r="D325" s="192" t="s">
        <v>176</v>
      </c>
      <c r="E325" s="193" t="s">
        <v>4986</v>
      </c>
      <c r="F325" s="194" t="s">
        <v>4987</v>
      </c>
      <c r="G325" s="195" t="s">
        <v>795</v>
      </c>
      <c r="H325" s="196">
        <v>1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87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1871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4987</v>
      </c>
      <c r="G326" s="63"/>
      <c r="H326" s="63"/>
      <c r="I326" s="163"/>
      <c r="J326" s="63"/>
      <c r="K326" s="63"/>
      <c r="L326" s="61"/>
      <c r="M326" s="207"/>
      <c r="N326" s="208"/>
      <c r="O326" s="208"/>
      <c r="P326" s="208"/>
      <c r="Q326" s="208"/>
      <c r="R326" s="208"/>
      <c r="S326" s="208"/>
      <c r="T326" s="209"/>
      <c r="AT326" s="23" t="s">
        <v>182</v>
      </c>
      <c r="AU326" s="23" t="s">
        <v>87</v>
      </c>
    </row>
    <row r="327" spans="2:65" s="1" customFormat="1" ht="6.95" customHeight="1">
      <c r="B327" s="56"/>
      <c r="C327" s="57"/>
      <c r="D327" s="57"/>
      <c r="E327" s="57"/>
      <c r="F327" s="57"/>
      <c r="G327" s="57"/>
      <c r="H327" s="57"/>
      <c r="I327" s="139"/>
      <c r="J327" s="57"/>
      <c r="K327" s="57"/>
      <c r="L327" s="61"/>
    </row>
  </sheetData>
  <sheetProtection algorithmName="SHA-512" hashValue="jf40Ms7qjQQFSxrK8qvmPfqF4VXj+nRH2BEJnP3Kfxsf9w38knvhxYAfFXpL3jydPhjB+L/mT6v7LbJA4vl+XA==" saltValue="nxEMY2WH4qubFZghva31PiZMw3Xzn3lgAjQQK3zjECQoQp1hN+ZruSx81jXTO62hrrNSqTSg3TbZT2zh5k6Vcg==" spinCount="100000" sheet="1" objects="1" scenarios="1" formatColumns="0" formatRows="0" autoFilter="0"/>
  <autoFilter ref="C85:K32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4988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ROUND(SUM(BE83:BE208), 2)</f>
        <v>0</v>
      </c>
      <c r="G30" s="42"/>
      <c r="H30" s="42"/>
      <c r="I30" s="131">
        <v>0.21</v>
      </c>
      <c r="J30" s="130">
        <f>ROUND(ROUND((SUM(BE83:BE208)),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ROUND(SUM(BF83:BF208), 2)</f>
        <v>0</v>
      </c>
      <c r="G31" s="42"/>
      <c r="H31" s="42"/>
      <c r="I31" s="131">
        <v>0.15</v>
      </c>
      <c r="J31" s="130">
        <f>ROUND(ROUND((SUM(BF83:BF208)),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ROUND(SUM(BG83:BG208),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ROUND(SUM(BH83:BH208),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ROUND(SUM(BI83:BI208),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21 - SO.01 - Slaboproudé instalace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4989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7" customFormat="1" ht="24.95" customHeight="1">
      <c r="B58" s="149"/>
      <c r="C58" s="150"/>
      <c r="D58" s="151" t="s">
        <v>4990</v>
      </c>
      <c r="E58" s="152"/>
      <c r="F58" s="152"/>
      <c r="G58" s="152"/>
      <c r="H58" s="152"/>
      <c r="I58" s="153"/>
      <c r="J58" s="154">
        <f>J101</f>
        <v>0</v>
      </c>
      <c r="K58" s="155"/>
    </row>
    <row r="59" spans="2:47" s="7" customFormat="1" ht="24.95" customHeight="1">
      <c r="B59" s="149"/>
      <c r="C59" s="150"/>
      <c r="D59" s="151" t="s">
        <v>4991</v>
      </c>
      <c r="E59" s="152"/>
      <c r="F59" s="152"/>
      <c r="G59" s="152"/>
      <c r="H59" s="152"/>
      <c r="I59" s="153"/>
      <c r="J59" s="154">
        <f>J116</f>
        <v>0</v>
      </c>
      <c r="K59" s="155"/>
    </row>
    <row r="60" spans="2:47" s="7" customFormat="1" ht="24.95" customHeight="1">
      <c r="B60" s="149"/>
      <c r="C60" s="150"/>
      <c r="D60" s="151" t="s">
        <v>4992</v>
      </c>
      <c r="E60" s="152"/>
      <c r="F60" s="152"/>
      <c r="G60" s="152"/>
      <c r="H60" s="152"/>
      <c r="I60" s="153"/>
      <c r="J60" s="154">
        <f>J139</f>
        <v>0</v>
      </c>
      <c r="K60" s="155"/>
    </row>
    <row r="61" spans="2:47" s="7" customFormat="1" ht="24.95" customHeight="1">
      <c r="B61" s="149"/>
      <c r="C61" s="150"/>
      <c r="D61" s="151" t="s">
        <v>4993</v>
      </c>
      <c r="E61" s="152"/>
      <c r="F61" s="152"/>
      <c r="G61" s="152"/>
      <c r="H61" s="152"/>
      <c r="I61" s="153"/>
      <c r="J61" s="154">
        <f>J152</f>
        <v>0</v>
      </c>
      <c r="K61" s="155"/>
    </row>
    <row r="62" spans="2:47" s="7" customFormat="1" ht="24.95" customHeight="1">
      <c r="B62" s="149"/>
      <c r="C62" s="150"/>
      <c r="D62" s="151" t="s">
        <v>4994</v>
      </c>
      <c r="E62" s="152"/>
      <c r="F62" s="152"/>
      <c r="G62" s="152"/>
      <c r="H62" s="152"/>
      <c r="I62" s="153"/>
      <c r="J62" s="154">
        <f>J185</f>
        <v>0</v>
      </c>
      <c r="K62" s="155"/>
    </row>
    <row r="63" spans="2:47" s="7" customFormat="1" ht="24.95" customHeight="1">
      <c r="B63" s="149"/>
      <c r="C63" s="150"/>
      <c r="D63" s="151" t="s">
        <v>4995</v>
      </c>
      <c r="E63" s="152"/>
      <c r="F63" s="152"/>
      <c r="G63" s="152"/>
      <c r="H63" s="152"/>
      <c r="I63" s="153"/>
      <c r="J63" s="154">
        <f>J202</f>
        <v>0</v>
      </c>
      <c r="K63" s="155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157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1" t="str">
        <f>E7</f>
        <v>Výstavba objektu ZŠ - dostavba areálu při ul. Jizerská</v>
      </c>
      <c r="F73" s="382"/>
      <c r="G73" s="382"/>
      <c r="H73" s="382"/>
      <c r="I73" s="163"/>
      <c r="J73" s="63"/>
      <c r="K73" s="63"/>
      <c r="L73" s="61"/>
    </row>
    <row r="74" spans="2:12" s="1" customFormat="1" ht="14.45" customHeight="1">
      <c r="B74" s="41"/>
      <c r="C74" s="65" t="s">
        <v>141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56" t="str">
        <f>E9</f>
        <v>21 - SO.01 - Slaboproudé instalace</v>
      </c>
      <c r="F75" s="383"/>
      <c r="G75" s="383"/>
      <c r="H75" s="38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- Čakovice</v>
      </c>
      <c r="G77" s="63"/>
      <c r="H77" s="63"/>
      <c r="I77" s="165" t="s">
        <v>26</v>
      </c>
      <c r="J77" s="73" t="str">
        <f>IF(J12="","",J12)</f>
        <v>6. 3. 2017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30</v>
      </c>
      <c r="D79" s="63"/>
      <c r="E79" s="63"/>
      <c r="F79" s="164" t="str">
        <f>E15</f>
        <v>Městská část Praha Čakovice</v>
      </c>
      <c r="G79" s="63"/>
      <c r="H79" s="63"/>
      <c r="I79" s="165" t="s">
        <v>38</v>
      </c>
      <c r="J79" s="164" t="str">
        <f>E21</f>
        <v>GREBNER, spol s r.o.</v>
      </c>
      <c r="K79" s="63"/>
      <c r="L79" s="61"/>
    </row>
    <row r="80" spans="2:12" s="1" customFormat="1" ht="14.45" customHeight="1">
      <c r="B80" s="41"/>
      <c r="C80" s="65" t="s">
        <v>36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158</v>
      </c>
      <c r="D82" s="168" t="s">
        <v>64</v>
      </c>
      <c r="E82" s="168" t="s">
        <v>60</v>
      </c>
      <c r="F82" s="168" t="s">
        <v>159</v>
      </c>
      <c r="G82" s="168" t="s">
        <v>160</v>
      </c>
      <c r="H82" s="168" t="s">
        <v>161</v>
      </c>
      <c r="I82" s="169" t="s">
        <v>162</v>
      </c>
      <c r="J82" s="168" t="s">
        <v>146</v>
      </c>
      <c r="K82" s="170" t="s">
        <v>163</v>
      </c>
      <c r="L82" s="171"/>
      <c r="M82" s="81" t="s">
        <v>164</v>
      </c>
      <c r="N82" s="82" t="s">
        <v>49</v>
      </c>
      <c r="O82" s="82" t="s">
        <v>165</v>
      </c>
      <c r="P82" s="82" t="s">
        <v>166</v>
      </c>
      <c r="Q82" s="82" t="s">
        <v>167</v>
      </c>
      <c r="R82" s="82" t="s">
        <v>168</v>
      </c>
      <c r="S82" s="82" t="s">
        <v>169</v>
      </c>
      <c r="T82" s="83" t="s">
        <v>170</v>
      </c>
    </row>
    <row r="83" spans="2:65" s="1" customFormat="1" ht="29.25" customHeight="1">
      <c r="B83" s="41"/>
      <c r="C83" s="87" t="s">
        <v>147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P84+P101+P116+P139+P152+P185+P202</f>
        <v>0</v>
      </c>
      <c r="Q83" s="85"/>
      <c r="R83" s="173">
        <f>R84+R101+R116+R139+R152+R185+R202</f>
        <v>0</v>
      </c>
      <c r="S83" s="85"/>
      <c r="T83" s="174">
        <f>T84+T101+T116+T139+T152+T185+T202</f>
        <v>0</v>
      </c>
      <c r="AT83" s="23" t="s">
        <v>79</v>
      </c>
      <c r="AU83" s="23" t="s">
        <v>148</v>
      </c>
      <c r="BK83" s="175">
        <f>BK84+BK101+BK116+BK139+BK152+BK185+BK202</f>
        <v>0</v>
      </c>
    </row>
    <row r="84" spans="2:65" s="10" customFormat="1" ht="37.35" customHeight="1">
      <c r="B84" s="176"/>
      <c r="C84" s="177"/>
      <c r="D84" s="178" t="s">
        <v>79</v>
      </c>
      <c r="E84" s="179" t="s">
        <v>1096</v>
      </c>
      <c r="F84" s="179" t="s">
        <v>4996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SUM(P85:P100)</f>
        <v>0</v>
      </c>
      <c r="Q84" s="184"/>
      <c r="R84" s="185">
        <f>SUM(R85:R100)</f>
        <v>0</v>
      </c>
      <c r="S84" s="184"/>
      <c r="T84" s="186">
        <f>SUM(T85:T100)</f>
        <v>0</v>
      </c>
      <c r="AR84" s="187" t="s">
        <v>89</v>
      </c>
      <c r="AT84" s="188" t="s">
        <v>79</v>
      </c>
      <c r="AU84" s="188" t="s">
        <v>80</v>
      </c>
      <c r="AY84" s="187" t="s">
        <v>173</v>
      </c>
      <c r="BK84" s="189">
        <f>SUM(BK85:BK100)</f>
        <v>0</v>
      </c>
    </row>
    <row r="85" spans="2:65" s="1" customFormat="1" ht="16.5" customHeight="1">
      <c r="B85" s="41"/>
      <c r="C85" s="192" t="s">
        <v>87</v>
      </c>
      <c r="D85" s="192" t="s">
        <v>176</v>
      </c>
      <c r="E85" s="193" t="s">
        <v>1107</v>
      </c>
      <c r="F85" s="194" t="s">
        <v>4997</v>
      </c>
      <c r="G85" s="195" t="s">
        <v>327</v>
      </c>
      <c r="H85" s="196">
        <v>4935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89</v>
      </c>
    </row>
    <row r="86" spans="2:65" s="1" customFormat="1" ht="13.5">
      <c r="B86" s="41"/>
      <c r="C86" s="63"/>
      <c r="D86" s="204" t="s">
        <v>182</v>
      </c>
      <c r="E86" s="63"/>
      <c r="F86" s="205" t="s">
        <v>4997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89</v>
      </c>
      <c r="D87" s="192" t="s">
        <v>176</v>
      </c>
      <c r="E87" s="193" t="s">
        <v>1112</v>
      </c>
      <c r="F87" s="194" t="s">
        <v>4998</v>
      </c>
      <c r="G87" s="195" t="s">
        <v>1260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194</v>
      </c>
    </row>
    <row r="88" spans="2:65" s="1" customFormat="1" ht="13.5">
      <c r="B88" s="41"/>
      <c r="C88" s="63"/>
      <c r="D88" s="204" t="s">
        <v>182</v>
      </c>
      <c r="E88" s="63"/>
      <c r="F88" s="205" t="s">
        <v>4998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188</v>
      </c>
      <c r="D89" s="192" t="s">
        <v>176</v>
      </c>
      <c r="E89" s="193" t="s">
        <v>1118</v>
      </c>
      <c r="F89" s="194" t="s">
        <v>4999</v>
      </c>
      <c r="G89" s="195" t="s">
        <v>1260</v>
      </c>
      <c r="H89" s="196">
        <v>42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201</v>
      </c>
    </row>
    <row r="90" spans="2:65" s="1" customFormat="1" ht="13.5">
      <c r="B90" s="41"/>
      <c r="C90" s="63"/>
      <c r="D90" s="204" t="s">
        <v>182</v>
      </c>
      <c r="E90" s="63"/>
      <c r="F90" s="205" t="s">
        <v>4999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51" customHeight="1">
      <c r="B91" s="41"/>
      <c r="C91" s="192" t="s">
        <v>194</v>
      </c>
      <c r="D91" s="192" t="s">
        <v>176</v>
      </c>
      <c r="E91" s="193" t="s">
        <v>1124</v>
      </c>
      <c r="F91" s="194" t="s">
        <v>5000</v>
      </c>
      <c r="G91" s="195" t="s">
        <v>1260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209</v>
      </c>
    </row>
    <row r="92" spans="2:65" s="1" customFormat="1" ht="40.5">
      <c r="B92" s="41"/>
      <c r="C92" s="63"/>
      <c r="D92" s="204" t="s">
        <v>182</v>
      </c>
      <c r="E92" s="63"/>
      <c r="F92" s="205" t="s">
        <v>5000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38.25" customHeight="1">
      <c r="B93" s="41"/>
      <c r="C93" s="192" t="s">
        <v>172</v>
      </c>
      <c r="D93" s="192" t="s">
        <v>176</v>
      </c>
      <c r="E93" s="193" t="s">
        <v>1129</v>
      </c>
      <c r="F93" s="194" t="s">
        <v>5001</v>
      </c>
      <c r="G93" s="195" t="s">
        <v>1260</v>
      </c>
      <c r="H93" s="196">
        <v>1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109</v>
      </c>
    </row>
    <row r="94" spans="2:65" s="1" customFormat="1" ht="27">
      <c r="B94" s="41"/>
      <c r="C94" s="63"/>
      <c r="D94" s="204" t="s">
        <v>182</v>
      </c>
      <c r="E94" s="63"/>
      <c r="F94" s="205" t="s">
        <v>5001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16.5" customHeight="1">
      <c r="B95" s="41"/>
      <c r="C95" s="192" t="s">
        <v>201</v>
      </c>
      <c r="D95" s="192" t="s">
        <v>176</v>
      </c>
      <c r="E95" s="193" t="s">
        <v>1134</v>
      </c>
      <c r="F95" s="194" t="s">
        <v>5002</v>
      </c>
      <c r="G95" s="195" t="s">
        <v>1260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115</v>
      </c>
    </row>
    <row r="96" spans="2:65" s="1" customFormat="1" ht="13.5">
      <c r="B96" s="41"/>
      <c r="C96" s="63"/>
      <c r="D96" s="204" t="s">
        <v>182</v>
      </c>
      <c r="E96" s="63"/>
      <c r="F96" s="205" t="s">
        <v>5002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205</v>
      </c>
      <c r="D97" s="192" t="s">
        <v>176</v>
      </c>
      <c r="E97" s="193" t="s">
        <v>1139</v>
      </c>
      <c r="F97" s="194" t="s">
        <v>5003</v>
      </c>
      <c r="G97" s="195" t="s">
        <v>1260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121</v>
      </c>
    </row>
    <row r="98" spans="2:65" s="1" customFormat="1" ht="13.5">
      <c r="B98" s="41"/>
      <c r="C98" s="63"/>
      <c r="D98" s="204" t="s">
        <v>182</v>
      </c>
      <c r="E98" s="63"/>
      <c r="F98" s="205" t="s">
        <v>5003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5.5" customHeight="1">
      <c r="B99" s="41"/>
      <c r="C99" s="192" t="s">
        <v>209</v>
      </c>
      <c r="D99" s="192" t="s">
        <v>176</v>
      </c>
      <c r="E99" s="193" t="s">
        <v>1149</v>
      </c>
      <c r="F99" s="194" t="s">
        <v>5004</v>
      </c>
      <c r="G99" s="195" t="s">
        <v>4870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239</v>
      </c>
    </row>
    <row r="100" spans="2:65" s="1" customFormat="1" ht="13.5">
      <c r="B100" s="41"/>
      <c r="C100" s="63"/>
      <c r="D100" s="204" t="s">
        <v>182</v>
      </c>
      <c r="E100" s="63"/>
      <c r="F100" s="205" t="s">
        <v>5004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0" customFormat="1" ht="37.35" customHeight="1">
      <c r="B101" s="176"/>
      <c r="C101" s="177"/>
      <c r="D101" s="178" t="s">
        <v>79</v>
      </c>
      <c r="E101" s="179" t="s">
        <v>1788</v>
      </c>
      <c r="F101" s="179" t="s">
        <v>5005</v>
      </c>
      <c r="G101" s="177"/>
      <c r="H101" s="177"/>
      <c r="I101" s="180"/>
      <c r="J101" s="181">
        <f>BK101</f>
        <v>0</v>
      </c>
      <c r="K101" s="177"/>
      <c r="L101" s="182"/>
      <c r="M101" s="183"/>
      <c r="N101" s="184"/>
      <c r="O101" s="184"/>
      <c r="P101" s="185">
        <f>SUM(P102:P115)</f>
        <v>0</v>
      </c>
      <c r="Q101" s="184"/>
      <c r="R101" s="185">
        <f>SUM(R102:R115)</f>
        <v>0</v>
      </c>
      <c r="S101" s="184"/>
      <c r="T101" s="186">
        <f>SUM(T102:T115)</f>
        <v>0</v>
      </c>
      <c r="AR101" s="187" t="s">
        <v>89</v>
      </c>
      <c r="AT101" s="188" t="s">
        <v>79</v>
      </c>
      <c r="AU101" s="188" t="s">
        <v>80</v>
      </c>
      <c r="AY101" s="187" t="s">
        <v>173</v>
      </c>
      <c r="BK101" s="189">
        <f>SUM(BK102:BK115)</f>
        <v>0</v>
      </c>
    </row>
    <row r="102" spans="2:65" s="1" customFormat="1" ht="25.5" customHeight="1">
      <c r="B102" s="41"/>
      <c r="C102" s="192" t="s">
        <v>213</v>
      </c>
      <c r="D102" s="192" t="s">
        <v>176</v>
      </c>
      <c r="E102" s="193" t="s">
        <v>1794</v>
      </c>
      <c r="F102" s="194" t="s">
        <v>5006</v>
      </c>
      <c r="G102" s="195" t="s">
        <v>1260</v>
      </c>
      <c r="H102" s="196">
        <v>1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249</v>
      </c>
    </row>
    <row r="103" spans="2:65" s="1" customFormat="1" ht="27">
      <c r="B103" s="41"/>
      <c r="C103" s="63"/>
      <c r="D103" s="204" t="s">
        <v>182</v>
      </c>
      <c r="E103" s="63"/>
      <c r="F103" s="205" t="s">
        <v>5006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16.5" customHeight="1">
      <c r="B104" s="41"/>
      <c r="C104" s="192" t="s">
        <v>109</v>
      </c>
      <c r="D104" s="192" t="s">
        <v>176</v>
      </c>
      <c r="E104" s="193" t="s">
        <v>1802</v>
      </c>
      <c r="F104" s="194" t="s">
        <v>5007</v>
      </c>
      <c r="G104" s="195" t="s">
        <v>1260</v>
      </c>
      <c r="H104" s="196">
        <v>3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124</v>
      </c>
    </row>
    <row r="105" spans="2:65" s="1" customFormat="1" ht="13.5">
      <c r="B105" s="41"/>
      <c r="C105" s="63"/>
      <c r="D105" s="204" t="s">
        <v>182</v>
      </c>
      <c r="E105" s="63"/>
      <c r="F105" s="205" t="s">
        <v>5007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25.5" customHeight="1">
      <c r="B106" s="41"/>
      <c r="C106" s="192" t="s">
        <v>112</v>
      </c>
      <c r="D106" s="192" t="s">
        <v>176</v>
      </c>
      <c r="E106" s="193" t="s">
        <v>1808</v>
      </c>
      <c r="F106" s="194" t="s">
        <v>5008</v>
      </c>
      <c r="G106" s="195" t="s">
        <v>1260</v>
      </c>
      <c r="H106" s="196">
        <v>1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129</v>
      </c>
    </row>
    <row r="107" spans="2:65" s="1" customFormat="1" ht="13.5">
      <c r="B107" s="41"/>
      <c r="C107" s="63"/>
      <c r="D107" s="204" t="s">
        <v>182</v>
      </c>
      <c r="E107" s="63"/>
      <c r="F107" s="205" t="s">
        <v>5008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115</v>
      </c>
      <c r="D108" s="192" t="s">
        <v>176</v>
      </c>
      <c r="E108" s="193" t="s">
        <v>1816</v>
      </c>
      <c r="F108" s="194" t="s">
        <v>5009</v>
      </c>
      <c r="G108" s="195" t="s">
        <v>1260</v>
      </c>
      <c r="H108" s="196">
        <v>1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394</v>
      </c>
    </row>
    <row r="109" spans="2:65" s="1" customFormat="1" ht="13.5">
      <c r="B109" s="41"/>
      <c r="C109" s="63"/>
      <c r="D109" s="204" t="s">
        <v>182</v>
      </c>
      <c r="E109" s="63"/>
      <c r="F109" s="205" t="s">
        <v>5009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25.5" customHeight="1">
      <c r="B110" s="41"/>
      <c r="C110" s="192" t="s">
        <v>118</v>
      </c>
      <c r="D110" s="192" t="s">
        <v>176</v>
      </c>
      <c r="E110" s="193" t="s">
        <v>1822</v>
      </c>
      <c r="F110" s="194" t="s">
        <v>5010</v>
      </c>
      <c r="G110" s="195" t="s">
        <v>1260</v>
      </c>
      <c r="H110" s="196">
        <v>1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407</v>
      </c>
    </row>
    <row r="111" spans="2:65" s="1" customFormat="1" ht="13.5">
      <c r="B111" s="41"/>
      <c r="C111" s="63"/>
      <c r="D111" s="204" t="s">
        <v>182</v>
      </c>
      <c r="E111" s="63"/>
      <c r="F111" s="205" t="s">
        <v>5010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25.5" customHeight="1">
      <c r="B112" s="41"/>
      <c r="C112" s="192" t="s">
        <v>121</v>
      </c>
      <c r="D112" s="192" t="s">
        <v>176</v>
      </c>
      <c r="E112" s="193" t="s">
        <v>5011</v>
      </c>
      <c r="F112" s="194" t="s">
        <v>5012</v>
      </c>
      <c r="G112" s="195" t="s">
        <v>1260</v>
      </c>
      <c r="H112" s="196">
        <v>1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420</v>
      </c>
    </row>
    <row r="113" spans="2:65" s="1" customFormat="1" ht="27">
      <c r="B113" s="41"/>
      <c r="C113" s="63"/>
      <c r="D113" s="204" t="s">
        <v>182</v>
      </c>
      <c r="E113" s="63"/>
      <c r="F113" s="205" t="s">
        <v>5012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16.5" customHeight="1">
      <c r="B114" s="41"/>
      <c r="C114" s="192" t="s">
        <v>10</v>
      </c>
      <c r="D114" s="192" t="s">
        <v>176</v>
      </c>
      <c r="E114" s="193" t="s">
        <v>1826</v>
      </c>
      <c r="F114" s="194" t="s">
        <v>5013</v>
      </c>
      <c r="G114" s="195" t="s">
        <v>4870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434</v>
      </c>
    </row>
    <row r="115" spans="2:65" s="1" customFormat="1" ht="13.5">
      <c r="B115" s="41"/>
      <c r="C115" s="63"/>
      <c r="D115" s="204" t="s">
        <v>182</v>
      </c>
      <c r="E115" s="63"/>
      <c r="F115" s="205" t="s">
        <v>5013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0" customFormat="1" ht="37.35" customHeight="1">
      <c r="B116" s="176"/>
      <c r="C116" s="177"/>
      <c r="D116" s="178" t="s">
        <v>79</v>
      </c>
      <c r="E116" s="179" t="s">
        <v>2369</v>
      </c>
      <c r="F116" s="179" t="s">
        <v>5014</v>
      </c>
      <c r="G116" s="177"/>
      <c r="H116" s="177"/>
      <c r="I116" s="180"/>
      <c r="J116" s="181">
        <f>BK116</f>
        <v>0</v>
      </c>
      <c r="K116" s="177"/>
      <c r="L116" s="182"/>
      <c r="M116" s="183"/>
      <c r="N116" s="184"/>
      <c r="O116" s="184"/>
      <c r="P116" s="185">
        <f>SUM(P117:P138)</f>
        <v>0</v>
      </c>
      <c r="Q116" s="184"/>
      <c r="R116" s="185">
        <f>SUM(R117:R138)</f>
        <v>0</v>
      </c>
      <c r="S116" s="184"/>
      <c r="T116" s="186">
        <f>SUM(T117:T138)</f>
        <v>0</v>
      </c>
      <c r="AR116" s="187" t="s">
        <v>89</v>
      </c>
      <c r="AT116" s="188" t="s">
        <v>79</v>
      </c>
      <c r="AU116" s="188" t="s">
        <v>80</v>
      </c>
      <c r="AY116" s="187" t="s">
        <v>173</v>
      </c>
      <c r="BK116" s="189">
        <f>SUM(BK117:BK138)</f>
        <v>0</v>
      </c>
    </row>
    <row r="117" spans="2:65" s="1" customFormat="1" ht="38.25" customHeight="1">
      <c r="B117" s="41"/>
      <c r="C117" s="192" t="s">
        <v>239</v>
      </c>
      <c r="D117" s="192" t="s">
        <v>176</v>
      </c>
      <c r="E117" s="193" t="s">
        <v>2375</v>
      </c>
      <c r="F117" s="194" t="s">
        <v>5015</v>
      </c>
      <c r="G117" s="195" t="s">
        <v>1260</v>
      </c>
      <c r="H117" s="196">
        <v>1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666</v>
      </c>
    </row>
    <row r="118" spans="2:65" s="1" customFormat="1" ht="40.5">
      <c r="B118" s="41"/>
      <c r="C118" s="63"/>
      <c r="D118" s="204" t="s">
        <v>182</v>
      </c>
      <c r="E118" s="63"/>
      <c r="F118" s="205" t="s">
        <v>5015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5.5" customHeight="1">
      <c r="B119" s="41"/>
      <c r="C119" s="192" t="s">
        <v>243</v>
      </c>
      <c r="D119" s="192" t="s">
        <v>176</v>
      </c>
      <c r="E119" s="193" t="s">
        <v>2381</v>
      </c>
      <c r="F119" s="194" t="s">
        <v>5016</v>
      </c>
      <c r="G119" s="195" t="s">
        <v>1260</v>
      </c>
      <c r="H119" s="196">
        <v>3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239</v>
      </c>
      <c r="AT119" s="23" t="s">
        <v>176</v>
      </c>
      <c r="AU119" s="23" t="s">
        <v>87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239</v>
      </c>
      <c r="BM119" s="23" t="s">
        <v>678</v>
      </c>
    </row>
    <row r="120" spans="2:65" s="1" customFormat="1" ht="27">
      <c r="B120" s="41"/>
      <c r="C120" s="63"/>
      <c r="D120" s="204" t="s">
        <v>182</v>
      </c>
      <c r="E120" s="63"/>
      <c r="F120" s="205" t="s">
        <v>5016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87</v>
      </c>
    </row>
    <row r="121" spans="2:65" s="1" customFormat="1" ht="51" customHeight="1">
      <c r="B121" s="41"/>
      <c r="C121" s="192" t="s">
        <v>249</v>
      </c>
      <c r="D121" s="192" t="s">
        <v>176</v>
      </c>
      <c r="E121" s="193" t="s">
        <v>2385</v>
      </c>
      <c r="F121" s="194" t="s">
        <v>5017</v>
      </c>
      <c r="G121" s="195" t="s">
        <v>1260</v>
      </c>
      <c r="H121" s="196">
        <v>24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239</v>
      </c>
      <c r="AT121" s="23" t="s">
        <v>176</v>
      </c>
      <c r="AU121" s="23" t="s">
        <v>87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239</v>
      </c>
      <c r="BM121" s="23" t="s">
        <v>692</v>
      </c>
    </row>
    <row r="122" spans="2:65" s="1" customFormat="1" ht="40.5">
      <c r="B122" s="41"/>
      <c r="C122" s="63"/>
      <c r="D122" s="204" t="s">
        <v>182</v>
      </c>
      <c r="E122" s="63"/>
      <c r="F122" s="205" t="s">
        <v>5017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87</v>
      </c>
    </row>
    <row r="123" spans="2:65" s="1" customFormat="1" ht="16.5" customHeight="1">
      <c r="B123" s="41"/>
      <c r="C123" s="192" t="s">
        <v>253</v>
      </c>
      <c r="D123" s="192" t="s">
        <v>176</v>
      </c>
      <c r="E123" s="193" t="s">
        <v>2391</v>
      </c>
      <c r="F123" s="194" t="s">
        <v>5018</v>
      </c>
      <c r="G123" s="195" t="s">
        <v>1260</v>
      </c>
      <c r="H123" s="196">
        <v>7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710</v>
      </c>
    </row>
    <row r="124" spans="2:65" s="1" customFormat="1" ht="13.5">
      <c r="B124" s="41"/>
      <c r="C124" s="63"/>
      <c r="D124" s="204" t="s">
        <v>182</v>
      </c>
      <c r="E124" s="63"/>
      <c r="F124" s="205" t="s">
        <v>5018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25.5" customHeight="1">
      <c r="B125" s="41"/>
      <c r="C125" s="192" t="s">
        <v>124</v>
      </c>
      <c r="D125" s="192" t="s">
        <v>176</v>
      </c>
      <c r="E125" s="193" t="s">
        <v>2397</v>
      </c>
      <c r="F125" s="194" t="s">
        <v>5019</v>
      </c>
      <c r="G125" s="195" t="s">
        <v>1260</v>
      </c>
      <c r="H125" s="196">
        <v>33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733</v>
      </c>
    </row>
    <row r="126" spans="2:65" s="1" customFormat="1" ht="13.5">
      <c r="B126" s="41"/>
      <c r="C126" s="63"/>
      <c r="D126" s="204" t="s">
        <v>182</v>
      </c>
      <c r="E126" s="63"/>
      <c r="F126" s="205" t="s">
        <v>5019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25.5" customHeight="1">
      <c r="B127" s="41"/>
      <c r="C127" s="192" t="s">
        <v>9</v>
      </c>
      <c r="D127" s="192" t="s">
        <v>176</v>
      </c>
      <c r="E127" s="193" t="s">
        <v>2403</v>
      </c>
      <c r="F127" s="194" t="s">
        <v>5020</v>
      </c>
      <c r="G127" s="195" t="s">
        <v>1260</v>
      </c>
      <c r="H127" s="196">
        <v>6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87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746</v>
      </c>
    </row>
    <row r="128" spans="2:65" s="1" customFormat="1" ht="13.5">
      <c r="B128" s="41"/>
      <c r="C128" s="63"/>
      <c r="D128" s="204" t="s">
        <v>182</v>
      </c>
      <c r="E128" s="63"/>
      <c r="F128" s="205" t="s">
        <v>5020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87</v>
      </c>
    </row>
    <row r="129" spans="2:65" s="1" customFormat="1" ht="16.5" customHeight="1">
      <c r="B129" s="41"/>
      <c r="C129" s="192" t="s">
        <v>129</v>
      </c>
      <c r="D129" s="192" t="s">
        <v>176</v>
      </c>
      <c r="E129" s="193" t="s">
        <v>2408</v>
      </c>
      <c r="F129" s="194" t="s">
        <v>5021</v>
      </c>
      <c r="G129" s="195" t="s">
        <v>1260</v>
      </c>
      <c r="H129" s="196">
        <v>1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759</v>
      </c>
    </row>
    <row r="130" spans="2:65" s="1" customFormat="1" ht="13.5">
      <c r="B130" s="41"/>
      <c r="C130" s="63"/>
      <c r="D130" s="204" t="s">
        <v>182</v>
      </c>
      <c r="E130" s="63"/>
      <c r="F130" s="205" t="s">
        <v>5021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51" customHeight="1">
      <c r="B131" s="41"/>
      <c r="C131" s="192" t="s">
        <v>387</v>
      </c>
      <c r="D131" s="192" t="s">
        <v>176</v>
      </c>
      <c r="E131" s="193" t="s">
        <v>2414</v>
      </c>
      <c r="F131" s="194" t="s">
        <v>5022</v>
      </c>
      <c r="G131" s="195" t="s">
        <v>1260</v>
      </c>
      <c r="H131" s="196">
        <v>1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773</v>
      </c>
    </row>
    <row r="132" spans="2:65" s="1" customFormat="1" ht="40.5">
      <c r="B132" s="41"/>
      <c r="C132" s="63"/>
      <c r="D132" s="204" t="s">
        <v>182</v>
      </c>
      <c r="E132" s="63"/>
      <c r="F132" s="205" t="s">
        <v>5023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16.5" customHeight="1">
      <c r="B133" s="41"/>
      <c r="C133" s="192" t="s">
        <v>394</v>
      </c>
      <c r="D133" s="192" t="s">
        <v>176</v>
      </c>
      <c r="E133" s="193" t="s">
        <v>2420</v>
      </c>
      <c r="F133" s="194" t="s">
        <v>5024</v>
      </c>
      <c r="G133" s="195" t="s">
        <v>327</v>
      </c>
      <c r="H133" s="196">
        <v>2180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783</v>
      </c>
    </row>
    <row r="134" spans="2:65" s="1" customFormat="1" ht="13.5">
      <c r="B134" s="41"/>
      <c r="C134" s="63"/>
      <c r="D134" s="204" t="s">
        <v>182</v>
      </c>
      <c r="E134" s="63"/>
      <c r="F134" s="205" t="s">
        <v>5024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402</v>
      </c>
      <c r="D135" s="192" t="s">
        <v>176</v>
      </c>
      <c r="E135" s="193" t="s">
        <v>2426</v>
      </c>
      <c r="F135" s="194" t="s">
        <v>5025</v>
      </c>
      <c r="G135" s="195" t="s">
        <v>327</v>
      </c>
      <c r="H135" s="196">
        <v>980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797</v>
      </c>
    </row>
    <row r="136" spans="2:65" s="1" customFormat="1" ht="13.5">
      <c r="B136" s="41"/>
      <c r="C136" s="63"/>
      <c r="D136" s="204" t="s">
        <v>182</v>
      </c>
      <c r="E136" s="63"/>
      <c r="F136" s="205" t="s">
        <v>5025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16.5" customHeight="1">
      <c r="B137" s="41"/>
      <c r="C137" s="192" t="s">
        <v>407</v>
      </c>
      <c r="D137" s="192" t="s">
        <v>176</v>
      </c>
      <c r="E137" s="193" t="s">
        <v>2432</v>
      </c>
      <c r="F137" s="194" t="s">
        <v>5026</v>
      </c>
      <c r="G137" s="195" t="s">
        <v>4870</v>
      </c>
      <c r="H137" s="196">
        <v>1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813</v>
      </c>
    </row>
    <row r="138" spans="2:65" s="1" customFormat="1" ht="13.5">
      <c r="B138" s="41"/>
      <c r="C138" s="63"/>
      <c r="D138" s="204" t="s">
        <v>182</v>
      </c>
      <c r="E138" s="63"/>
      <c r="F138" s="205" t="s">
        <v>5026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0" customFormat="1" ht="37.35" customHeight="1">
      <c r="B139" s="176"/>
      <c r="C139" s="177"/>
      <c r="D139" s="178" t="s">
        <v>79</v>
      </c>
      <c r="E139" s="179" t="s">
        <v>1253</v>
      </c>
      <c r="F139" s="179" t="s">
        <v>5027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SUM(P140:P151)</f>
        <v>0</v>
      </c>
      <c r="Q139" s="184"/>
      <c r="R139" s="185">
        <f>SUM(R140:R151)</f>
        <v>0</v>
      </c>
      <c r="S139" s="184"/>
      <c r="T139" s="186">
        <f>SUM(T140:T151)</f>
        <v>0</v>
      </c>
      <c r="AR139" s="187" t="s">
        <v>89</v>
      </c>
      <c r="AT139" s="188" t="s">
        <v>79</v>
      </c>
      <c r="AU139" s="188" t="s">
        <v>80</v>
      </c>
      <c r="AY139" s="187" t="s">
        <v>173</v>
      </c>
      <c r="BK139" s="189">
        <f>SUM(BK140:BK151)</f>
        <v>0</v>
      </c>
    </row>
    <row r="140" spans="2:65" s="1" customFormat="1" ht="25.5" customHeight="1">
      <c r="B140" s="41"/>
      <c r="C140" s="192" t="s">
        <v>414</v>
      </c>
      <c r="D140" s="192" t="s">
        <v>176</v>
      </c>
      <c r="E140" s="193" t="s">
        <v>1257</v>
      </c>
      <c r="F140" s="194" t="s">
        <v>5028</v>
      </c>
      <c r="G140" s="195" t="s">
        <v>1260</v>
      </c>
      <c r="H140" s="196">
        <v>1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824</v>
      </c>
    </row>
    <row r="141" spans="2:65" s="1" customFormat="1" ht="13.5">
      <c r="B141" s="41"/>
      <c r="C141" s="63"/>
      <c r="D141" s="204" t="s">
        <v>182</v>
      </c>
      <c r="E141" s="63"/>
      <c r="F141" s="205" t="s">
        <v>5028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5.5" customHeight="1">
      <c r="B142" s="41"/>
      <c r="C142" s="192" t="s">
        <v>420</v>
      </c>
      <c r="D142" s="192" t="s">
        <v>176</v>
      </c>
      <c r="E142" s="193" t="s">
        <v>1263</v>
      </c>
      <c r="F142" s="194" t="s">
        <v>5029</v>
      </c>
      <c r="G142" s="195" t="s">
        <v>1260</v>
      </c>
      <c r="H142" s="196">
        <v>10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87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835</v>
      </c>
    </row>
    <row r="143" spans="2:65" s="1" customFormat="1" ht="27">
      <c r="B143" s="41"/>
      <c r="C143" s="63"/>
      <c r="D143" s="204" t="s">
        <v>182</v>
      </c>
      <c r="E143" s="63"/>
      <c r="F143" s="205" t="s">
        <v>5029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87</v>
      </c>
    </row>
    <row r="144" spans="2:65" s="1" customFormat="1" ht="25.5" customHeight="1">
      <c r="B144" s="41"/>
      <c r="C144" s="192" t="s">
        <v>427</v>
      </c>
      <c r="D144" s="192" t="s">
        <v>176</v>
      </c>
      <c r="E144" s="193" t="s">
        <v>1268</v>
      </c>
      <c r="F144" s="194" t="s">
        <v>5030</v>
      </c>
      <c r="G144" s="195" t="s">
        <v>1260</v>
      </c>
      <c r="H144" s="196">
        <v>22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848</v>
      </c>
    </row>
    <row r="145" spans="2:65" s="1" customFormat="1" ht="13.5">
      <c r="B145" s="41"/>
      <c r="C145" s="63"/>
      <c r="D145" s="204" t="s">
        <v>182</v>
      </c>
      <c r="E145" s="63"/>
      <c r="F145" s="205" t="s">
        <v>5030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16.5" customHeight="1">
      <c r="B146" s="41"/>
      <c r="C146" s="192" t="s">
        <v>434</v>
      </c>
      <c r="D146" s="192" t="s">
        <v>176</v>
      </c>
      <c r="E146" s="193" t="s">
        <v>1273</v>
      </c>
      <c r="F146" s="194" t="s">
        <v>5031</v>
      </c>
      <c r="G146" s="195" t="s">
        <v>327</v>
      </c>
      <c r="H146" s="196">
        <v>350</v>
      </c>
      <c r="I146" s="197"/>
      <c r="J146" s="198">
        <f>ROUND(I146*H146,2)</f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87</v>
      </c>
      <c r="BK146" s="203">
        <f>ROUND(I146*H146,2)</f>
        <v>0</v>
      </c>
      <c r="BL146" s="23" t="s">
        <v>239</v>
      </c>
      <c r="BM146" s="23" t="s">
        <v>861</v>
      </c>
    </row>
    <row r="147" spans="2:65" s="1" customFormat="1" ht="13.5">
      <c r="B147" s="41"/>
      <c r="C147" s="63"/>
      <c r="D147" s="204" t="s">
        <v>182</v>
      </c>
      <c r="E147" s="63"/>
      <c r="F147" s="205" t="s">
        <v>5031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182</v>
      </c>
      <c r="AU147" s="23" t="s">
        <v>87</v>
      </c>
    </row>
    <row r="148" spans="2:65" s="1" customFormat="1" ht="16.5" customHeight="1">
      <c r="B148" s="41"/>
      <c r="C148" s="192" t="s">
        <v>441</v>
      </c>
      <c r="D148" s="192" t="s">
        <v>176</v>
      </c>
      <c r="E148" s="193" t="s">
        <v>1277</v>
      </c>
      <c r="F148" s="194" t="s">
        <v>5032</v>
      </c>
      <c r="G148" s="195" t="s">
        <v>327</v>
      </c>
      <c r="H148" s="196">
        <v>475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871</v>
      </c>
    </row>
    <row r="149" spans="2:65" s="1" customFormat="1" ht="13.5">
      <c r="B149" s="41"/>
      <c r="C149" s="63"/>
      <c r="D149" s="204" t="s">
        <v>182</v>
      </c>
      <c r="E149" s="63"/>
      <c r="F149" s="205" t="s">
        <v>5032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16.5" customHeight="1">
      <c r="B150" s="41"/>
      <c r="C150" s="192" t="s">
        <v>666</v>
      </c>
      <c r="D150" s="192" t="s">
        <v>176</v>
      </c>
      <c r="E150" s="193" t="s">
        <v>1283</v>
      </c>
      <c r="F150" s="194" t="s">
        <v>5013</v>
      </c>
      <c r="G150" s="195" t="s">
        <v>4870</v>
      </c>
      <c r="H150" s="196">
        <v>1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880</v>
      </c>
    </row>
    <row r="151" spans="2:65" s="1" customFormat="1" ht="13.5">
      <c r="B151" s="41"/>
      <c r="C151" s="63"/>
      <c r="D151" s="204" t="s">
        <v>182</v>
      </c>
      <c r="E151" s="63"/>
      <c r="F151" s="205" t="s">
        <v>5013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0" customFormat="1" ht="37.35" customHeight="1">
      <c r="B152" s="176"/>
      <c r="C152" s="177"/>
      <c r="D152" s="178" t="s">
        <v>79</v>
      </c>
      <c r="E152" s="179" t="s">
        <v>2963</v>
      </c>
      <c r="F152" s="179" t="s">
        <v>4877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SUM(P153:P184)</f>
        <v>0</v>
      </c>
      <c r="Q152" s="184"/>
      <c r="R152" s="185">
        <f>SUM(R153:R184)</f>
        <v>0</v>
      </c>
      <c r="S152" s="184"/>
      <c r="T152" s="186">
        <f>SUM(T153:T184)</f>
        <v>0</v>
      </c>
      <c r="AR152" s="187" t="s">
        <v>89</v>
      </c>
      <c r="AT152" s="188" t="s">
        <v>79</v>
      </c>
      <c r="AU152" s="188" t="s">
        <v>80</v>
      </c>
      <c r="AY152" s="187" t="s">
        <v>173</v>
      </c>
      <c r="BK152" s="189">
        <f>SUM(BK153:BK184)</f>
        <v>0</v>
      </c>
    </row>
    <row r="153" spans="2:65" s="1" customFormat="1" ht="38.25" customHeight="1">
      <c r="B153" s="41"/>
      <c r="C153" s="192" t="s">
        <v>673</v>
      </c>
      <c r="D153" s="192" t="s">
        <v>176</v>
      </c>
      <c r="E153" s="193" t="s">
        <v>5033</v>
      </c>
      <c r="F153" s="194" t="s">
        <v>5034</v>
      </c>
      <c r="G153" s="195" t="s">
        <v>1260</v>
      </c>
      <c r="H153" s="196">
        <v>1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895</v>
      </c>
    </row>
    <row r="154" spans="2:65" s="1" customFormat="1" ht="27">
      <c r="B154" s="41"/>
      <c r="C154" s="63"/>
      <c r="D154" s="204" t="s">
        <v>182</v>
      </c>
      <c r="E154" s="63"/>
      <c r="F154" s="205" t="s">
        <v>5034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16.5" customHeight="1">
      <c r="B155" s="41"/>
      <c r="C155" s="192" t="s">
        <v>678</v>
      </c>
      <c r="D155" s="192" t="s">
        <v>176</v>
      </c>
      <c r="E155" s="193" t="s">
        <v>5035</v>
      </c>
      <c r="F155" s="194" t="s">
        <v>5036</v>
      </c>
      <c r="G155" s="195" t="s">
        <v>1260</v>
      </c>
      <c r="H155" s="196">
        <v>1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903</v>
      </c>
    </row>
    <row r="156" spans="2:65" s="1" customFormat="1" ht="13.5">
      <c r="B156" s="41"/>
      <c r="C156" s="63"/>
      <c r="D156" s="204" t="s">
        <v>182</v>
      </c>
      <c r="E156" s="63"/>
      <c r="F156" s="205" t="s">
        <v>5036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16.5" customHeight="1">
      <c r="B157" s="41"/>
      <c r="C157" s="192" t="s">
        <v>683</v>
      </c>
      <c r="D157" s="192" t="s">
        <v>176</v>
      </c>
      <c r="E157" s="193" t="s">
        <v>5037</v>
      </c>
      <c r="F157" s="194" t="s">
        <v>5038</v>
      </c>
      <c r="G157" s="195" t="s">
        <v>1260</v>
      </c>
      <c r="H157" s="196">
        <v>1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911</v>
      </c>
    </row>
    <row r="158" spans="2:65" s="1" customFormat="1" ht="13.5">
      <c r="B158" s="41"/>
      <c r="C158" s="63"/>
      <c r="D158" s="204" t="s">
        <v>182</v>
      </c>
      <c r="E158" s="63"/>
      <c r="F158" s="205" t="s">
        <v>5038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16.5" customHeight="1">
      <c r="B159" s="41"/>
      <c r="C159" s="192" t="s">
        <v>692</v>
      </c>
      <c r="D159" s="192" t="s">
        <v>176</v>
      </c>
      <c r="E159" s="193" t="s">
        <v>5039</v>
      </c>
      <c r="F159" s="194" t="s">
        <v>5040</v>
      </c>
      <c r="G159" s="195" t="s">
        <v>327</v>
      </c>
      <c r="H159" s="196">
        <v>220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920</v>
      </c>
    </row>
    <row r="160" spans="2:65" s="1" customFormat="1" ht="13.5">
      <c r="B160" s="41"/>
      <c r="C160" s="63"/>
      <c r="D160" s="204" t="s">
        <v>182</v>
      </c>
      <c r="E160" s="63"/>
      <c r="F160" s="205" t="s">
        <v>5040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16.5" customHeight="1">
      <c r="B161" s="41"/>
      <c r="C161" s="192" t="s">
        <v>701</v>
      </c>
      <c r="D161" s="192" t="s">
        <v>176</v>
      </c>
      <c r="E161" s="193" t="s">
        <v>5041</v>
      </c>
      <c r="F161" s="194" t="s">
        <v>5042</v>
      </c>
      <c r="G161" s="195" t="s">
        <v>327</v>
      </c>
      <c r="H161" s="196">
        <v>220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929</v>
      </c>
    </row>
    <row r="162" spans="2:65" s="1" customFormat="1" ht="13.5">
      <c r="B162" s="41"/>
      <c r="C162" s="63"/>
      <c r="D162" s="204" t="s">
        <v>182</v>
      </c>
      <c r="E162" s="63"/>
      <c r="F162" s="205" t="s">
        <v>5042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16.5" customHeight="1">
      <c r="B163" s="41"/>
      <c r="C163" s="192" t="s">
        <v>710</v>
      </c>
      <c r="D163" s="192" t="s">
        <v>176</v>
      </c>
      <c r="E163" s="193" t="s">
        <v>5043</v>
      </c>
      <c r="F163" s="194" t="s">
        <v>5044</v>
      </c>
      <c r="G163" s="195" t="s">
        <v>327</v>
      </c>
      <c r="H163" s="196">
        <v>220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937</v>
      </c>
    </row>
    <row r="164" spans="2:65" s="1" customFormat="1" ht="13.5">
      <c r="B164" s="41"/>
      <c r="C164" s="63"/>
      <c r="D164" s="204" t="s">
        <v>182</v>
      </c>
      <c r="E164" s="63"/>
      <c r="F164" s="205" t="s">
        <v>5044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718</v>
      </c>
      <c r="D165" s="192" t="s">
        <v>176</v>
      </c>
      <c r="E165" s="193" t="s">
        <v>1287</v>
      </c>
      <c r="F165" s="194" t="s">
        <v>5045</v>
      </c>
      <c r="G165" s="195" t="s">
        <v>327</v>
      </c>
      <c r="H165" s="196">
        <v>220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945</v>
      </c>
    </row>
    <row r="166" spans="2:65" s="1" customFormat="1" ht="13.5">
      <c r="B166" s="41"/>
      <c r="C166" s="63"/>
      <c r="D166" s="204" t="s">
        <v>182</v>
      </c>
      <c r="E166" s="63"/>
      <c r="F166" s="205" t="s">
        <v>5045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16.5" customHeight="1">
      <c r="B167" s="41"/>
      <c r="C167" s="192" t="s">
        <v>733</v>
      </c>
      <c r="D167" s="192" t="s">
        <v>176</v>
      </c>
      <c r="E167" s="193" t="s">
        <v>4874</v>
      </c>
      <c r="F167" s="194" t="s">
        <v>5046</v>
      </c>
      <c r="G167" s="195" t="s">
        <v>327</v>
      </c>
      <c r="H167" s="196">
        <v>4800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953</v>
      </c>
    </row>
    <row r="168" spans="2:65" s="1" customFormat="1" ht="13.5">
      <c r="B168" s="41"/>
      <c r="C168" s="63"/>
      <c r="D168" s="204" t="s">
        <v>182</v>
      </c>
      <c r="E168" s="63"/>
      <c r="F168" s="205" t="s">
        <v>5046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25.5" customHeight="1">
      <c r="B169" s="41"/>
      <c r="C169" s="192" t="s">
        <v>716</v>
      </c>
      <c r="D169" s="192" t="s">
        <v>176</v>
      </c>
      <c r="E169" s="193" t="s">
        <v>5047</v>
      </c>
      <c r="F169" s="194" t="s">
        <v>5048</v>
      </c>
      <c r="G169" s="195" t="s">
        <v>327</v>
      </c>
      <c r="H169" s="196">
        <v>220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962</v>
      </c>
    </row>
    <row r="170" spans="2:65" s="1" customFormat="1" ht="13.5">
      <c r="B170" s="41"/>
      <c r="C170" s="63"/>
      <c r="D170" s="204" t="s">
        <v>182</v>
      </c>
      <c r="E170" s="63"/>
      <c r="F170" s="205" t="s">
        <v>5048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16.5" customHeight="1">
      <c r="B171" s="41"/>
      <c r="C171" s="192" t="s">
        <v>746</v>
      </c>
      <c r="D171" s="192" t="s">
        <v>176</v>
      </c>
      <c r="E171" s="193" t="s">
        <v>5049</v>
      </c>
      <c r="F171" s="194" t="s">
        <v>5050</v>
      </c>
      <c r="G171" s="195" t="s">
        <v>327</v>
      </c>
      <c r="H171" s="196">
        <v>30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975</v>
      </c>
    </row>
    <row r="172" spans="2:65" s="1" customFormat="1" ht="13.5">
      <c r="B172" s="41"/>
      <c r="C172" s="63"/>
      <c r="D172" s="204" t="s">
        <v>182</v>
      </c>
      <c r="E172" s="63"/>
      <c r="F172" s="205" t="s">
        <v>5050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" customFormat="1" ht="16.5" customHeight="1">
      <c r="B173" s="41"/>
      <c r="C173" s="192" t="s">
        <v>753</v>
      </c>
      <c r="D173" s="192" t="s">
        <v>176</v>
      </c>
      <c r="E173" s="193" t="s">
        <v>5051</v>
      </c>
      <c r="F173" s="194" t="s">
        <v>4885</v>
      </c>
      <c r="G173" s="195" t="s">
        <v>327</v>
      </c>
      <c r="H173" s="196">
        <v>200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87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992</v>
      </c>
    </row>
    <row r="174" spans="2:65" s="1" customFormat="1" ht="13.5">
      <c r="B174" s="41"/>
      <c r="C174" s="63"/>
      <c r="D174" s="204" t="s">
        <v>182</v>
      </c>
      <c r="E174" s="63"/>
      <c r="F174" s="205" t="s">
        <v>4885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87</v>
      </c>
    </row>
    <row r="175" spans="2:65" s="1" customFormat="1" ht="16.5" customHeight="1">
      <c r="B175" s="41"/>
      <c r="C175" s="192" t="s">
        <v>759</v>
      </c>
      <c r="D175" s="192" t="s">
        <v>176</v>
      </c>
      <c r="E175" s="193" t="s">
        <v>5052</v>
      </c>
      <c r="F175" s="194" t="s">
        <v>4903</v>
      </c>
      <c r="G175" s="195" t="s">
        <v>1260</v>
      </c>
      <c r="H175" s="196">
        <v>1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1006</v>
      </c>
    </row>
    <row r="176" spans="2:65" s="1" customFormat="1" ht="13.5">
      <c r="B176" s="41"/>
      <c r="C176" s="63"/>
      <c r="D176" s="204" t="s">
        <v>182</v>
      </c>
      <c r="E176" s="63"/>
      <c r="F176" s="205" t="s">
        <v>4903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" customFormat="1" ht="16.5" customHeight="1">
      <c r="B177" s="41"/>
      <c r="C177" s="192" t="s">
        <v>764</v>
      </c>
      <c r="D177" s="192" t="s">
        <v>176</v>
      </c>
      <c r="E177" s="193" t="s">
        <v>5053</v>
      </c>
      <c r="F177" s="194" t="s">
        <v>4907</v>
      </c>
      <c r="G177" s="195" t="s">
        <v>4870</v>
      </c>
      <c r="H177" s="196">
        <v>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1030</v>
      </c>
    </row>
    <row r="178" spans="2:65" s="1" customFormat="1" ht="13.5">
      <c r="B178" s="41"/>
      <c r="C178" s="63"/>
      <c r="D178" s="204" t="s">
        <v>182</v>
      </c>
      <c r="E178" s="63"/>
      <c r="F178" s="205" t="s">
        <v>4907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16.5" customHeight="1">
      <c r="B179" s="41"/>
      <c r="C179" s="192" t="s">
        <v>773</v>
      </c>
      <c r="D179" s="192" t="s">
        <v>176</v>
      </c>
      <c r="E179" s="193" t="s">
        <v>5054</v>
      </c>
      <c r="F179" s="194" t="s">
        <v>5055</v>
      </c>
      <c r="G179" s="195" t="s">
        <v>1260</v>
      </c>
      <c r="H179" s="196">
        <v>500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87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1045</v>
      </c>
    </row>
    <row r="180" spans="2:65" s="1" customFormat="1" ht="13.5">
      <c r="B180" s="41"/>
      <c r="C180" s="63"/>
      <c r="D180" s="204" t="s">
        <v>182</v>
      </c>
      <c r="E180" s="63"/>
      <c r="F180" s="205" t="s">
        <v>5055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87</v>
      </c>
    </row>
    <row r="181" spans="2:65" s="1" customFormat="1" ht="16.5" customHeight="1">
      <c r="B181" s="41"/>
      <c r="C181" s="192" t="s">
        <v>778</v>
      </c>
      <c r="D181" s="192" t="s">
        <v>176</v>
      </c>
      <c r="E181" s="193" t="s">
        <v>5056</v>
      </c>
      <c r="F181" s="194" t="s">
        <v>4909</v>
      </c>
      <c r="G181" s="195" t="s">
        <v>4870</v>
      </c>
      <c r="H181" s="196">
        <v>1</v>
      </c>
      <c r="I181" s="197"/>
      <c r="J181" s="198">
        <f>ROUND(I181*H181,2)</f>
        <v>0</v>
      </c>
      <c r="K181" s="194" t="s">
        <v>78</v>
      </c>
      <c r="L181" s="61"/>
      <c r="M181" s="199" t="s">
        <v>78</v>
      </c>
      <c r="N181" s="200" t="s">
        <v>50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239</v>
      </c>
      <c r="AT181" s="23" t="s">
        <v>176</v>
      </c>
      <c r="AU181" s="23" t="s">
        <v>87</v>
      </c>
      <c r="AY181" s="23" t="s">
        <v>173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87</v>
      </c>
      <c r="BK181" s="203">
        <f>ROUND(I181*H181,2)</f>
        <v>0</v>
      </c>
      <c r="BL181" s="23" t="s">
        <v>239</v>
      </c>
      <c r="BM181" s="23" t="s">
        <v>1059</v>
      </c>
    </row>
    <row r="182" spans="2:65" s="1" customFormat="1" ht="13.5">
      <c r="B182" s="41"/>
      <c r="C182" s="63"/>
      <c r="D182" s="204" t="s">
        <v>182</v>
      </c>
      <c r="E182" s="63"/>
      <c r="F182" s="205" t="s">
        <v>4909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182</v>
      </c>
      <c r="AU182" s="23" t="s">
        <v>87</v>
      </c>
    </row>
    <row r="183" spans="2:65" s="1" customFormat="1" ht="16.5" customHeight="1">
      <c r="B183" s="41"/>
      <c r="C183" s="192" t="s">
        <v>783</v>
      </c>
      <c r="D183" s="192" t="s">
        <v>176</v>
      </c>
      <c r="E183" s="193" t="s">
        <v>5057</v>
      </c>
      <c r="F183" s="194" t="s">
        <v>5058</v>
      </c>
      <c r="G183" s="195" t="s">
        <v>4870</v>
      </c>
      <c r="H183" s="196">
        <v>1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1071</v>
      </c>
    </row>
    <row r="184" spans="2:65" s="1" customFormat="1" ht="13.5">
      <c r="B184" s="41"/>
      <c r="C184" s="63"/>
      <c r="D184" s="204" t="s">
        <v>182</v>
      </c>
      <c r="E184" s="63"/>
      <c r="F184" s="205" t="s">
        <v>5058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0" customFormat="1" ht="37.35" customHeight="1">
      <c r="B185" s="176"/>
      <c r="C185" s="177"/>
      <c r="D185" s="178" t="s">
        <v>79</v>
      </c>
      <c r="E185" s="179" t="s">
        <v>4876</v>
      </c>
      <c r="F185" s="179" t="s">
        <v>3633</v>
      </c>
      <c r="G185" s="177"/>
      <c r="H185" s="177"/>
      <c r="I185" s="180"/>
      <c r="J185" s="181">
        <f>BK185</f>
        <v>0</v>
      </c>
      <c r="K185" s="177"/>
      <c r="L185" s="182"/>
      <c r="M185" s="183"/>
      <c r="N185" s="184"/>
      <c r="O185" s="184"/>
      <c r="P185" s="185">
        <f>SUM(P186:P201)</f>
        <v>0</v>
      </c>
      <c r="Q185" s="184"/>
      <c r="R185" s="185">
        <f>SUM(R186:R201)</f>
        <v>0</v>
      </c>
      <c r="S185" s="184"/>
      <c r="T185" s="186">
        <f>SUM(T186:T201)</f>
        <v>0</v>
      </c>
      <c r="AR185" s="187" t="s">
        <v>89</v>
      </c>
      <c r="AT185" s="188" t="s">
        <v>79</v>
      </c>
      <c r="AU185" s="188" t="s">
        <v>80</v>
      </c>
      <c r="AY185" s="187" t="s">
        <v>173</v>
      </c>
      <c r="BK185" s="189">
        <f>SUM(BK186:BK201)</f>
        <v>0</v>
      </c>
    </row>
    <row r="186" spans="2:65" s="1" customFormat="1" ht="16.5" customHeight="1">
      <c r="B186" s="41"/>
      <c r="C186" s="192" t="s">
        <v>792</v>
      </c>
      <c r="D186" s="192" t="s">
        <v>176</v>
      </c>
      <c r="E186" s="193" t="s">
        <v>4882</v>
      </c>
      <c r="F186" s="194" t="s">
        <v>4774</v>
      </c>
      <c r="G186" s="195" t="s">
        <v>795</v>
      </c>
      <c r="H186" s="196">
        <v>1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1112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4774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16.5" customHeight="1">
      <c r="B188" s="41"/>
      <c r="C188" s="192" t="s">
        <v>797</v>
      </c>
      <c r="D188" s="192" t="s">
        <v>176</v>
      </c>
      <c r="E188" s="193" t="s">
        <v>4884</v>
      </c>
      <c r="F188" s="194" t="s">
        <v>4964</v>
      </c>
      <c r="G188" s="195" t="s">
        <v>795</v>
      </c>
      <c r="H188" s="196">
        <v>1</v>
      </c>
      <c r="I188" s="197"/>
      <c r="J188" s="198">
        <f>ROUND(I188*H188,2)</f>
        <v>0</v>
      </c>
      <c r="K188" s="194" t="s">
        <v>78</v>
      </c>
      <c r="L188" s="61"/>
      <c r="M188" s="199" t="s">
        <v>78</v>
      </c>
      <c r="N188" s="200" t="s">
        <v>50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239</v>
      </c>
      <c r="AT188" s="23" t="s">
        <v>176</v>
      </c>
      <c r="AU188" s="23" t="s">
        <v>87</v>
      </c>
      <c r="AY188" s="23" t="s">
        <v>173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87</v>
      </c>
      <c r="BK188" s="203">
        <f>ROUND(I188*H188,2)</f>
        <v>0</v>
      </c>
      <c r="BL188" s="23" t="s">
        <v>239</v>
      </c>
      <c r="BM188" s="23" t="s">
        <v>1124</v>
      </c>
    </row>
    <row r="189" spans="2:65" s="1" customFormat="1" ht="13.5">
      <c r="B189" s="41"/>
      <c r="C189" s="63"/>
      <c r="D189" s="204" t="s">
        <v>182</v>
      </c>
      <c r="E189" s="63"/>
      <c r="F189" s="205" t="s">
        <v>4964</v>
      </c>
      <c r="G189" s="63"/>
      <c r="H189" s="63"/>
      <c r="I189" s="163"/>
      <c r="J189" s="63"/>
      <c r="K189" s="63"/>
      <c r="L189" s="61"/>
      <c r="M189" s="206"/>
      <c r="N189" s="42"/>
      <c r="O189" s="42"/>
      <c r="P189" s="42"/>
      <c r="Q189" s="42"/>
      <c r="R189" s="42"/>
      <c r="S189" s="42"/>
      <c r="T189" s="78"/>
      <c r="AT189" s="23" t="s">
        <v>182</v>
      </c>
      <c r="AU189" s="23" t="s">
        <v>87</v>
      </c>
    </row>
    <row r="190" spans="2:65" s="1" customFormat="1" ht="16.5" customHeight="1">
      <c r="B190" s="41"/>
      <c r="C190" s="192" t="s">
        <v>805</v>
      </c>
      <c r="D190" s="192" t="s">
        <v>176</v>
      </c>
      <c r="E190" s="193" t="s">
        <v>4886</v>
      </c>
      <c r="F190" s="194" t="s">
        <v>4966</v>
      </c>
      <c r="G190" s="195" t="s">
        <v>795</v>
      </c>
      <c r="H190" s="196">
        <v>1</v>
      </c>
      <c r="I190" s="197"/>
      <c r="J190" s="198">
        <f>ROUND(I190*H190,2)</f>
        <v>0</v>
      </c>
      <c r="K190" s="194" t="s">
        <v>78</v>
      </c>
      <c r="L190" s="61"/>
      <c r="M190" s="199" t="s">
        <v>78</v>
      </c>
      <c r="N190" s="200" t="s">
        <v>50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239</v>
      </c>
      <c r="AT190" s="23" t="s">
        <v>176</v>
      </c>
      <c r="AU190" s="23" t="s">
        <v>87</v>
      </c>
      <c r="AY190" s="23" t="s">
        <v>173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87</v>
      </c>
      <c r="BK190" s="203">
        <f>ROUND(I190*H190,2)</f>
        <v>0</v>
      </c>
      <c r="BL190" s="23" t="s">
        <v>239</v>
      </c>
      <c r="BM190" s="23" t="s">
        <v>1134</v>
      </c>
    </row>
    <row r="191" spans="2:65" s="1" customFormat="1" ht="13.5">
      <c r="B191" s="41"/>
      <c r="C191" s="63"/>
      <c r="D191" s="204" t="s">
        <v>182</v>
      </c>
      <c r="E191" s="63"/>
      <c r="F191" s="205" t="s">
        <v>4966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182</v>
      </c>
      <c r="AU191" s="23" t="s">
        <v>87</v>
      </c>
    </row>
    <row r="192" spans="2:65" s="1" customFormat="1" ht="16.5" customHeight="1">
      <c r="B192" s="41"/>
      <c r="C192" s="192" t="s">
        <v>813</v>
      </c>
      <c r="D192" s="192" t="s">
        <v>176</v>
      </c>
      <c r="E192" s="193" t="s">
        <v>4888</v>
      </c>
      <c r="F192" s="194" t="s">
        <v>4783</v>
      </c>
      <c r="G192" s="195" t="s">
        <v>795</v>
      </c>
      <c r="H192" s="196">
        <v>1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1149</v>
      </c>
    </row>
    <row r="193" spans="2:65" s="1" customFormat="1" ht="13.5">
      <c r="B193" s="41"/>
      <c r="C193" s="63"/>
      <c r="D193" s="204" t="s">
        <v>182</v>
      </c>
      <c r="E193" s="63"/>
      <c r="F193" s="205" t="s">
        <v>4783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16.5" customHeight="1">
      <c r="B194" s="41"/>
      <c r="C194" s="192" t="s">
        <v>818</v>
      </c>
      <c r="D194" s="192" t="s">
        <v>176</v>
      </c>
      <c r="E194" s="193" t="s">
        <v>4890</v>
      </c>
      <c r="F194" s="194" t="s">
        <v>4786</v>
      </c>
      <c r="G194" s="195" t="s">
        <v>795</v>
      </c>
      <c r="H194" s="196">
        <v>1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1160</v>
      </c>
    </row>
    <row r="195" spans="2:65" s="1" customFormat="1" ht="13.5">
      <c r="B195" s="41"/>
      <c r="C195" s="63"/>
      <c r="D195" s="204" t="s">
        <v>182</v>
      </c>
      <c r="E195" s="63"/>
      <c r="F195" s="205" t="s">
        <v>4786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16.5" customHeight="1">
      <c r="B196" s="41"/>
      <c r="C196" s="192" t="s">
        <v>824</v>
      </c>
      <c r="D196" s="192" t="s">
        <v>176</v>
      </c>
      <c r="E196" s="193" t="s">
        <v>4892</v>
      </c>
      <c r="F196" s="194" t="s">
        <v>4970</v>
      </c>
      <c r="G196" s="195" t="s">
        <v>795</v>
      </c>
      <c r="H196" s="196">
        <v>1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1172</v>
      </c>
    </row>
    <row r="197" spans="2:65" s="1" customFormat="1" ht="13.5">
      <c r="B197" s="41"/>
      <c r="C197" s="63"/>
      <c r="D197" s="204" t="s">
        <v>182</v>
      </c>
      <c r="E197" s="63"/>
      <c r="F197" s="205" t="s">
        <v>4970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829</v>
      </c>
      <c r="D198" s="192" t="s">
        <v>176</v>
      </c>
      <c r="E198" s="193" t="s">
        <v>4894</v>
      </c>
      <c r="F198" s="194" t="s">
        <v>4972</v>
      </c>
      <c r="G198" s="195" t="s">
        <v>795</v>
      </c>
      <c r="H198" s="196">
        <v>1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1188</v>
      </c>
    </row>
    <row r="199" spans="2:65" s="1" customFormat="1" ht="13.5">
      <c r="B199" s="41"/>
      <c r="C199" s="63"/>
      <c r="D199" s="204" t="s">
        <v>182</v>
      </c>
      <c r="E199" s="63"/>
      <c r="F199" s="205" t="s">
        <v>4972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16.5" customHeight="1">
      <c r="B200" s="41"/>
      <c r="C200" s="192" t="s">
        <v>835</v>
      </c>
      <c r="D200" s="192" t="s">
        <v>176</v>
      </c>
      <c r="E200" s="193" t="s">
        <v>4896</v>
      </c>
      <c r="F200" s="194" t="s">
        <v>4974</v>
      </c>
      <c r="G200" s="195" t="s">
        <v>795</v>
      </c>
      <c r="H200" s="196">
        <v>1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1199</v>
      </c>
    </row>
    <row r="201" spans="2:65" s="1" customFormat="1" ht="13.5">
      <c r="B201" s="41"/>
      <c r="C201" s="63"/>
      <c r="D201" s="204" t="s">
        <v>182</v>
      </c>
      <c r="E201" s="63"/>
      <c r="F201" s="205" t="s">
        <v>4974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0" customFormat="1" ht="37.35" customHeight="1">
      <c r="B202" s="176"/>
      <c r="C202" s="177"/>
      <c r="D202" s="178" t="s">
        <v>79</v>
      </c>
      <c r="E202" s="179" t="s">
        <v>4910</v>
      </c>
      <c r="F202" s="179" t="s">
        <v>5059</v>
      </c>
      <c r="G202" s="177"/>
      <c r="H202" s="177"/>
      <c r="I202" s="180"/>
      <c r="J202" s="181">
        <f>BK202</f>
        <v>0</v>
      </c>
      <c r="K202" s="177"/>
      <c r="L202" s="182"/>
      <c r="M202" s="183"/>
      <c r="N202" s="184"/>
      <c r="O202" s="184"/>
      <c r="P202" s="185">
        <f>SUM(P203:P208)</f>
        <v>0</v>
      </c>
      <c r="Q202" s="184"/>
      <c r="R202" s="185">
        <f>SUM(R203:R208)</f>
        <v>0</v>
      </c>
      <c r="S202" s="184"/>
      <c r="T202" s="186">
        <f>SUM(T203:T208)</f>
        <v>0</v>
      </c>
      <c r="AR202" s="187" t="s">
        <v>89</v>
      </c>
      <c r="AT202" s="188" t="s">
        <v>79</v>
      </c>
      <c r="AU202" s="188" t="s">
        <v>80</v>
      </c>
      <c r="AY202" s="187" t="s">
        <v>173</v>
      </c>
      <c r="BK202" s="189">
        <f>SUM(BK203:BK208)</f>
        <v>0</v>
      </c>
    </row>
    <row r="203" spans="2:65" s="1" customFormat="1" ht="25.5" customHeight="1">
      <c r="B203" s="41"/>
      <c r="C203" s="192" t="s">
        <v>840</v>
      </c>
      <c r="D203" s="192" t="s">
        <v>176</v>
      </c>
      <c r="E203" s="193" t="s">
        <v>5060</v>
      </c>
      <c r="F203" s="194" t="s">
        <v>5061</v>
      </c>
      <c r="G203" s="195" t="s">
        <v>1260</v>
      </c>
      <c r="H203" s="196">
        <v>1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239</v>
      </c>
      <c r="AT203" s="23" t="s">
        <v>176</v>
      </c>
      <c r="AU203" s="23" t="s">
        <v>87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239</v>
      </c>
      <c r="BM203" s="23" t="s">
        <v>1233</v>
      </c>
    </row>
    <row r="204" spans="2:65" s="1" customFormat="1" ht="13.5">
      <c r="B204" s="41"/>
      <c r="C204" s="63"/>
      <c r="D204" s="204" t="s">
        <v>182</v>
      </c>
      <c r="E204" s="63"/>
      <c r="F204" s="205" t="s">
        <v>5061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87</v>
      </c>
    </row>
    <row r="205" spans="2:65" s="1" customFormat="1" ht="16.5" customHeight="1">
      <c r="B205" s="41"/>
      <c r="C205" s="192" t="s">
        <v>848</v>
      </c>
      <c r="D205" s="192" t="s">
        <v>176</v>
      </c>
      <c r="E205" s="193" t="s">
        <v>4912</v>
      </c>
      <c r="F205" s="194" t="s">
        <v>5062</v>
      </c>
      <c r="G205" s="195" t="s">
        <v>327</v>
      </c>
      <c r="H205" s="196">
        <v>40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239</v>
      </c>
      <c r="AT205" s="23" t="s">
        <v>176</v>
      </c>
      <c r="AU205" s="23" t="s">
        <v>87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239</v>
      </c>
      <c r="BM205" s="23" t="s">
        <v>1245</v>
      </c>
    </row>
    <row r="206" spans="2:65" s="1" customFormat="1" ht="13.5">
      <c r="B206" s="41"/>
      <c r="C206" s="63"/>
      <c r="D206" s="204" t="s">
        <v>182</v>
      </c>
      <c r="E206" s="63"/>
      <c r="F206" s="205" t="s">
        <v>5062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87</v>
      </c>
    </row>
    <row r="207" spans="2:65" s="1" customFormat="1" ht="25.5" customHeight="1">
      <c r="B207" s="41"/>
      <c r="C207" s="192" t="s">
        <v>853</v>
      </c>
      <c r="D207" s="192" t="s">
        <v>176</v>
      </c>
      <c r="E207" s="193" t="s">
        <v>4914</v>
      </c>
      <c r="F207" s="194" t="s">
        <v>5063</v>
      </c>
      <c r="G207" s="195" t="s">
        <v>4870</v>
      </c>
      <c r="H207" s="196">
        <v>1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87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1293</v>
      </c>
    </row>
    <row r="208" spans="2:65" s="1" customFormat="1" ht="27">
      <c r="B208" s="41"/>
      <c r="C208" s="63"/>
      <c r="D208" s="204" t="s">
        <v>182</v>
      </c>
      <c r="E208" s="63"/>
      <c r="F208" s="205" t="s">
        <v>5063</v>
      </c>
      <c r="G208" s="63"/>
      <c r="H208" s="63"/>
      <c r="I208" s="163"/>
      <c r="J208" s="63"/>
      <c r="K208" s="63"/>
      <c r="L208" s="61"/>
      <c r="M208" s="207"/>
      <c r="N208" s="208"/>
      <c r="O208" s="208"/>
      <c r="P208" s="208"/>
      <c r="Q208" s="208"/>
      <c r="R208" s="208"/>
      <c r="S208" s="208"/>
      <c r="T208" s="209"/>
      <c r="AT208" s="23" t="s">
        <v>182</v>
      </c>
      <c r="AU208" s="23" t="s">
        <v>87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39"/>
      <c r="J209" s="57"/>
      <c r="K209" s="57"/>
      <c r="L209" s="61"/>
    </row>
  </sheetData>
  <sheetProtection algorithmName="SHA-512" hashValue="j/kW71CRT1syHLSo5Jl/tGb99s0tLu94OIobjJunV3f+YE6L84cyEivkyN3uHKEPxNhOMkl8ldZLNG0SqUsE+w==" saltValue="vOrbD+yMDWR2O+opmq6oTIE8duO9lAcX4MvAT+embdd3gpRPIQ4NgQXiA5Unj2JTkIqv1BlmWxKZFI4G2cRU+w==" spinCount="100000" sheet="1" objects="1" scenarios="1" formatColumns="0" formatRows="0" autoFilter="0"/>
  <autoFilter ref="C82:K20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131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5064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ROUND(SUM(BE79:BE224), 2)</f>
        <v>0</v>
      </c>
      <c r="G30" s="42"/>
      <c r="H30" s="42"/>
      <c r="I30" s="131">
        <v>0.21</v>
      </c>
      <c r="J30" s="130">
        <f>ROUND(ROUND((SUM(BE79:BE224)),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ROUND(SUM(BF79:BF224), 2)</f>
        <v>0</v>
      </c>
      <c r="G31" s="42"/>
      <c r="H31" s="42"/>
      <c r="I31" s="131">
        <v>0.15</v>
      </c>
      <c r="J31" s="130">
        <f>ROUND(ROUND((SUM(BF79:BF224)),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ROUND(SUM(BG79:BG224),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ROUND(SUM(BH79:BH224),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ROUND(SUM(BI79:BI224),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22 - SO.01 - Elektrická požární signalizace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5065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7" customFormat="1" ht="24.95" customHeight="1">
      <c r="B58" s="149"/>
      <c r="C58" s="150"/>
      <c r="D58" s="151" t="s">
        <v>5066</v>
      </c>
      <c r="E58" s="152"/>
      <c r="F58" s="152"/>
      <c r="G58" s="152"/>
      <c r="H58" s="152"/>
      <c r="I58" s="153"/>
      <c r="J58" s="154">
        <f>J169</f>
        <v>0</v>
      </c>
      <c r="K58" s="155"/>
    </row>
    <row r="59" spans="2:47" s="7" customFormat="1" ht="24.95" customHeight="1">
      <c r="B59" s="149"/>
      <c r="C59" s="150"/>
      <c r="D59" s="151" t="s">
        <v>5067</v>
      </c>
      <c r="E59" s="152"/>
      <c r="F59" s="152"/>
      <c r="G59" s="152"/>
      <c r="H59" s="152"/>
      <c r="I59" s="153"/>
      <c r="J59" s="154">
        <f>J206</f>
        <v>0</v>
      </c>
      <c r="K59" s="155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157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6.5" customHeight="1">
      <c r="B69" s="41"/>
      <c r="C69" s="63"/>
      <c r="D69" s="63"/>
      <c r="E69" s="381" t="str">
        <f>E7</f>
        <v>Výstavba objektu ZŠ - dostavba areálu při ul. Jizerská</v>
      </c>
      <c r="F69" s="382"/>
      <c r="G69" s="382"/>
      <c r="H69" s="382"/>
      <c r="I69" s="163"/>
      <c r="J69" s="63"/>
      <c r="K69" s="63"/>
      <c r="L69" s="61"/>
    </row>
    <row r="70" spans="2:63" s="1" customFormat="1" ht="14.45" customHeight="1">
      <c r="B70" s="41"/>
      <c r="C70" s="65" t="s">
        <v>141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17.25" customHeight="1">
      <c r="B71" s="41"/>
      <c r="C71" s="63"/>
      <c r="D71" s="63"/>
      <c r="E71" s="356" t="str">
        <f>E9</f>
        <v>22 - SO.01 - Elektrická požární signalizace</v>
      </c>
      <c r="F71" s="383"/>
      <c r="G71" s="383"/>
      <c r="H71" s="383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24</v>
      </c>
      <c r="D73" s="63"/>
      <c r="E73" s="63"/>
      <c r="F73" s="164" t="str">
        <f>F12</f>
        <v>Praha - Čakovice</v>
      </c>
      <c r="G73" s="63"/>
      <c r="H73" s="63"/>
      <c r="I73" s="165" t="s">
        <v>26</v>
      </c>
      <c r="J73" s="73" t="str">
        <f>IF(J12="","",J12)</f>
        <v>6. 3. 2017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>
      <c r="B75" s="41"/>
      <c r="C75" s="65" t="s">
        <v>30</v>
      </c>
      <c r="D75" s="63"/>
      <c r="E75" s="63"/>
      <c r="F75" s="164" t="str">
        <f>E15</f>
        <v>Městská část Praha Čakovice</v>
      </c>
      <c r="G75" s="63"/>
      <c r="H75" s="63"/>
      <c r="I75" s="165" t="s">
        <v>38</v>
      </c>
      <c r="J75" s="164" t="str">
        <f>E21</f>
        <v>GREBNER, spol s r.o.</v>
      </c>
      <c r="K75" s="63"/>
      <c r="L75" s="61"/>
    </row>
    <row r="76" spans="2:63" s="1" customFormat="1" ht="14.45" customHeight="1">
      <c r="B76" s="41"/>
      <c r="C76" s="65" t="s">
        <v>36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158</v>
      </c>
      <c r="D78" s="168" t="s">
        <v>64</v>
      </c>
      <c r="E78" s="168" t="s">
        <v>60</v>
      </c>
      <c r="F78" s="168" t="s">
        <v>159</v>
      </c>
      <c r="G78" s="168" t="s">
        <v>160</v>
      </c>
      <c r="H78" s="168" t="s">
        <v>161</v>
      </c>
      <c r="I78" s="169" t="s">
        <v>162</v>
      </c>
      <c r="J78" s="168" t="s">
        <v>146</v>
      </c>
      <c r="K78" s="170" t="s">
        <v>163</v>
      </c>
      <c r="L78" s="171"/>
      <c r="M78" s="81" t="s">
        <v>164</v>
      </c>
      <c r="N78" s="82" t="s">
        <v>49</v>
      </c>
      <c r="O78" s="82" t="s">
        <v>165</v>
      </c>
      <c r="P78" s="82" t="s">
        <v>166</v>
      </c>
      <c r="Q78" s="82" t="s">
        <v>167</v>
      </c>
      <c r="R78" s="82" t="s">
        <v>168</v>
      </c>
      <c r="S78" s="82" t="s">
        <v>169</v>
      </c>
      <c r="T78" s="83" t="s">
        <v>170</v>
      </c>
    </row>
    <row r="79" spans="2:63" s="1" customFormat="1" ht="29.25" customHeight="1">
      <c r="B79" s="41"/>
      <c r="C79" s="87" t="s">
        <v>147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P80+P169+P206</f>
        <v>0</v>
      </c>
      <c r="Q79" s="85"/>
      <c r="R79" s="173">
        <f>R80+R169+R206</f>
        <v>0</v>
      </c>
      <c r="S79" s="85"/>
      <c r="T79" s="174">
        <f>T80+T169+T206</f>
        <v>0</v>
      </c>
      <c r="AT79" s="23" t="s">
        <v>79</v>
      </c>
      <c r="AU79" s="23" t="s">
        <v>148</v>
      </c>
      <c r="BK79" s="175">
        <f>BK80+BK169+BK206</f>
        <v>0</v>
      </c>
    </row>
    <row r="80" spans="2:63" s="10" customFormat="1" ht="37.35" customHeight="1">
      <c r="B80" s="176"/>
      <c r="C80" s="177"/>
      <c r="D80" s="178" t="s">
        <v>79</v>
      </c>
      <c r="E80" s="179" t="s">
        <v>2963</v>
      </c>
      <c r="F80" s="179" t="s">
        <v>5068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SUM(P81:P168)</f>
        <v>0</v>
      </c>
      <c r="Q80" s="184"/>
      <c r="R80" s="185">
        <f>SUM(R81:R168)</f>
        <v>0</v>
      </c>
      <c r="S80" s="184"/>
      <c r="T80" s="186">
        <f>SUM(T81:T168)</f>
        <v>0</v>
      </c>
      <c r="AR80" s="187" t="s">
        <v>89</v>
      </c>
      <c r="AT80" s="188" t="s">
        <v>79</v>
      </c>
      <c r="AU80" s="188" t="s">
        <v>80</v>
      </c>
      <c r="AY80" s="187" t="s">
        <v>173</v>
      </c>
      <c r="BK80" s="189">
        <f>SUM(BK81:BK168)</f>
        <v>0</v>
      </c>
    </row>
    <row r="81" spans="2:65" s="1" customFormat="1" ht="16.5" customHeight="1">
      <c r="B81" s="41"/>
      <c r="C81" s="192" t="s">
        <v>87</v>
      </c>
      <c r="D81" s="192" t="s">
        <v>176</v>
      </c>
      <c r="E81" s="193" t="s">
        <v>1107</v>
      </c>
      <c r="F81" s="194" t="s">
        <v>5069</v>
      </c>
      <c r="G81" s="195" t="s">
        <v>1260</v>
      </c>
      <c r="H81" s="196">
        <v>1</v>
      </c>
      <c r="I81" s="197"/>
      <c r="J81" s="198">
        <f>ROUND(I81*H81,2)</f>
        <v>0</v>
      </c>
      <c r="K81" s="194" t="s">
        <v>78</v>
      </c>
      <c r="L81" s="61"/>
      <c r="M81" s="199" t="s">
        <v>78</v>
      </c>
      <c r="N81" s="200" t="s">
        <v>50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3" t="s">
        <v>239</v>
      </c>
      <c r="AT81" s="23" t="s">
        <v>176</v>
      </c>
      <c r="AU81" s="23" t="s">
        <v>87</v>
      </c>
      <c r="AY81" s="23" t="s">
        <v>173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3" t="s">
        <v>87</v>
      </c>
      <c r="BK81" s="203">
        <f>ROUND(I81*H81,2)</f>
        <v>0</v>
      </c>
      <c r="BL81" s="23" t="s">
        <v>239</v>
      </c>
      <c r="BM81" s="23" t="s">
        <v>89</v>
      </c>
    </row>
    <row r="82" spans="2:65" s="1" customFormat="1" ht="40.5">
      <c r="B82" s="41"/>
      <c r="C82" s="63"/>
      <c r="D82" s="204" t="s">
        <v>182</v>
      </c>
      <c r="E82" s="63"/>
      <c r="F82" s="205" t="s">
        <v>5070</v>
      </c>
      <c r="G82" s="63"/>
      <c r="H82" s="63"/>
      <c r="I82" s="163"/>
      <c r="J82" s="63"/>
      <c r="K82" s="63"/>
      <c r="L82" s="61"/>
      <c r="M82" s="206"/>
      <c r="N82" s="42"/>
      <c r="O82" s="42"/>
      <c r="P82" s="42"/>
      <c r="Q82" s="42"/>
      <c r="R82" s="42"/>
      <c r="S82" s="42"/>
      <c r="T82" s="78"/>
      <c r="AT82" s="23" t="s">
        <v>182</v>
      </c>
      <c r="AU82" s="23" t="s">
        <v>87</v>
      </c>
    </row>
    <row r="83" spans="2:65" s="1" customFormat="1" ht="16.5" customHeight="1">
      <c r="B83" s="41"/>
      <c r="C83" s="192" t="s">
        <v>89</v>
      </c>
      <c r="D83" s="192" t="s">
        <v>176</v>
      </c>
      <c r="E83" s="193" t="s">
        <v>1112</v>
      </c>
      <c r="F83" s="194" t="s">
        <v>5071</v>
      </c>
      <c r="G83" s="195" t="s">
        <v>1260</v>
      </c>
      <c r="H83" s="196">
        <v>1</v>
      </c>
      <c r="I83" s="197"/>
      <c r="J83" s="198">
        <f>ROUND(I83*H83,2)</f>
        <v>0</v>
      </c>
      <c r="K83" s="194" t="s">
        <v>78</v>
      </c>
      <c r="L83" s="61"/>
      <c r="M83" s="199" t="s">
        <v>78</v>
      </c>
      <c r="N83" s="200" t="s">
        <v>50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239</v>
      </c>
      <c r="AT83" s="23" t="s">
        <v>176</v>
      </c>
      <c r="AU83" s="23" t="s">
        <v>87</v>
      </c>
      <c r="AY83" s="23" t="s">
        <v>173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87</v>
      </c>
      <c r="BK83" s="203">
        <f>ROUND(I83*H83,2)</f>
        <v>0</v>
      </c>
      <c r="BL83" s="23" t="s">
        <v>239</v>
      </c>
      <c r="BM83" s="23" t="s">
        <v>194</v>
      </c>
    </row>
    <row r="84" spans="2:65" s="1" customFormat="1" ht="27">
      <c r="B84" s="41"/>
      <c r="C84" s="63"/>
      <c r="D84" s="204" t="s">
        <v>182</v>
      </c>
      <c r="E84" s="63"/>
      <c r="F84" s="205" t="s">
        <v>5072</v>
      </c>
      <c r="G84" s="63"/>
      <c r="H84" s="63"/>
      <c r="I84" s="163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3" t="s">
        <v>182</v>
      </c>
      <c r="AU84" s="23" t="s">
        <v>87</v>
      </c>
    </row>
    <row r="85" spans="2:65" s="1" customFormat="1" ht="25.5" customHeight="1">
      <c r="B85" s="41"/>
      <c r="C85" s="192" t="s">
        <v>188</v>
      </c>
      <c r="D85" s="192" t="s">
        <v>176</v>
      </c>
      <c r="E85" s="193" t="s">
        <v>1118</v>
      </c>
      <c r="F85" s="194" t="s">
        <v>5073</v>
      </c>
      <c r="G85" s="195" t="s">
        <v>1260</v>
      </c>
      <c r="H85" s="196">
        <v>1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201</v>
      </c>
    </row>
    <row r="86" spans="2:65" s="1" customFormat="1" ht="40.5">
      <c r="B86" s="41"/>
      <c r="C86" s="63"/>
      <c r="D86" s="204" t="s">
        <v>182</v>
      </c>
      <c r="E86" s="63"/>
      <c r="F86" s="205" t="s">
        <v>5074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194</v>
      </c>
      <c r="D87" s="192" t="s">
        <v>176</v>
      </c>
      <c r="E87" s="193" t="s">
        <v>1124</v>
      </c>
      <c r="F87" s="194" t="s">
        <v>5075</v>
      </c>
      <c r="G87" s="195" t="s">
        <v>1260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209</v>
      </c>
    </row>
    <row r="88" spans="2:65" s="1" customFormat="1" ht="13.5">
      <c r="B88" s="41"/>
      <c r="C88" s="63"/>
      <c r="D88" s="204" t="s">
        <v>182</v>
      </c>
      <c r="E88" s="63"/>
      <c r="F88" s="205" t="s">
        <v>5075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172</v>
      </c>
      <c r="D89" s="192" t="s">
        <v>176</v>
      </c>
      <c r="E89" s="193" t="s">
        <v>1129</v>
      </c>
      <c r="F89" s="194" t="s">
        <v>5076</v>
      </c>
      <c r="G89" s="195" t="s">
        <v>1260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109</v>
      </c>
    </row>
    <row r="90" spans="2:65" s="1" customFormat="1" ht="13.5">
      <c r="B90" s="41"/>
      <c r="C90" s="63"/>
      <c r="D90" s="204" t="s">
        <v>182</v>
      </c>
      <c r="E90" s="63"/>
      <c r="F90" s="205" t="s">
        <v>5076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16.5" customHeight="1">
      <c r="B91" s="41"/>
      <c r="C91" s="192" t="s">
        <v>201</v>
      </c>
      <c r="D91" s="192" t="s">
        <v>176</v>
      </c>
      <c r="E91" s="193" t="s">
        <v>1134</v>
      </c>
      <c r="F91" s="194" t="s">
        <v>5077</v>
      </c>
      <c r="G91" s="195" t="s">
        <v>1260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115</v>
      </c>
    </row>
    <row r="92" spans="2:65" s="1" customFormat="1" ht="13.5">
      <c r="B92" s="41"/>
      <c r="C92" s="63"/>
      <c r="D92" s="204" t="s">
        <v>182</v>
      </c>
      <c r="E92" s="63"/>
      <c r="F92" s="205" t="s">
        <v>5077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25.5" customHeight="1">
      <c r="B93" s="41"/>
      <c r="C93" s="192" t="s">
        <v>205</v>
      </c>
      <c r="D93" s="192" t="s">
        <v>176</v>
      </c>
      <c r="E93" s="193" t="s">
        <v>1139</v>
      </c>
      <c r="F93" s="194" t="s">
        <v>5078</v>
      </c>
      <c r="G93" s="195" t="s">
        <v>1260</v>
      </c>
      <c r="H93" s="196">
        <v>100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121</v>
      </c>
    </row>
    <row r="94" spans="2:65" s="1" customFormat="1" ht="13.5">
      <c r="B94" s="41"/>
      <c r="C94" s="63"/>
      <c r="D94" s="204" t="s">
        <v>182</v>
      </c>
      <c r="E94" s="63"/>
      <c r="F94" s="205" t="s">
        <v>5078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25.5" customHeight="1">
      <c r="B95" s="41"/>
      <c r="C95" s="192" t="s">
        <v>209</v>
      </c>
      <c r="D95" s="192" t="s">
        <v>176</v>
      </c>
      <c r="E95" s="193" t="s">
        <v>1149</v>
      </c>
      <c r="F95" s="194" t="s">
        <v>5079</v>
      </c>
      <c r="G95" s="195" t="s">
        <v>1260</v>
      </c>
      <c r="H95" s="196">
        <v>2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239</v>
      </c>
    </row>
    <row r="96" spans="2:65" s="1" customFormat="1" ht="27">
      <c r="B96" s="41"/>
      <c r="C96" s="63"/>
      <c r="D96" s="204" t="s">
        <v>182</v>
      </c>
      <c r="E96" s="63"/>
      <c r="F96" s="205" t="s">
        <v>5079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213</v>
      </c>
      <c r="D97" s="192" t="s">
        <v>176</v>
      </c>
      <c r="E97" s="193" t="s">
        <v>1155</v>
      </c>
      <c r="F97" s="194" t="s">
        <v>5080</v>
      </c>
      <c r="G97" s="195" t="s">
        <v>1260</v>
      </c>
      <c r="H97" s="196">
        <v>2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249</v>
      </c>
    </row>
    <row r="98" spans="2:65" s="1" customFormat="1" ht="13.5">
      <c r="B98" s="41"/>
      <c r="C98" s="63"/>
      <c r="D98" s="204" t="s">
        <v>182</v>
      </c>
      <c r="E98" s="63"/>
      <c r="F98" s="205" t="s">
        <v>5080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16.5" customHeight="1">
      <c r="B99" s="41"/>
      <c r="C99" s="192" t="s">
        <v>109</v>
      </c>
      <c r="D99" s="192" t="s">
        <v>176</v>
      </c>
      <c r="E99" s="193" t="s">
        <v>1160</v>
      </c>
      <c r="F99" s="194" t="s">
        <v>5081</v>
      </c>
      <c r="G99" s="195" t="s">
        <v>1260</v>
      </c>
      <c r="H99" s="196">
        <v>30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124</v>
      </c>
    </row>
    <row r="100" spans="2:65" s="1" customFormat="1" ht="13.5">
      <c r="B100" s="41"/>
      <c r="C100" s="63"/>
      <c r="D100" s="204" t="s">
        <v>182</v>
      </c>
      <c r="E100" s="63"/>
      <c r="F100" s="205" t="s">
        <v>5081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25.5" customHeight="1">
      <c r="B101" s="41"/>
      <c r="C101" s="192" t="s">
        <v>112</v>
      </c>
      <c r="D101" s="192" t="s">
        <v>176</v>
      </c>
      <c r="E101" s="193" t="s">
        <v>1166</v>
      </c>
      <c r="F101" s="194" t="s">
        <v>5082</v>
      </c>
      <c r="G101" s="195" t="s">
        <v>1260</v>
      </c>
      <c r="H101" s="196">
        <v>8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129</v>
      </c>
    </row>
    <row r="102" spans="2:65" s="1" customFormat="1" ht="13.5">
      <c r="B102" s="41"/>
      <c r="C102" s="63"/>
      <c r="D102" s="204" t="s">
        <v>182</v>
      </c>
      <c r="E102" s="63"/>
      <c r="F102" s="205" t="s">
        <v>5082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16.5" customHeight="1">
      <c r="B103" s="41"/>
      <c r="C103" s="192" t="s">
        <v>115</v>
      </c>
      <c r="D103" s="192" t="s">
        <v>176</v>
      </c>
      <c r="E103" s="193" t="s">
        <v>1172</v>
      </c>
      <c r="F103" s="194" t="s">
        <v>5083</v>
      </c>
      <c r="G103" s="195" t="s">
        <v>1260</v>
      </c>
      <c r="H103" s="196">
        <v>2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394</v>
      </c>
    </row>
    <row r="104" spans="2:65" s="1" customFormat="1" ht="13.5">
      <c r="B104" s="41"/>
      <c r="C104" s="63"/>
      <c r="D104" s="204" t="s">
        <v>182</v>
      </c>
      <c r="E104" s="63"/>
      <c r="F104" s="205" t="s">
        <v>5083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25.5" customHeight="1">
      <c r="B105" s="41"/>
      <c r="C105" s="192" t="s">
        <v>118</v>
      </c>
      <c r="D105" s="192" t="s">
        <v>176</v>
      </c>
      <c r="E105" s="193" t="s">
        <v>1179</v>
      </c>
      <c r="F105" s="194" t="s">
        <v>5084</v>
      </c>
      <c r="G105" s="195" t="s">
        <v>1260</v>
      </c>
      <c r="H105" s="196">
        <v>8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407</v>
      </c>
    </row>
    <row r="106" spans="2:65" s="1" customFormat="1" ht="13.5">
      <c r="B106" s="41"/>
      <c r="C106" s="63"/>
      <c r="D106" s="204" t="s">
        <v>182</v>
      </c>
      <c r="E106" s="63"/>
      <c r="F106" s="205" t="s">
        <v>5084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25.5" customHeight="1">
      <c r="B107" s="41"/>
      <c r="C107" s="192" t="s">
        <v>121</v>
      </c>
      <c r="D107" s="192" t="s">
        <v>176</v>
      </c>
      <c r="E107" s="193" t="s">
        <v>1188</v>
      </c>
      <c r="F107" s="194" t="s">
        <v>5085</v>
      </c>
      <c r="G107" s="195" t="s">
        <v>1260</v>
      </c>
      <c r="H107" s="196">
        <v>4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420</v>
      </c>
    </row>
    <row r="108" spans="2:65" s="1" customFormat="1" ht="13.5">
      <c r="B108" s="41"/>
      <c r="C108" s="63"/>
      <c r="D108" s="204" t="s">
        <v>182</v>
      </c>
      <c r="E108" s="63"/>
      <c r="F108" s="205" t="s">
        <v>5085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10</v>
      </c>
      <c r="D109" s="192" t="s">
        <v>176</v>
      </c>
      <c r="E109" s="193" t="s">
        <v>1194</v>
      </c>
      <c r="F109" s="194" t="s">
        <v>5086</v>
      </c>
      <c r="G109" s="195" t="s">
        <v>1260</v>
      </c>
      <c r="H109" s="196">
        <v>1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434</v>
      </c>
    </row>
    <row r="110" spans="2:65" s="1" customFormat="1" ht="13.5">
      <c r="B110" s="41"/>
      <c r="C110" s="63"/>
      <c r="D110" s="204" t="s">
        <v>182</v>
      </c>
      <c r="E110" s="63"/>
      <c r="F110" s="205" t="s">
        <v>5086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239</v>
      </c>
      <c r="D111" s="192" t="s">
        <v>176</v>
      </c>
      <c r="E111" s="193" t="s">
        <v>1199</v>
      </c>
      <c r="F111" s="194" t="s">
        <v>5087</v>
      </c>
      <c r="G111" s="195" t="s">
        <v>1260</v>
      </c>
      <c r="H111" s="196">
        <v>1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666</v>
      </c>
    </row>
    <row r="112" spans="2:65" s="1" customFormat="1" ht="13.5">
      <c r="B112" s="41"/>
      <c r="C112" s="63"/>
      <c r="D112" s="204" t="s">
        <v>182</v>
      </c>
      <c r="E112" s="63"/>
      <c r="F112" s="205" t="s">
        <v>5087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38.25" customHeight="1">
      <c r="B113" s="41"/>
      <c r="C113" s="192" t="s">
        <v>243</v>
      </c>
      <c r="D113" s="192" t="s">
        <v>176</v>
      </c>
      <c r="E113" s="193" t="s">
        <v>1205</v>
      </c>
      <c r="F113" s="194" t="s">
        <v>5088</v>
      </c>
      <c r="G113" s="195" t="s">
        <v>1260</v>
      </c>
      <c r="H113" s="196">
        <v>10</v>
      </c>
      <c r="I113" s="197"/>
      <c r="J113" s="198">
        <f>ROUND(I113*H113,2)</f>
        <v>0</v>
      </c>
      <c r="K113" s="194" t="s">
        <v>78</v>
      </c>
      <c r="L113" s="61"/>
      <c r="M113" s="199" t="s">
        <v>78</v>
      </c>
      <c r="N113" s="200" t="s">
        <v>50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239</v>
      </c>
      <c r="AT113" s="23" t="s">
        <v>176</v>
      </c>
      <c r="AU113" s="23" t="s">
        <v>87</v>
      </c>
      <c r="AY113" s="23" t="s">
        <v>173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87</v>
      </c>
      <c r="BK113" s="203">
        <f>ROUND(I113*H113,2)</f>
        <v>0</v>
      </c>
      <c r="BL113" s="23" t="s">
        <v>239</v>
      </c>
      <c r="BM113" s="23" t="s">
        <v>678</v>
      </c>
    </row>
    <row r="114" spans="2:65" s="1" customFormat="1" ht="27">
      <c r="B114" s="41"/>
      <c r="C114" s="63"/>
      <c r="D114" s="204" t="s">
        <v>182</v>
      </c>
      <c r="E114" s="63"/>
      <c r="F114" s="205" t="s">
        <v>5088</v>
      </c>
      <c r="G114" s="63"/>
      <c r="H114" s="63"/>
      <c r="I114" s="163"/>
      <c r="J114" s="63"/>
      <c r="K114" s="63"/>
      <c r="L114" s="61"/>
      <c r="M114" s="206"/>
      <c r="N114" s="42"/>
      <c r="O114" s="42"/>
      <c r="P114" s="42"/>
      <c r="Q114" s="42"/>
      <c r="R114" s="42"/>
      <c r="S114" s="42"/>
      <c r="T114" s="78"/>
      <c r="AT114" s="23" t="s">
        <v>182</v>
      </c>
      <c r="AU114" s="23" t="s">
        <v>87</v>
      </c>
    </row>
    <row r="115" spans="2:65" s="1" customFormat="1" ht="25.5" customHeight="1">
      <c r="B115" s="41"/>
      <c r="C115" s="192" t="s">
        <v>249</v>
      </c>
      <c r="D115" s="192" t="s">
        <v>176</v>
      </c>
      <c r="E115" s="193" t="s">
        <v>1211</v>
      </c>
      <c r="F115" s="194" t="s">
        <v>5089</v>
      </c>
      <c r="G115" s="195" t="s">
        <v>1260</v>
      </c>
      <c r="H115" s="196">
        <v>1</v>
      </c>
      <c r="I115" s="197"/>
      <c r="J115" s="198">
        <f>ROUND(I115*H115,2)</f>
        <v>0</v>
      </c>
      <c r="K115" s="194" t="s">
        <v>78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239</v>
      </c>
      <c r="AT115" s="23" t="s">
        <v>176</v>
      </c>
      <c r="AU115" s="23" t="s">
        <v>87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239</v>
      </c>
      <c r="BM115" s="23" t="s">
        <v>692</v>
      </c>
    </row>
    <row r="116" spans="2:65" s="1" customFormat="1" ht="13.5">
      <c r="B116" s="41"/>
      <c r="C116" s="63"/>
      <c r="D116" s="204" t="s">
        <v>182</v>
      </c>
      <c r="E116" s="63"/>
      <c r="F116" s="205" t="s">
        <v>5089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87</v>
      </c>
    </row>
    <row r="117" spans="2:65" s="1" customFormat="1" ht="25.5" customHeight="1">
      <c r="B117" s="41"/>
      <c r="C117" s="192" t="s">
        <v>253</v>
      </c>
      <c r="D117" s="192" t="s">
        <v>176</v>
      </c>
      <c r="E117" s="193" t="s">
        <v>1216</v>
      </c>
      <c r="F117" s="194" t="s">
        <v>5090</v>
      </c>
      <c r="G117" s="195" t="s">
        <v>1260</v>
      </c>
      <c r="H117" s="196">
        <v>1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710</v>
      </c>
    </row>
    <row r="118" spans="2:65" s="1" customFormat="1" ht="27">
      <c r="B118" s="41"/>
      <c r="C118" s="63"/>
      <c r="D118" s="204" t="s">
        <v>182</v>
      </c>
      <c r="E118" s="63"/>
      <c r="F118" s="205" t="s">
        <v>5090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5.5" customHeight="1">
      <c r="B119" s="41"/>
      <c r="C119" s="192" t="s">
        <v>124</v>
      </c>
      <c r="D119" s="192" t="s">
        <v>176</v>
      </c>
      <c r="E119" s="193" t="s">
        <v>1221</v>
      </c>
      <c r="F119" s="194" t="s">
        <v>5091</v>
      </c>
      <c r="G119" s="195" t="s">
        <v>1260</v>
      </c>
      <c r="H119" s="196">
        <v>21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239</v>
      </c>
      <c r="AT119" s="23" t="s">
        <v>176</v>
      </c>
      <c r="AU119" s="23" t="s">
        <v>87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239</v>
      </c>
      <c r="BM119" s="23" t="s">
        <v>733</v>
      </c>
    </row>
    <row r="120" spans="2:65" s="1" customFormat="1" ht="27">
      <c r="B120" s="41"/>
      <c r="C120" s="63"/>
      <c r="D120" s="204" t="s">
        <v>182</v>
      </c>
      <c r="E120" s="63"/>
      <c r="F120" s="205" t="s">
        <v>5091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87</v>
      </c>
    </row>
    <row r="121" spans="2:65" s="1" customFormat="1" ht="16.5" customHeight="1">
      <c r="B121" s="41"/>
      <c r="C121" s="192" t="s">
        <v>9</v>
      </c>
      <c r="D121" s="192" t="s">
        <v>176</v>
      </c>
      <c r="E121" s="193" t="s">
        <v>1226</v>
      </c>
      <c r="F121" s="194" t="s">
        <v>5092</v>
      </c>
      <c r="G121" s="195" t="s">
        <v>327</v>
      </c>
      <c r="H121" s="196">
        <v>572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239</v>
      </c>
      <c r="AT121" s="23" t="s">
        <v>176</v>
      </c>
      <c r="AU121" s="23" t="s">
        <v>87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239</v>
      </c>
      <c r="BM121" s="23" t="s">
        <v>746</v>
      </c>
    </row>
    <row r="122" spans="2:65" s="1" customFormat="1" ht="13.5">
      <c r="B122" s="41"/>
      <c r="C122" s="63"/>
      <c r="D122" s="204" t="s">
        <v>182</v>
      </c>
      <c r="E122" s="63"/>
      <c r="F122" s="205" t="s">
        <v>5092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87</v>
      </c>
    </row>
    <row r="123" spans="2:65" s="1" customFormat="1" ht="25.5" customHeight="1">
      <c r="B123" s="41"/>
      <c r="C123" s="192" t="s">
        <v>129</v>
      </c>
      <c r="D123" s="192" t="s">
        <v>176</v>
      </c>
      <c r="E123" s="193" t="s">
        <v>1233</v>
      </c>
      <c r="F123" s="194" t="s">
        <v>5093</v>
      </c>
      <c r="G123" s="195" t="s">
        <v>327</v>
      </c>
      <c r="H123" s="196">
        <v>331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759</v>
      </c>
    </row>
    <row r="124" spans="2:65" s="1" customFormat="1" ht="27">
      <c r="B124" s="41"/>
      <c r="C124" s="63"/>
      <c r="D124" s="204" t="s">
        <v>182</v>
      </c>
      <c r="E124" s="63"/>
      <c r="F124" s="205" t="s">
        <v>5093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38.25" customHeight="1">
      <c r="B125" s="41"/>
      <c r="C125" s="192" t="s">
        <v>387</v>
      </c>
      <c r="D125" s="192" t="s">
        <v>176</v>
      </c>
      <c r="E125" s="193" t="s">
        <v>1239</v>
      </c>
      <c r="F125" s="194" t="s">
        <v>5094</v>
      </c>
      <c r="G125" s="195" t="s">
        <v>327</v>
      </c>
      <c r="H125" s="196">
        <v>275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773</v>
      </c>
    </row>
    <row r="126" spans="2:65" s="1" customFormat="1" ht="27">
      <c r="B126" s="41"/>
      <c r="C126" s="63"/>
      <c r="D126" s="204" t="s">
        <v>182</v>
      </c>
      <c r="E126" s="63"/>
      <c r="F126" s="205" t="s">
        <v>5094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16.5" customHeight="1">
      <c r="B127" s="41"/>
      <c r="C127" s="192" t="s">
        <v>394</v>
      </c>
      <c r="D127" s="192" t="s">
        <v>176</v>
      </c>
      <c r="E127" s="193" t="s">
        <v>1245</v>
      </c>
      <c r="F127" s="194" t="s">
        <v>5095</v>
      </c>
      <c r="G127" s="195" t="s">
        <v>327</v>
      </c>
      <c r="H127" s="196">
        <v>6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87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783</v>
      </c>
    </row>
    <row r="128" spans="2:65" s="1" customFormat="1" ht="13.5">
      <c r="B128" s="41"/>
      <c r="C128" s="63"/>
      <c r="D128" s="204" t="s">
        <v>182</v>
      </c>
      <c r="E128" s="63"/>
      <c r="F128" s="205" t="s">
        <v>5095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87</v>
      </c>
    </row>
    <row r="129" spans="2:65" s="1" customFormat="1" ht="25.5" customHeight="1">
      <c r="B129" s="41"/>
      <c r="C129" s="192" t="s">
        <v>402</v>
      </c>
      <c r="D129" s="192" t="s">
        <v>176</v>
      </c>
      <c r="E129" s="193" t="s">
        <v>1249</v>
      </c>
      <c r="F129" s="194" t="s">
        <v>5096</v>
      </c>
      <c r="G129" s="195" t="s">
        <v>327</v>
      </c>
      <c r="H129" s="196">
        <v>10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797</v>
      </c>
    </row>
    <row r="130" spans="2:65" s="1" customFormat="1" ht="27">
      <c r="B130" s="41"/>
      <c r="C130" s="63"/>
      <c r="D130" s="204" t="s">
        <v>182</v>
      </c>
      <c r="E130" s="63"/>
      <c r="F130" s="205" t="s">
        <v>5096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5.5" customHeight="1">
      <c r="B131" s="41"/>
      <c r="C131" s="192" t="s">
        <v>407</v>
      </c>
      <c r="D131" s="192" t="s">
        <v>176</v>
      </c>
      <c r="E131" s="193" t="s">
        <v>1293</v>
      </c>
      <c r="F131" s="194" t="s">
        <v>5097</v>
      </c>
      <c r="G131" s="195" t="s">
        <v>327</v>
      </c>
      <c r="H131" s="196">
        <v>12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813</v>
      </c>
    </row>
    <row r="132" spans="2:65" s="1" customFormat="1" ht="27">
      <c r="B132" s="41"/>
      <c r="C132" s="63"/>
      <c r="D132" s="204" t="s">
        <v>182</v>
      </c>
      <c r="E132" s="63"/>
      <c r="F132" s="205" t="s">
        <v>5097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25.5" customHeight="1">
      <c r="B133" s="41"/>
      <c r="C133" s="192" t="s">
        <v>414</v>
      </c>
      <c r="D133" s="192" t="s">
        <v>176</v>
      </c>
      <c r="E133" s="193" t="s">
        <v>1302</v>
      </c>
      <c r="F133" s="194" t="s">
        <v>5098</v>
      </c>
      <c r="G133" s="195" t="s">
        <v>327</v>
      </c>
      <c r="H133" s="196">
        <v>10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824</v>
      </c>
    </row>
    <row r="134" spans="2:65" s="1" customFormat="1" ht="27">
      <c r="B134" s="41"/>
      <c r="C134" s="63"/>
      <c r="D134" s="204" t="s">
        <v>182</v>
      </c>
      <c r="E134" s="63"/>
      <c r="F134" s="205" t="s">
        <v>5098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420</v>
      </c>
      <c r="D135" s="192" t="s">
        <v>176</v>
      </c>
      <c r="E135" s="193" t="s">
        <v>1309</v>
      </c>
      <c r="F135" s="194" t="s">
        <v>5099</v>
      </c>
      <c r="G135" s="195" t="s">
        <v>327</v>
      </c>
      <c r="H135" s="196">
        <v>10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835</v>
      </c>
    </row>
    <row r="136" spans="2:65" s="1" customFormat="1" ht="13.5">
      <c r="B136" s="41"/>
      <c r="C136" s="63"/>
      <c r="D136" s="204" t="s">
        <v>182</v>
      </c>
      <c r="E136" s="63"/>
      <c r="F136" s="205" t="s">
        <v>5099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25.5" customHeight="1">
      <c r="B137" s="41"/>
      <c r="C137" s="192" t="s">
        <v>427</v>
      </c>
      <c r="D137" s="192" t="s">
        <v>176</v>
      </c>
      <c r="E137" s="193" t="s">
        <v>1316</v>
      </c>
      <c r="F137" s="194" t="s">
        <v>5100</v>
      </c>
      <c r="G137" s="195" t="s">
        <v>327</v>
      </c>
      <c r="H137" s="196">
        <v>10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848</v>
      </c>
    </row>
    <row r="138" spans="2:65" s="1" customFormat="1" ht="27">
      <c r="B138" s="41"/>
      <c r="C138" s="63"/>
      <c r="D138" s="204" t="s">
        <v>182</v>
      </c>
      <c r="E138" s="63"/>
      <c r="F138" s="205" t="s">
        <v>5100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" customFormat="1" ht="25.5" customHeight="1">
      <c r="B139" s="41"/>
      <c r="C139" s="192" t="s">
        <v>434</v>
      </c>
      <c r="D139" s="192" t="s">
        <v>176</v>
      </c>
      <c r="E139" s="193" t="s">
        <v>1322</v>
      </c>
      <c r="F139" s="194" t="s">
        <v>5101</v>
      </c>
      <c r="G139" s="195" t="s">
        <v>327</v>
      </c>
      <c r="H139" s="196">
        <v>205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239</v>
      </c>
      <c r="AT139" s="23" t="s">
        <v>176</v>
      </c>
      <c r="AU139" s="23" t="s">
        <v>87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239</v>
      </c>
      <c r="BM139" s="23" t="s">
        <v>861</v>
      </c>
    </row>
    <row r="140" spans="2:65" s="1" customFormat="1" ht="27">
      <c r="B140" s="41"/>
      <c r="C140" s="63"/>
      <c r="D140" s="204" t="s">
        <v>182</v>
      </c>
      <c r="E140" s="63"/>
      <c r="F140" s="205" t="s">
        <v>5101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87</v>
      </c>
    </row>
    <row r="141" spans="2:65" s="1" customFormat="1" ht="25.5" customHeight="1">
      <c r="B141" s="41"/>
      <c r="C141" s="192" t="s">
        <v>441</v>
      </c>
      <c r="D141" s="192" t="s">
        <v>176</v>
      </c>
      <c r="E141" s="193" t="s">
        <v>1328</v>
      </c>
      <c r="F141" s="194" t="s">
        <v>5102</v>
      </c>
      <c r="G141" s="195" t="s">
        <v>327</v>
      </c>
      <c r="H141" s="196">
        <v>8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871</v>
      </c>
    </row>
    <row r="142" spans="2:65" s="1" customFormat="1" ht="27">
      <c r="B142" s="41"/>
      <c r="C142" s="63"/>
      <c r="D142" s="204" t="s">
        <v>182</v>
      </c>
      <c r="E142" s="63"/>
      <c r="F142" s="205" t="s">
        <v>5102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" customFormat="1" ht="38.25" customHeight="1">
      <c r="B143" s="41"/>
      <c r="C143" s="192" t="s">
        <v>666</v>
      </c>
      <c r="D143" s="192" t="s">
        <v>176</v>
      </c>
      <c r="E143" s="193" t="s">
        <v>1334</v>
      </c>
      <c r="F143" s="194" t="s">
        <v>5103</v>
      </c>
      <c r="G143" s="195" t="s">
        <v>327</v>
      </c>
      <c r="H143" s="196">
        <v>32</v>
      </c>
      <c r="I143" s="197"/>
      <c r="J143" s="198">
        <f>ROUND(I143*H143,2)</f>
        <v>0</v>
      </c>
      <c r="K143" s="194" t="s">
        <v>78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239</v>
      </c>
      <c r="AT143" s="23" t="s">
        <v>176</v>
      </c>
      <c r="AU143" s="23" t="s">
        <v>87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239</v>
      </c>
      <c r="BM143" s="23" t="s">
        <v>880</v>
      </c>
    </row>
    <row r="144" spans="2:65" s="1" customFormat="1" ht="40.5">
      <c r="B144" s="41"/>
      <c r="C144" s="63"/>
      <c r="D144" s="204" t="s">
        <v>182</v>
      </c>
      <c r="E144" s="63"/>
      <c r="F144" s="205" t="s">
        <v>5103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87</v>
      </c>
    </row>
    <row r="145" spans="2:65" s="1" customFormat="1" ht="38.25" customHeight="1">
      <c r="B145" s="41"/>
      <c r="C145" s="192" t="s">
        <v>673</v>
      </c>
      <c r="D145" s="192" t="s">
        <v>176</v>
      </c>
      <c r="E145" s="193" t="s">
        <v>1339</v>
      </c>
      <c r="F145" s="194" t="s">
        <v>5104</v>
      </c>
      <c r="G145" s="195" t="s">
        <v>327</v>
      </c>
      <c r="H145" s="196">
        <v>12</v>
      </c>
      <c r="I145" s="197"/>
      <c r="J145" s="198">
        <f>ROUND(I145*H145,2)</f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239</v>
      </c>
      <c r="BM145" s="23" t="s">
        <v>895</v>
      </c>
    </row>
    <row r="146" spans="2:65" s="1" customFormat="1" ht="27">
      <c r="B146" s="41"/>
      <c r="C146" s="63"/>
      <c r="D146" s="204" t="s">
        <v>182</v>
      </c>
      <c r="E146" s="63"/>
      <c r="F146" s="205" t="s">
        <v>5104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87</v>
      </c>
    </row>
    <row r="147" spans="2:65" s="1" customFormat="1" ht="38.25" customHeight="1">
      <c r="B147" s="41"/>
      <c r="C147" s="192" t="s">
        <v>678</v>
      </c>
      <c r="D147" s="192" t="s">
        <v>176</v>
      </c>
      <c r="E147" s="193" t="s">
        <v>1346</v>
      </c>
      <c r="F147" s="194" t="s">
        <v>5105</v>
      </c>
      <c r="G147" s="195" t="s">
        <v>327</v>
      </c>
      <c r="H147" s="196">
        <v>190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903</v>
      </c>
    </row>
    <row r="148" spans="2:65" s="1" customFormat="1" ht="27">
      <c r="B148" s="41"/>
      <c r="C148" s="63"/>
      <c r="D148" s="204" t="s">
        <v>182</v>
      </c>
      <c r="E148" s="63"/>
      <c r="F148" s="205" t="s">
        <v>5105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5.5" customHeight="1">
      <c r="B149" s="41"/>
      <c r="C149" s="192" t="s">
        <v>683</v>
      </c>
      <c r="D149" s="192" t="s">
        <v>176</v>
      </c>
      <c r="E149" s="193" t="s">
        <v>1353</v>
      </c>
      <c r="F149" s="194" t="s">
        <v>5106</v>
      </c>
      <c r="G149" s="195" t="s">
        <v>327</v>
      </c>
      <c r="H149" s="196">
        <v>24</v>
      </c>
      <c r="I149" s="197"/>
      <c r="J149" s="198">
        <f>ROUND(I149*H149,2)</f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239</v>
      </c>
      <c r="BM149" s="23" t="s">
        <v>911</v>
      </c>
    </row>
    <row r="150" spans="2:65" s="1" customFormat="1" ht="27">
      <c r="B150" s="41"/>
      <c r="C150" s="63"/>
      <c r="D150" s="204" t="s">
        <v>182</v>
      </c>
      <c r="E150" s="63"/>
      <c r="F150" s="205" t="s">
        <v>5106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87</v>
      </c>
    </row>
    <row r="151" spans="2:65" s="1" customFormat="1" ht="25.5" customHeight="1">
      <c r="B151" s="41"/>
      <c r="C151" s="192" t="s">
        <v>692</v>
      </c>
      <c r="D151" s="192" t="s">
        <v>176</v>
      </c>
      <c r="E151" s="193" t="s">
        <v>1360</v>
      </c>
      <c r="F151" s="194" t="s">
        <v>5107</v>
      </c>
      <c r="G151" s="195" t="s">
        <v>327</v>
      </c>
      <c r="H151" s="196">
        <v>10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87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920</v>
      </c>
    </row>
    <row r="152" spans="2:65" s="1" customFormat="1" ht="27">
      <c r="B152" s="41"/>
      <c r="C152" s="63"/>
      <c r="D152" s="204" t="s">
        <v>182</v>
      </c>
      <c r="E152" s="63"/>
      <c r="F152" s="205" t="s">
        <v>5107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87</v>
      </c>
    </row>
    <row r="153" spans="2:65" s="1" customFormat="1" ht="25.5" customHeight="1">
      <c r="B153" s="41"/>
      <c r="C153" s="192" t="s">
        <v>701</v>
      </c>
      <c r="D153" s="192" t="s">
        <v>176</v>
      </c>
      <c r="E153" s="193" t="s">
        <v>1370</v>
      </c>
      <c r="F153" s="194" t="s">
        <v>5108</v>
      </c>
      <c r="G153" s="195" t="s">
        <v>327</v>
      </c>
      <c r="H153" s="196">
        <v>42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929</v>
      </c>
    </row>
    <row r="154" spans="2:65" s="1" customFormat="1" ht="27">
      <c r="B154" s="41"/>
      <c r="C154" s="63"/>
      <c r="D154" s="204" t="s">
        <v>182</v>
      </c>
      <c r="E154" s="63"/>
      <c r="F154" s="205" t="s">
        <v>5108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38.25" customHeight="1">
      <c r="B155" s="41"/>
      <c r="C155" s="192" t="s">
        <v>710</v>
      </c>
      <c r="D155" s="192" t="s">
        <v>176</v>
      </c>
      <c r="E155" s="193" t="s">
        <v>1376</v>
      </c>
      <c r="F155" s="194" t="s">
        <v>5109</v>
      </c>
      <c r="G155" s="195" t="s">
        <v>327</v>
      </c>
      <c r="H155" s="196">
        <v>260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937</v>
      </c>
    </row>
    <row r="156" spans="2:65" s="1" customFormat="1" ht="27">
      <c r="B156" s="41"/>
      <c r="C156" s="63"/>
      <c r="D156" s="204" t="s">
        <v>182</v>
      </c>
      <c r="E156" s="63"/>
      <c r="F156" s="205" t="s">
        <v>5109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16.5" customHeight="1">
      <c r="B157" s="41"/>
      <c r="C157" s="192" t="s">
        <v>718</v>
      </c>
      <c r="D157" s="192" t="s">
        <v>176</v>
      </c>
      <c r="E157" s="193" t="s">
        <v>1386</v>
      </c>
      <c r="F157" s="194" t="s">
        <v>5110</v>
      </c>
      <c r="G157" s="195" t="s">
        <v>1260</v>
      </c>
      <c r="H157" s="196">
        <v>3066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945</v>
      </c>
    </row>
    <row r="158" spans="2:65" s="1" customFormat="1" ht="13.5">
      <c r="B158" s="41"/>
      <c r="C158" s="63"/>
      <c r="D158" s="204" t="s">
        <v>182</v>
      </c>
      <c r="E158" s="63"/>
      <c r="F158" s="205" t="s">
        <v>5110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25.5" customHeight="1">
      <c r="B159" s="41"/>
      <c r="C159" s="192" t="s">
        <v>733</v>
      </c>
      <c r="D159" s="192" t="s">
        <v>176</v>
      </c>
      <c r="E159" s="193" t="s">
        <v>1389</v>
      </c>
      <c r="F159" s="194" t="s">
        <v>5111</v>
      </c>
      <c r="G159" s="195" t="s">
        <v>1260</v>
      </c>
      <c r="H159" s="196">
        <v>3705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953</v>
      </c>
    </row>
    <row r="160" spans="2:65" s="1" customFormat="1" ht="27">
      <c r="B160" s="41"/>
      <c r="C160" s="63"/>
      <c r="D160" s="204" t="s">
        <v>182</v>
      </c>
      <c r="E160" s="63"/>
      <c r="F160" s="205" t="s">
        <v>5111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25.5" customHeight="1">
      <c r="B161" s="41"/>
      <c r="C161" s="192" t="s">
        <v>716</v>
      </c>
      <c r="D161" s="192" t="s">
        <v>176</v>
      </c>
      <c r="E161" s="193" t="s">
        <v>1393</v>
      </c>
      <c r="F161" s="194" t="s">
        <v>5112</v>
      </c>
      <c r="G161" s="195" t="s">
        <v>3618</v>
      </c>
      <c r="H161" s="196">
        <v>140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962</v>
      </c>
    </row>
    <row r="162" spans="2:65" s="1" customFormat="1" ht="13.5">
      <c r="B162" s="41"/>
      <c r="C162" s="63"/>
      <c r="D162" s="204" t="s">
        <v>182</v>
      </c>
      <c r="E162" s="63"/>
      <c r="F162" s="205" t="s">
        <v>5112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16.5" customHeight="1">
      <c r="B163" s="41"/>
      <c r="C163" s="192" t="s">
        <v>746</v>
      </c>
      <c r="D163" s="192" t="s">
        <v>176</v>
      </c>
      <c r="E163" s="193" t="s">
        <v>1401</v>
      </c>
      <c r="F163" s="194" t="s">
        <v>5113</v>
      </c>
      <c r="G163" s="195" t="s">
        <v>4870</v>
      </c>
      <c r="H163" s="196">
        <v>1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975</v>
      </c>
    </row>
    <row r="164" spans="2:65" s="1" customFormat="1" ht="13.5">
      <c r="B164" s="41"/>
      <c r="C164" s="63"/>
      <c r="D164" s="204" t="s">
        <v>182</v>
      </c>
      <c r="E164" s="63"/>
      <c r="F164" s="205" t="s">
        <v>5113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753</v>
      </c>
      <c r="D165" s="192" t="s">
        <v>176</v>
      </c>
      <c r="E165" s="193" t="s">
        <v>1408</v>
      </c>
      <c r="F165" s="194" t="s">
        <v>5114</v>
      </c>
      <c r="G165" s="195" t="s">
        <v>4870</v>
      </c>
      <c r="H165" s="196">
        <v>1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992</v>
      </c>
    </row>
    <row r="166" spans="2:65" s="1" customFormat="1" ht="13.5">
      <c r="B166" s="41"/>
      <c r="C166" s="63"/>
      <c r="D166" s="204" t="s">
        <v>182</v>
      </c>
      <c r="E166" s="63"/>
      <c r="F166" s="205" t="s">
        <v>5114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16.5" customHeight="1">
      <c r="B167" s="41"/>
      <c r="C167" s="192" t="s">
        <v>759</v>
      </c>
      <c r="D167" s="192" t="s">
        <v>176</v>
      </c>
      <c r="E167" s="193" t="s">
        <v>1412</v>
      </c>
      <c r="F167" s="194" t="s">
        <v>5115</v>
      </c>
      <c r="G167" s="195" t="s">
        <v>4870</v>
      </c>
      <c r="H167" s="196">
        <v>1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1006</v>
      </c>
    </row>
    <row r="168" spans="2:65" s="1" customFormat="1" ht="13.5">
      <c r="B168" s="41"/>
      <c r="C168" s="63"/>
      <c r="D168" s="204" t="s">
        <v>182</v>
      </c>
      <c r="E168" s="63"/>
      <c r="F168" s="205" t="s">
        <v>5115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0" customFormat="1" ht="37.35" customHeight="1">
      <c r="B169" s="176"/>
      <c r="C169" s="177"/>
      <c r="D169" s="178" t="s">
        <v>79</v>
      </c>
      <c r="E169" s="179" t="s">
        <v>3615</v>
      </c>
      <c r="F169" s="179" t="s">
        <v>5116</v>
      </c>
      <c r="G169" s="177"/>
      <c r="H169" s="177"/>
      <c r="I169" s="180"/>
      <c r="J169" s="181">
        <f>BK169</f>
        <v>0</v>
      </c>
      <c r="K169" s="177"/>
      <c r="L169" s="182"/>
      <c r="M169" s="183"/>
      <c r="N169" s="184"/>
      <c r="O169" s="184"/>
      <c r="P169" s="185">
        <f>SUM(P170:P205)</f>
        <v>0</v>
      </c>
      <c r="Q169" s="184"/>
      <c r="R169" s="185">
        <f>SUM(R170:R205)</f>
        <v>0</v>
      </c>
      <c r="S169" s="184"/>
      <c r="T169" s="186">
        <f>SUM(T170:T205)</f>
        <v>0</v>
      </c>
      <c r="AR169" s="187" t="s">
        <v>89</v>
      </c>
      <c r="AT169" s="188" t="s">
        <v>79</v>
      </c>
      <c r="AU169" s="188" t="s">
        <v>80</v>
      </c>
      <c r="AY169" s="187" t="s">
        <v>173</v>
      </c>
      <c r="BK169" s="189">
        <f>SUM(BK170:BK205)</f>
        <v>0</v>
      </c>
    </row>
    <row r="170" spans="2:65" s="1" customFormat="1" ht="25.5" customHeight="1">
      <c r="B170" s="41"/>
      <c r="C170" s="192" t="s">
        <v>764</v>
      </c>
      <c r="D170" s="192" t="s">
        <v>176</v>
      </c>
      <c r="E170" s="193" t="s">
        <v>1794</v>
      </c>
      <c r="F170" s="194" t="s">
        <v>5117</v>
      </c>
      <c r="G170" s="195" t="s">
        <v>1260</v>
      </c>
      <c r="H170" s="196">
        <v>1</v>
      </c>
      <c r="I170" s="197"/>
      <c r="J170" s="198">
        <f>ROUND(I170*H170,2)</f>
        <v>0</v>
      </c>
      <c r="K170" s="194" t="s">
        <v>78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239</v>
      </c>
      <c r="AT170" s="23" t="s">
        <v>176</v>
      </c>
      <c r="AU170" s="23" t="s">
        <v>87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239</v>
      </c>
      <c r="BM170" s="23" t="s">
        <v>1030</v>
      </c>
    </row>
    <row r="171" spans="2:65" s="1" customFormat="1" ht="13.5">
      <c r="B171" s="41"/>
      <c r="C171" s="63"/>
      <c r="D171" s="204" t="s">
        <v>182</v>
      </c>
      <c r="E171" s="63"/>
      <c r="F171" s="205" t="s">
        <v>5117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87</v>
      </c>
    </row>
    <row r="172" spans="2:65" s="1" customFormat="1" ht="16.5" customHeight="1">
      <c r="B172" s="41"/>
      <c r="C172" s="192" t="s">
        <v>773</v>
      </c>
      <c r="D172" s="192" t="s">
        <v>176</v>
      </c>
      <c r="E172" s="193" t="s">
        <v>1802</v>
      </c>
      <c r="F172" s="194" t="s">
        <v>5118</v>
      </c>
      <c r="G172" s="195" t="s">
        <v>1260</v>
      </c>
      <c r="H172" s="196">
        <v>1</v>
      </c>
      <c r="I172" s="197"/>
      <c r="J172" s="198">
        <f>ROUND(I172*H172,2)</f>
        <v>0</v>
      </c>
      <c r="K172" s="194" t="s">
        <v>78</v>
      </c>
      <c r="L172" s="61"/>
      <c r="M172" s="199" t="s">
        <v>78</v>
      </c>
      <c r="N172" s="200" t="s">
        <v>50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239</v>
      </c>
      <c r="AT172" s="23" t="s">
        <v>176</v>
      </c>
      <c r="AU172" s="23" t="s">
        <v>87</v>
      </c>
      <c r="AY172" s="23" t="s">
        <v>173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87</v>
      </c>
      <c r="BK172" s="203">
        <f>ROUND(I172*H172,2)</f>
        <v>0</v>
      </c>
      <c r="BL172" s="23" t="s">
        <v>239</v>
      </c>
      <c r="BM172" s="23" t="s">
        <v>1045</v>
      </c>
    </row>
    <row r="173" spans="2:65" s="1" customFormat="1" ht="13.5">
      <c r="B173" s="41"/>
      <c r="C173" s="63"/>
      <c r="D173" s="204" t="s">
        <v>182</v>
      </c>
      <c r="E173" s="63"/>
      <c r="F173" s="205" t="s">
        <v>5118</v>
      </c>
      <c r="G173" s="63"/>
      <c r="H173" s="63"/>
      <c r="I173" s="163"/>
      <c r="J173" s="63"/>
      <c r="K173" s="63"/>
      <c r="L173" s="61"/>
      <c r="M173" s="206"/>
      <c r="N173" s="42"/>
      <c r="O173" s="42"/>
      <c r="P173" s="42"/>
      <c r="Q173" s="42"/>
      <c r="R173" s="42"/>
      <c r="S173" s="42"/>
      <c r="T173" s="78"/>
      <c r="AT173" s="23" t="s">
        <v>182</v>
      </c>
      <c r="AU173" s="23" t="s">
        <v>87</v>
      </c>
    </row>
    <row r="174" spans="2:65" s="1" customFormat="1" ht="16.5" customHeight="1">
      <c r="B174" s="41"/>
      <c r="C174" s="192" t="s">
        <v>778</v>
      </c>
      <c r="D174" s="192" t="s">
        <v>176</v>
      </c>
      <c r="E174" s="193" t="s">
        <v>1808</v>
      </c>
      <c r="F174" s="194" t="s">
        <v>5119</v>
      </c>
      <c r="G174" s="195" t="s">
        <v>1260</v>
      </c>
      <c r="H174" s="196">
        <v>2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87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1059</v>
      </c>
    </row>
    <row r="175" spans="2:65" s="1" customFormat="1" ht="13.5">
      <c r="B175" s="41"/>
      <c r="C175" s="63"/>
      <c r="D175" s="204" t="s">
        <v>182</v>
      </c>
      <c r="E175" s="63"/>
      <c r="F175" s="205" t="s">
        <v>5119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87</v>
      </c>
    </row>
    <row r="176" spans="2:65" s="1" customFormat="1" ht="16.5" customHeight="1">
      <c r="B176" s="41"/>
      <c r="C176" s="192" t="s">
        <v>783</v>
      </c>
      <c r="D176" s="192" t="s">
        <v>176</v>
      </c>
      <c r="E176" s="193" t="s">
        <v>1816</v>
      </c>
      <c r="F176" s="194" t="s">
        <v>5120</v>
      </c>
      <c r="G176" s="195" t="s">
        <v>1260</v>
      </c>
      <c r="H176" s="196">
        <v>1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239</v>
      </c>
      <c r="AT176" s="23" t="s">
        <v>176</v>
      </c>
      <c r="AU176" s="23" t="s">
        <v>87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239</v>
      </c>
      <c r="BM176" s="23" t="s">
        <v>1071</v>
      </c>
    </row>
    <row r="177" spans="2:65" s="1" customFormat="1" ht="13.5">
      <c r="B177" s="41"/>
      <c r="C177" s="63"/>
      <c r="D177" s="204" t="s">
        <v>182</v>
      </c>
      <c r="E177" s="63"/>
      <c r="F177" s="205" t="s">
        <v>5120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87</v>
      </c>
    </row>
    <row r="178" spans="2:65" s="1" customFormat="1" ht="16.5" customHeight="1">
      <c r="B178" s="41"/>
      <c r="C178" s="192" t="s">
        <v>792</v>
      </c>
      <c r="D178" s="192" t="s">
        <v>176</v>
      </c>
      <c r="E178" s="193" t="s">
        <v>1822</v>
      </c>
      <c r="F178" s="194" t="s">
        <v>5121</v>
      </c>
      <c r="G178" s="195" t="s">
        <v>1260</v>
      </c>
      <c r="H178" s="196">
        <v>1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87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1083</v>
      </c>
    </row>
    <row r="179" spans="2:65" s="1" customFormat="1" ht="13.5">
      <c r="B179" s="41"/>
      <c r="C179" s="63"/>
      <c r="D179" s="204" t="s">
        <v>182</v>
      </c>
      <c r="E179" s="63"/>
      <c r="F179" s="205" t="s">
        <v>5121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87</v>
      </c>
    </row>
    <row r="180" spans="2:65" s="1" customFormat="1" ht="16.5" customHeight="1">
      <c r="B180" s="41"/>
      <c r="C180" s="192" t="s">
        <v>797</v>
      </c>
      <c r="D180" s="192" t="s">
        <v>176</v>
      </c>
      <c r="E180" s="193" t="s">
        <v>1826</v>
      </c>
      <c r="F180" s="194" t="s">
        <v>5122</v>
      </c>
      <c r="G180" s="195" t="s">
        <v>1260</v>
      </c>
      <c r="H180" s="196">
        <v>1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87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1096</v>
      </c>
    </row>
    <row r="181" spans="2:65" s="1" customFormat="1" ht="13.5">
      <c r="B181" s="41"/>
      <c r="C181" s="63"/>
      <c r="D181" s="204" t="s">
        <v>182</v>
      </c>
      <c r="E181" s="63"/>
      <c r="F181" s="205" t="s">
        <v>5122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87</v>
      </c>
    </row>
    <row r="182" spans="2:65" s="1" customFormat="1" ht="25.5" customHeight="1">
      <c r="B182" s="41"/>
      <c r="C182" s="192" t="s">
        <v>805</v>
      </c>
      <c r="D182" s="192" t="s">
        <v>176</v>
      </c>
      <c r="E182" s="193" t="s">
        <v>1840</v>
      </c>
      <c r="F182" s="194" t="s">
        <v>5123</v>
      </c>
      <c r="G182" s="195" t="s">
        <v>1260</v>
      </c>
      <c r="H182" s="196">
        <v>1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239</v>
      </c>
      <c r="AT182" s="23" t="s">
        <v>176</v>
      </c>
      <c r="AU182" s="23" t="s">
        <v>87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239</v>
      </c>
      <c r="BM182" s="23" t="s">
        <v>1112</v>
      </c>
    </row>
    <row r="183" spans="2:65" s="1" customFormat="1" ht="13.5">
      <c r="B183" s="41"/>
      <c r="C183" s="63"/>
      <c r="D183" s="204" t="s">
        <v>182</v>
      </c>
      <c r="E183" s="63"/>
      <c r="F183" s="205" t="s">
        <v>5123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87</v>
      </c>
    </row>
    <row r="184" spans="2:65" s="1" customFormat="1" ht="25.5" customHeight="1">
      <c r="B184" s="41"/>
      <c r="C184" s="192" t="s">
        <v>813</v>
      </c>
      <c r="D184" s="192" t="s">
        <v>176</v>
      </c>
      <c r="E184" s="193" t="s">
        <v>1847</v>
      </c>
      <c r="F184" s="194" t="s">
        <v>5124</v>
      </c>
      <c r="G184" s="195" t="s">
        <v>1260</v>
      </c>
      <c r="H184" s="196">
        <v>63</v>
      </c>
      <c r="I184" s="197"/>
      <c r="J184" s="198">
        <f>ROUND(I184*H184,2)</f>
        <v>0</v>
      </c>
      <c r="K184" s="194" t="s">
        <v>78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239</v>
      </c>
      <c r="AT184" s="23" t="s">
        <v>176</v>
      </c>
      <c r="AU184" s="23" t="s">
        <v>87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239</v>
      </c>
      <c r="BM184" s="23" t="s">
        <v>1124</v>
      </c>
    </row>
    <row r="185" spans="2:65" s="1" customFormat="1" ht="13.5">
      <c r="B185" s="41"/>
      <c r="C185" s="63"/>
      <c r="D185" s="204" t="s">
        <v>182</v>
      </c>
      <c r="E185" s="63"/>
      <c r="F185" s="205" t="s">
        <v>5124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87</v>
      </c>
    </row>
    <row r="186" spans="2:65" s="1" customFormat="1" ht="25.5" customHeight="1">
      <c r="B186" s="41"/>
      <c r="C186" s="192" t="s">
        <v>818</v>
      </c>
      <c r="D186" s="192" t="s">
        <v>176</v>
      </c>
      <c r="E186" s="193" t="s">
        <v>1851</v>
      </c>
      <c r="F186" s="194" t="s">
        <v>5125</v>
      </c>
      <c r="G186" s="195" t="s">
        <v>1260</v>
      </c>
      <c r="H186" s="196">
        <v>6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1134</v>
      </c>
    </row>
    <row r="187" spans="2:65" s="1" customFormat="1" ht="27">
      <c r="B187" s="41"/>
      <c r="C187" s="63"/>
      <c r="D187" s="204" t="s">
        <v>182</v>
      </c>
      <c r="E187" s="63"/>
      <c r="F187" s="205" t="s">
        <v>5125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25.5" customHeight="1">
      <c r="B188" s="41"/>
      <c r="C188" s="192" t="s">
        <v>824</v>
      </c>
      <c r="D188" s="192" t="s">
        <v>176</v>
      </c>
      <c r="E188" s="193" t="s">
        <v>1855</v>
      </c>
      <c r="F188" s="194" t="s">
        <v>5126</v>
      </c>
      <c r="G188" s="195" t="s">
        <v>1260</v>
      </c>
      <c r="H188" s="196">
        <v>38</v>
      </c>
      <c r="I188" s="197"/>
      <c r="J188" s="198">
        <f>ROUND(I188*H188,2)</f>
        <v>0</v>
      </c>
      <c r="K188" s="194" t="s">
        <v>78</v>
      </c>
      <c r="L188" s="61"/>
      <c r="M188" s="199" t="s">
        <v>78</v>
      </c>
      <c r="N188" s="200" t="s">
        <v>50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239</v>
      </c>
      <c r="AT188" s="23" t="s">
        <v>176</v>
      </c>
      <c r="AU188" s="23" t="s">
        <v>87</v>
      </c>
      <c r="AY188" s="23" t="s">
        <v>173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87</v>
      </c>
      <c r="BK188" s="203">
        <f>ROUND(I188*H188,2)</f>
        <v>0</v>
      </c>
      <c r="BL188" s="23" t="s">
        <v>239</v>
      </c>
      <c r="BM188" s="23" t="s">
        <v>1149</v>
      </c>
    </row>
    <row r="189" spans="2:65" s="1" customFormat="1" ht="13.5">
      <c r="B189" s="41"/>
      <c r="C189" s="63"/>
      <c r="D189" s="204" t="s">
        <v>182</v>
      </c>
      <c r="E189" s="63"/>
      <c r="F189" s="205" t="s">
        <v>5126</v>
      </c>
      <c r="G189" s="63"/>
      <c r="H189" s="63"/>
      <c r="I189" s="163"/>
      <c r="J189" s="63"/>
      <c r="K189" s="63"/>
      <c r="L189" s="61"/>
      <c r="M189" s="206"/>
      <c r="N189" s="42"/>
      <c r="O189" s="42"/>
      <c r="P189" s="42"/>
      <c r="Q189" s="42"/>
      <c r="R189" s="42"/>
      <c r="S189" s="42"/>
      <c r="T189" s="78"/>
      <c r="AT189" s="23" t="s">
        <v>182</v>
      </c>
      <c r="AU189" s="23" t="s">
        <v>87</v>
      </c>
    </row>
    <row r="190" spans="2:65" s="1" customFormat="1" ht="16.5" customHeight="1">
      <c r="B190" s="41"/>
      <c r="C190" s="192" t="s">
        <v>829</v>
      </c>
      <c r="D190" s="192" t="s">
        <v>176</v>
      </c>
      <c r="E190" s="193" t="s">
        <v>1865</v>
      </c>
      <c r="F190" s="194" t="s">
        <v>5127</v>
      </c>
      <c r="G190" s="195" t="s">
        <v>1260</v>
      </c>
      <c r="H190" s="196">
        <v>2</v>
      </c>
      <c r="I190" s="197"/>
      <c r="J190" s="198">
        <f>ROUND(I190*H190,2)</f>
        <v>0</v>
      </c>
      <c r="K190" s="194" t="s">
        <v>78</v>
      </c>
      <c r="L190" s="61"/>
      <c r="M190" s="199" t="s">
        <v>78</v>
      </c>
      <c r="N190" s="200" t="s">
        <v>50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239</v>
      </c>
      <c r="AT190" s="23" t="s">
        <v>176</v>
      </c>
      <c r="AU190" s="23" t="s">
        <v>87</v>
      </c>
      <c r="AY190" s="23" t="s">
        <v>173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87</v>
      </c>
      <c r="BK190" s="203">
        <f>ROUND(I190*H190,2)</f>
        <v>0</v>
      </c>
      <c r="BL190" s="23" t="s">
        <v>239</v>
      </c>
      <c r="BM190" s="23" t="s">
        <v>1160</v>
      </c>
    </row>
    <row r="191" spans="2:65" s="1" customFormat="1" ht="13.5">
      <c r="B191" s="41"/>
      <c r="C191" s="63"/>
      <c r="D191" s="204" t="s">
        <v>182</v>
      </c>
      <c r="E191" s="63"/>
      <c r="F191" s="205" t="s">
        <v>5127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182</v>
      </c>
      <c r="AU191" s="23" t="s">
        <v>87</v>
      </c>
    </row>
    <row r="192" spans="2:65" s="1" customFormat="1" ht="25.5" customHeight="1">
      <c r="B192" s="41"/>
      <c r="C192" s="192" t="s">
        <v>835</v>
      </c>
      <c r="D192" s="192" t="s">
        <v>176</v>
      </c>
      <c r="E192" s="193" t="s">
        <v>1871</v>
      </c>
      <c r="F192" s="194" t="s">
        <v>5128</v>
      </c>
      <c r="G192" s="195" t="s">
        <v>327</v>
      </c>
      <c r="H192" s="196">
        <v>1410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1172</v>
      </c>
    </row>
    <row r="193" spans="2:65" s="1" customFormat="1" ht="27">
      <c r="B193" s="41"/>
      <c r="C193" s="63"/>
      <c r="D193" s="204" t="s">
        <v>182</v>
      </c>
      <c r="E193" s="63"/>
      <c r="F193" s="205" t="s">
        <v>5128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25.5" customHeight="1">
      <c r="B194" s="41"/>
      <c r="C194" s="192" t="s">
        <v>840</v>
      </c>
      <c r="D194" s="192" t="s">
        <v>176</v>
      </c>
      <c r="E194" s="193" t="s">
        <v>1877</v>
      </c>
      <c r="F194" s="194" t="s">
        <v>5129</v>
      </c>
      <c r="G194" s="195" t="s">
        <v>327</v>
      </c>
      <c r="H194" s="196">
        <v>12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1188</v>
      </c>
    </row>
    <row r="195" spans="2:65" s="1" customFormat="1" ht="27">
      <c r="B195" s="41"/>
      <c r="C195" s="63"/>
      <c r="D195" s="204" t="s">
        <v>182</v>
      </c>
      <c r="E195" s="63"/>
      <c r="F195" s="205" t="s">
        <v>5129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25.5" customHeight="1">
      <c r="B196" s="41"/>
      <c r="C196" s="192" t="s">
        <v>848</v>
      </c>
      <c r="D196" s="192" t="s">
        <v>176</v>
      </c>
      <c r="E196" s="193" t="s">
        <v>1881</v>
      </c>
      <c r="F196" s="194" t="s">
        <v>5091</v>
      </c>
      <c r="G196" s="195" t="s">
        <v>1260</v>
      </c>
      <c r="H196" s="196">
        <v>14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1199</v>
      </c>
    </row>
    <row r="197" spans="2:65" s="1" customFormat="1" ht="27">
      <c r="B197" s="41"/>
      <c r="C197" s="63"/>
      <c r="D197" s="204" t="s">
        <v>182</v>
      </c>
      <c r="E197" s="63"/>
      <c r="F197" s="205" t="s">
        <v>5091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853</v>
      </c>
      <c r="D198" s="192" t="s">
        <v>176</v>
      </c>
      <c r="E198" s="193" t="s">
        <v>1886</v>
      </c>
      <c r="F198" s="194" t="s">
        <v>5130</v>
      </c>
      <c r="G198" s="195" t="s">
        <v>1260</v>
      </c>
      <c r="H198" s="196">
        <v>14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1211</v>
      </c>
    </row>
    <row r="199" spans="2:65" s="1" customFormat="1" ht="13.5">
      <c r="B199" s="41"/>
      <c r="C199" s="63"/>
      <c r="D199" s="204" t="s">
        <v>182</v>
      </c>
      <c r="E199" s="63"/>
      <c r="F199" s="205" t="s">
        <v>5130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25.5" customHeight="1">
      <c r="B200" s="41"/>
      <c r="C200" s="192" t="s">
        <v>861</v>
      </c>
      <c r="D200" s="192" t="s">
        <v>176</v>
      </c>
      <c r="E200" s="193" t="s">
        <v>1889</v>
      </c>
      <c r="F200" s="194" t="s">
        <v>5111</v>
      </c>
      <c r="G200" s="195" t="s">
        <v>1260</v>
      </c>
      <c r="H200" s="196">
        <v>4540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1221</v>
      </c>
    </row>
    <row r="201" spans="2:65" s="1" customFormat="1" ht="27">
      <c r="B201" s="41"/>
      <c r="C201" s="63"/>
      <c r="D201" s="204" t="s">
        <v>182</v>
      </c>
      <c r="E201" s="63"/>
      <c r="F201" s="205" t="s">
        <v>5111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" customFormat="1" ht="16.5" customHeight="1">
      <c r="B202" s="41"/>
      <c r="C202" s="192" t="s">
        <v>866</v>
      </c>
      <c r="D202" s="192" t="s">
        <v>176</v>
      </c>
      <c r="E202" s="193" t="s">
        <v>1895</v>
      </c>
      <c r="F202" s="194" t="s">
        <v>5131</v>
      </c>
      <c r="G202" s="195" t="s">
        <v>4870</v>
      </c>
      <c r="H202" s="196">
        <v>1</v>
      </c>
      <c r="I202" s="197"/>
      <c r="J202" s="198">
        <f>ROUND(I202*H202,2)</f>
        <v>0</v>
      </c>
      <c r="K202" s="194" t="s">
        <v>78</v>
      </c>
      <c r="L202" s="61"/>
      <c r="M202" s="199" t="s">
        <v>78</v>
      </c>
      <c r="N202" s="200" t="s">
        <v>50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239</v>
      </c>
      <c r="AT202" s="23" t="s">
        <v>176</v>
      </c>
      <c r="AU202" s="23" t="s">
        <v>87</v>
      </c>
      <c r="AY202" s="23" t="s">
        <v>173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87</v>
      </c>
      <c r="BK202" s="203">
        <f>ROUND(I202*H202,2)</f>
        <v>0</v>
      </c>
      <c r="BL202" s="23" t="s">
        <v>239</v>
      </c>
      <c r="BM202" s="23" t="s">
        <v>1233</v>
      </c>
    </row>
    <row r="203" spans="2:65" s="1" customFormat="1" ht="13.5">
      <c r="B203" s="41"/>
      <c r="C203" s="63"/>
      <c r="D203" s="204" t="s">
        <v>182</v>
      </c>
      <c r="E203" s="63"/>
      <c r="F203" s="205" t="s">
        <v>5131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3" t="s">
        <v>182</v>
      </c>
      <c r="AU203" s="23" t="s">
        <v>87</v>
      </c>
    </row>
    <row r="204" spans="2:65" s="1" customFormat="1" ht="16.5" customHeight="1">
      <c r="B204" s="41"/>
      <c r="C204" s="192" t="s">
        <v>871</v>
      </c>
      <c r="D204" s="192" t="s">
        <v>176</v>
      </c>
      <c r="E204" s="193" t="s">
        <v>1900</v>
      </c>
      <c r="F204" s="194" t="s">
        <v>5132</v>
      </c>
      <c r="G204" s="195" t="s">
        <v>4870</v>
      </c>
      <c r="H204" s="196">
        <v>1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1245</v>
      </c>
    </row>
    <row r="205" spans="2:65" s="1" customFormat="1" ht="13.5">
      <c r="B205" s="41"/>
      <c r="C205" s="63"/>
      <c r="D205" s="204" t="s">
        <v>182</v>
      </c>
      <c r="E205" s="63"/>
      <c r="F205" s="205" t="s">
        <v>5132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0" customFormat="1" ht="37.35" customHeight="1">
      <c r="B206" s="176"/>
      <c r="C206" s="177"/>
      <c r="D206" s="178" t="s">
        <v>79</v>
      </c>
      <c r="E206" s="179" t="s">
        <v>3625</v>
      </c>
      <c r="F206" s="179" t="s">
        <v>5133</v>
      </c>
      <c r="G206" s="177"/>
      <c r="H206" s="177"/>
      <c r="I206" s="180"/>
      <c r="J206" s="181">
        <f>BK206</f>
        <v>0</v>
      </c>
      <c r="K206" s="177"/>
      <c r="L206" s="182"/>
      <c r="M206" s="183"/>
      <c r="N206" s="184"/>
      <c r="O206" s="184"/>
      <c r="P206" s="185">
        <f>SUM(P207:P224)</f>
        <v>0</v>
      </c>
      <c r="Q206" s="184"/>
      <c r="R206" s="185">
        <f>SUM(R207:R224)</f>
        <v>0</v>
      </c>
      <c r="S206" s="184"/>
      <c r="T206" s="186">
        <f>SUM(T207:T224)</f>
        <v>0</v>
      </c>
      <c r="AR206" s="187" t="s">
        <v>89</v>
      </c>
      <c r="AT206" s="188" t="s">
        <v>79</v>
      </c>
      <c r="AU206" s="188" t="s">
        <v>80</v>
      </c>
      <c r="AY206" s="187" t="s">
        <v>173</v>
      </c>
      <c r="BK206" s="189">
        <f>SUM(BK207:BK224)</f>
        <v>0</v>
      </c>
    </row>
    <row r="207" spans="2:65" s="1" customFormat="1" ht="25.5" customHeight="1">
      <c r="B207" s="41"/>
      <c r="C207" s="192" t="s">
        <v>876</v>
      </c>
      <c r="D207" s="192" t="s">
        <v>176</v>
      </c>
      <c r="E207" s="193" t="s">
        <v>2375</v>
      </c>
      <c r="F207" s="194" t="s">
        <v>5134</v>
      </c>
      <c r="G207" s="195" t="s">
        <v>4870</v>
      </c>
      <c r="H207" s="196">
        <v>1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87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1293</v>
      </c>
    </row>
    <row r="208" spans="2:65" s="1" customFormat="1" ht="27">
      <c r="B208" s="41"/>
      <c r="C208" s="63"/>
      <c r="D208" s="204" t="s">
        <v>182</v>
      </c>
      <c r="E208" s="63"/>
      <c r="F208" s="205" t="s">
        <v>5134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87</v>
      </c>
    </row>
    <row r="209" spans="2:65" s="1" customFormat="1" ht="16.5" customHeight="1">
      <c r="B209" s="41"/>
      <c r="C209" s="192" t="s">
        <v>880</v>
      </c>
      <c r="D209" s="192" t="s">
        <v>176</v>
      </c>
      <c r="E209" s="193" t="s">
        <v>2381</v>
      </c>
      <c r="F209" s="194" t="s">
        <v>5135</v>
      </c>
      <c r="G209" s="195" t="s">
        <v>4870</v>
      </c>
      <c r="H209" s="196">
        <v>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87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1309</v>
      </c>
    </row>
    <row r="210" spans="2:65" s="1" customFormat="1" ht="13.5">
      <c r="B210" s="41"/>
      <c r="C210" s="63"/>
      <c r="D210" s="204" t="s">
        <v>182</v>
      </c>
      <c r="E210" s="63"/>
      <c r="F210" s="205" t="s">
        <v>5135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87</v>
      </c>
    </row>
    <row r="211" spans="2:65" s="1" customFormat="1" ht="16.5" customHeight="1">
      <c r="B211" s="41"/>
      <c r="C211" s="192" t="s">
        <v>890</v>
      </c>
      <c r="D211" s="192" t="s">
        <v>176</v>
      </c>
      <c r="E211" s="193" t="s">
        <v>2385</v>
      </c>
      <c r="F211" s="194" t="s">
        <v>5136</v>
      </c>
      <c r="G211" s="195" t="s">
        <v>4870</v>
      </c>
      <c r="H211" s="196">
        <v>1</v>
      </c>
      <c r="I211" s="197"/>
      <c r="J211" s="198">
        <f>ROUND(I211*H211,2)</f>
        <v>0</v>
      </c>
      <c r="K211" s="194" t="s">
        <v>78</v>
      </c>
      <c r="L211" s="61"/>
      <c r="M211" s="199" t="s">
        <v>78</v>
      </c>
      <c r="N211" s="200" t="s">
        <v>50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3" t="s">
        <v>239</v>
      </c>
      <c r="AT211" s="23" t="s">
        <v>176</v>
      </c>
      <c r="AU211" s="23" t="s">
        <v>87</v>
      </c>
      <c r="AY211" s="23" t="s">
        <v>173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87</v>
      </c>
      <c r="BK211" s="203">
        <f>ROUND(I211*H211,2)</f>
        <v>0</v>
      </c>
      <c r="BL211" s="23" t="s">
        <v>239</v>
      </c>
      <c r="BM211" s="23" t="s">
        <v>1322</v>
      </c>
    </row>
    <row r="212" spans="2:65" s="1" customFormat="1" ht="13.5">
      <c r="B212" s="41"/>
      <c r="C212" s="63"/>
      <c r="D212" s="204" t="s">
        <v>182</v>
      </c>
      <c r="E212" s="63"/>
      <c r="F212" s="205" t="s">
        <v>5136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3" t="s">
        <v>182</v>
      </c>
      <c r="AU212" s="23" t="s">
        <v>87</v>
      </c>
    </row>
    <row r="213" spans="2:65" s="1" customFormat="1" ht="16.5" customHeight="1">
      <c r="B213" s="41"/>
      <c r="C213" s="192" t="s">
        <v>895</v>
      </c>
      <c r="D213" s="192" t="s">
        <v>176</v>
      </c>
      <c r="E213" s="193" t="s">
        <v>2391</v>
      </c>
      <c r="F213" s="194" t="s">
        <v>5137</v>
      </c>
      <c r="G213" s="195" t="s">
        <v>4870</v>
      </c>
      <c r="H213" s="196">
        <v>1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239</v>
      </c>
      <c r="AT213" s="23" t="s">
        <v>176</v>
      </c>
      <c r="AU213" s="23" t="s">
        <v>87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239</v>
      </c>
      <c r="BM213" s="23" t="s">
        <v>1334</v>
      </c>
    </row>
    <row r="214" spans="2:65" s="1" customFormat="1" ht="13.5">
      <c r="B214" s="41"/>
      <c r="C214" s="63"/>
      <c r="D214" s="204" t="s">
        <v>182</v>
      </c>
      <c r="E214" s="63"/>
      <c r="F214" s="205" t="s">
        <v>5137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87</v>
      </c>
    </row>
    <row r="215" spans="2:65" s="1" customFormat="1" ht="16.5" customHeight="1">
      <c r="B215" s="41"/>
      <c r="C215" s="192" t="s">
        <v>899</v>
      </c>
      <c r="D215" s="192" t="s">
        <v>176</v>
      </c>
      <c r="E215" s="193" t="s">
        <v>2397</v>
      </c>
      <c r="F215" s="194" t="s">
        <v>5138</v>
      </c>
      <c r="G215" s="195" t="s">
        <v>4870</v>
      </c>
      <c r="H215" s="196">
        <v>1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87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1346</v>
      </c>
    </row>
    <row r="216" spans="2:65" s="1" customFormat="1" ht="13.5">
      <c r="B216" s="41"/>
      <c r="C216" s="63"/>
      <c r="D216" s="204" t="s">
        <v>182</v>
      </c>
      <c r="E216" s="63"/>
      <c r="F216" s="205" t="s">
        <v>5138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87</v>
      </c>
    </row>
    <row r="217" spans="2:65" s="1" customFormat="1" ht="16.5" customHeight="1">
      <c r="B217" s="41"/>
      <c r="C217" s="192" t="s">
        <v>903</v>
      </c>
      <c r="D217" s="192" t="s">
        <v>176</v>
      </c>
      <c r="E217" s="193" t="s">
        <v>2403</v>
      </c>
      <c r="F217" s="194" t="s">
        <v>5139</v>
      </c>
      <c r="G217" s="195" t="s">
        <v>4870</v>
      </c>
      <c r="H217" s="196">
        <v>1</v>
      </c>
      <c r="I217" s="197"/>
      <c r="J217" s="198">
        <f>ROUND(I217*H217,2)</f>
        <v>0</v>
      </c>
      <c r="K217" s="194" t="s">
        <v>78</v>
      </c>
      <c r="L217" s="61"/>
      <c r="M217" s="199" t="s">
        <v>78</v>
      </c>
      <c r="N217" s="200" t="s">
        <v>50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239</v>
      </c>
      <c r="AT217" s="23" t="s">
        <v>176</v>
      </c>
      <c r="AU217" s="23" t="s">
        <v>87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239</v>
      </c>
      <c r="BM217" s="23" t="s">
        <v>1360</v>
      </c>
    </row>
    <row r="218" spans="2:65" s="1" customFormat="1" ht="13.5">
      <c r="B218" s="41"/>
      <c r="C218" s="63"/>
      <c r="D218" s="204" t="s">
        <v>182</v>
      </c>
      <c r="E218" s="63"/>
      <c r="F218" s="205" t="s">
        <v>5139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3" t="s">
        <v>182</v>
      </c>
      <c r="AU218" s="23" t="s">
        <v>87</v>
      </c>
    </row>
    <row r="219" spans="2:65" s="1" customFormat="1" ht="16.5" customHeight="1">
      <c r="B219" s="41"/>
      <c r="C219" s="192" t="s">
        <v>907</v>
      </c>
      <c r="D219" s="192" t="s">
        <v>176</v>
      </c>
      <c r="E219" s="193" t="s">
        <v>2408</v>
      </c>
      <c r="F219" s="194" t="s">
        <v>5140</v>
      </c>
      <c r="G219" s="195" t="s">
        <v>4870</v>
      </c>
      <c r="H219" s="196">
        <v>1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239</v>
      </c>
      <c r="AT219" s="23" t="s">
        <v>176</v>
      </c>
      <c r="AU219" s="23" t="s">
        <v>87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239</v>
      </c>
      <c r="BM219" s="23" t="s">
        <v>1376</v>
      </c>
    </row>
    <row r="220" spans="2:65" s="1" customFormat="1" ht="13.5">
      <c r="B220" s="41"/>
      <c r="C220" s="63"/>
      <c r="D220" s="204" t="s">
        <v>182</v>
      </c>
      <c r="E220" s="63"/>
      <c r="F220" s="205" t="s">
        <v>5140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87</v>
      </c>
    </row>
    <row r="221" spans="2:65" s="1" customFormat="1" ht="16.5" customHeight="1">
      <c r="B221" s="41"/>
      <c r="C221" s="192" t="s">
        <v>911</v>
      </c>
      <c r="D221" s="192" t="s">
        <v>176</v>
      </c>
      <c r="E221" s="193" t="s">
        <v>2414</v>
      </c>
      <c r="F221" s="194" t="s">
        <v>5141</v>
      </c>
      <c r="G221" s="195" t="s">
        <v>4870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1389</v>
      </c>
    </row>
    <row r="222" spans="2:65" s="1" customFormat="1" ht="13.5">
      <c r="B222" s="41"/>
      <c r="C222" s="63"/>
      <c r="D222" s="204" t="s">
        <v>182</v>
      </c>
      <c r="E222" s="63"/>
      <c r="F222" s="205" t="s">
        <v>5141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16.5" customHeight="1">
      <c r="B223" s="41"/>
      <c r="C223" s="192" t="s">
        <v>916</v>
      </c>
      <c r="D223" s="192" t="s">
        <v>176</v>
      </c>
      <c r="E223" s="193" t="s">
        <v>2432</v>
      </c>
      <c r="F223" s="194" t="s">
        <v>5142</v>
      </c>
      <c r="G223" s="195" t="s">
        <v>4870</v>
      </c>
      <c r="H223" s="196">
        <v>1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87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1426</v>
      </c>
    </row>
    <row r="224" spans="2:65" s="1" customFormat="1" ht="13.5">
      <c r="B224" s="41"/>
      <c r="C224" s="63"/>
      <c r="D224" s="204" t="s">
        <v>182</v>
      </c>
      <c r="E224" s="63"/>
      <c r="F224" s="205" t="s">
        <v>5142</v>
      </c>
      <c r="G224" s="63"/>
      <c r="H224" s="63"/>
      <c r="I224" s="163"/>
      <c r="J224" s="63"/>
      <c r="K224" s="63"/>
      <c r="L224" s="61"/>
      <c r="M224" s="207"/>
      <c r="N224" s="208"/>
      <c r="O224" s="208"/>
      <c r="P224" s="208"/>
      <c r="Q224" s="208"/>
      <c r="R224" s="208"/>
      <c r="S224" s="208"/>
      <c r="T224" s="209"/>
      <c r="AT224" s="23" t="s">
        <v>182</v>
      </c>
      <c r="AU224" s="23" t="s">
        <v>87</v>
      </c>
    </row>
    <row r="225" spans="2:12" s="1" customFormat="1" ht="6.95" customHeight="1">
      <c r="B225" s="56"/>
      <c r="C225" s="57"/>
      <c r="D225" s="57"/>
      <c r="E225" s="57"/>
      <c r="F225" s="57"/>
      <c r="G225" s="57"/>
      <c r="H225" s="57"/>
      <c r="I225" s="139"/>
      <c r="J225" s="57"/>
      <c r="K225" s="57"/>
      <c r="L225" s="61"/>
    </row>
  </sheetData>
  <sheetProtection algorithmName="SHA-512" hashValue="MP2QHBwiFXoLrphAGsIf5VT0xtjBn/OYpPor2UOP0twchQGkHngv8ll75FF5EL6Stvvc7458hxrqN/PMIU8PzQ==" saltValue="EV+cMTPObIc4srIZoK439FB1cX0W/yswaWpkTwQs1p9n5ILUHlpW5qz6MOE1ajpZpwF5TdiO3QtAcgidaC0sDg==" spinCount="100000" sheet="1" objects="1" scenarios="1" formatColumns="0" formatRows="0" autoFilter="0"/>
  <autoFilter ref="C78:K22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134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5143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21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ROUND(SUM(BE85:BE170), 2)</f>
        <v>0</v>
      </c>
      <c r="G30" s="42"/>
      <c r="H30" s="42"/>
      <c r="I30" s="131">
        <v>0.21</v>
      </c>
      <c r="J30" s="130">
        <f>ROUND(ROUND((SUM(BE85:BE170)),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ROUND(SUM(BF85:BF170), 2)</f>
        <v>0</v>
      </c>
      <c r="G31" s="42"/>
      <c r="H31" s="42"/>
      <c r="I31" s="131">
        <v>0.15</v>
      </c>
      <c r="J31" s="130">
        <f>ROUND(ROUND((SUM(BF85:BF170)),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ROUND(SUM(BG85:BG170),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ROUND(SUM(BH85:BH170),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ROUND(SUM(BI85:BI170),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06 - SO.01 - Úpravy stávajícího objektu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448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452</v>
      </c>
      <c r="E59" s="159"/>
      <c r="F59" s="159"/>
      <c r="G59" s="159"/>
      <c r="H59" s="159"/>
      <c r="I59" s="160"/>
      <c r="J59" s="161">
        <f>J99</f>
        <v>0</v>
      </c>
      <c r="K59" s="162"/>
    </row>
    <row r="60" spans="2:47" s="8" customFormat="1" ht="19.899999999999999" customHeight="1">
      <c r="B60" s="156"/>
      <c r="C60" s="157"/>
      <c r="D60" s="158" t="s">
        <v>456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3004</v>
      </c>
      <c r="E61" s="159"/>
      <c r="F61" s="159"/>
      <c r="G61" s="159"/>
      <c r="H61" s="159"/>
      <c r="I61" s="160"/>
      <c r="J61" s="161">
        <f>J142</f>
        <v>0</v>
      </c>
      <c r="K61" s="162"/>
    </row>
    <row r="62" spans="2:47" s="8" customFormat="1" ht="19.899999999999999" customHeight="1">
      <c r="B62" s="156"/>
      <c r="C62" s="157"/>
      <c r="D62" s="158" t="s">
        <v>269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47" s="7" customFormat="1" ht="24.95" customHeight="1">
      <c r="B63" s="149"/>
      <c r="C63" s="150"/>
      <c r="D63" s="151" t="s">
        <v>459</v>
      </c>
      <c r="E63" s="152"/>
      <c r="F63" s="152"/>
      <c r="G63" s="152"/>
      <c r="H63" s="152"/>
      <c r="I63" s="153"/>
      <c r="J63" s="154">
        <f>J153</f>
        <v>0</v>
      </c>
      <c r="K63" s="155"/>
    </row>
    <row r="64" spans="2:47" s="8" customFormat="1" ht="19.899999999999999" customHeight="1">
      <c r="B64" s="156"/>
      <c r="C64" s="157"/>
      <c r="D64" s="158" t="s">
        <v>465</v>
      </c>
      <c r="E64" s="159"/>
      <c r="F64" s="159"/>
      <c r="G64" s="159"/>
      <c r="H64" s="159"/>
      <c r="I64" s="160"/>
      <c r="J64" s="161">
        <f>J154</f>
        <v>0</v>
      </c>
      <c r="K64" s="162"/>
    </row>
    <row r="65" spans="2:12" s="8" customFormat="1" ht="19.899999999999999" customHeight="1">
      <c r="B65" s="156"/>
      <c r="C65" s="157"/>
      <c r="D65" s="158" t="s">
        <v>478</v>
      </c>
      <c r="E65" s="159"/>
      <c r="F65" s="159"/>
      <c r="G65" s="159"/>
      <c r="H65" s="159"/>
      <c r="I65" s="160"/>
      <c r="J65" s="161">
        <f>J163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06 - SO.01 - Úpravy stávajícího objektu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P86+P153</f>
        <v>0</v>
      </c>
      <c r="Q85" s="85"/>
      <c r="R85" s="173">
        <f>R86+R153</f>
        <v>3.6962848499999996</v>
      </c>
      <c r="S85" s="85"/>
      <c r="T85" s="174">
        <f>T86+T153</f>
        <v>9.2272419999999986</v>
      </c>
      <c r="AT85" s="23" t="s">
        <v>79</v>
      </c>
      <c r="AU85" s="23" t="s">
        <v>148</v>
      </c>
      <c r="BK85" s="175">
        <f>BK86+BK153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270</v>
      </c>
      <c r="F86" s="179" t="s">
        <v>271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P87+P99+P107+P142+P150</f>
        <v>0</v>
      </c>
      <c r="Q86" s="184"/>
      <c r="R86" s="185">
        <f>R87+R99+R107+R142+R150</f>
        <v>3.6717848499999994</v>
      </c>
      <c r="S86" s="184"/>
      <c r="T86" s="186">
        <f>T87+T99+T107+T142+T150</f>
        <v>9.1996059999999993</v>
      </c>
      <c r="AR86" s="187" t="s">
        <v>87</v>
      </c>
      <c r="AT86" s="188" t="s">
        <v>79</v>
      </c>
      <c r="AU86" s="188" t="s">
        <v>80</v>
      </c>
      <c r="AY86" s="187" t="s">
        <v>173</v>
      </c>
      <c r="BK86" s="189">
        <f>BK87+BK99+BK107+BK142+BK150</f>
        <v>0</v>
      </c>
    </row>
    <row r="87" spans="2:65" s="10" customFormat="1" ht="19.899999999999999" customHeight="1">
      <c r="B87" s="176"/>
      <c r="C87" s="177"/>
      <c r="D87" s="178" t="s">
        <v>79</v>
      </c>
      <c r="E87" s="190" t="s">
        <v>188</v>
      </c>
      <c r="F87" s="190" t="s">
        <v>584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SUM(P88:P98)</f>
        <v>0</v>
      </c>
      <c r="Q87" s="184"/>
      <c r="R87" s="185">
        <f>SUM(R88:R98)</f>
        <v>2.8845371999999996</v>
      </c>
      <c r="S87" s="184"/>
      <c r="T87" s="186">
        <f>SUM(T88:T98)</f>
        <v>0</v>
      </c>
      <c r="AR87" s="187" t="s">
        <v>87</v>
      </c>
      <c r="AT87" s="188" t="s">
        <v>79</v>
      </c>
      <c r="AU87" s="188" t="s">
        <v>87</v>
      </c>
      <c r="AY87" s="187" t="s">
        <v>173</v>
      </c>
      <c r="BK87" s="189">
        <f>SUM(BK88:BK98)</f>
        <v>0</v>
      </c>
    </row>
    <row r="88" spans="2:65" s="1" customFormat="1" ht="25.5" customHeight="1">
      <c r="B88" s="41"/>
      <c r="C88" s="192" t="s">
        <v>87</v>
      </c>
      <c r="D88" s="192" t="s">
        <v>176</v>
      </c>
      <c r="E88" s="193" t="s">
        <v>5144</v>
      </c>
      <c r="F88" s="194" t="s">
        <v>5145</v>
      </c>
      <c r="G88" s="195" t="s">
        <v>275</v>
      </c>
      <c r="H88" s="196">
        <v>1.4039999999999999</v>
      </c>
      <c r="I88" s="197"/>
      <c r="J88" s="198">
        <f>ROUND(I88*H88,2)</f>
        <v>0</v>
      </c>
      <c r="K88" s="194" t="s">
        <v>1048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1.8774999999999999</v>
      </c>
      <c r="R88" s="201">
        <f>Q88*H88</f>
        <v>2.6360099999999997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5146</v>
      </c>
    </row>
    <row r="89" spans="2:65" s="1" customFormat="1" ht="27">
      <c r="B89" s="41"/>
      <c r="C89" s="63"/>
      <c r="D89" s="204" t="s">
        <v>182</v>
      </c>
      <c r="E89" s="63"/>
      <c r="F89" s="205" t="s">
        <v>5147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2" customFormat="1" ht="13.5">
      <c r="B90" s="221"/>
      <c r="C90" s="222"/>
      <c r="D90" s="204" t="s">
        <v>279</v>
      </c>
      <c r="E90" s="223" t="s">
        <v>78</v>
      </c>
      <c r="F90" s="224" t="s">
        <v>5148</v>
      </c>
      <c r="G90" s="222"/>
      <c r="H90" s="223" t="s">
        <v>78</v>
      </c>
      <c r="I90" s="225"/>
      <c r="J90" s="222"/>
      <c r="K90" s="222"/>
      <c r="L90" s="226"/>
      <c r="M90" s="227"/>
      <c r="N90" s="228"/>
      <c r="O90" s="228"/>
      <c r="P90" s="228"/>
      <c r="Q90" s="228"/>
      <c r="R90" s="228"/>
      <c r="S90" s="228"/>
      <c r="T90" s="229"/>
      <c r="AT90" s="230" t="s">
        <v>279</v>
      </c>
      <c r="AU90" s="230" t="s">
        <v>89</v>
      </c>
      <c r="AV90" s="12" t="s">
        <v>87</v>
      </c>
      <c r="AW90" s="12" t="s">
        <v>42</v>
      </c>
      <c r="AX90" s="12" t="s">
        <v>80</v>
      </c>
      <c r="AY90" s="230" t="s">
        <v>173</v>
      </c>
    </row>
    <row r="91" spans="2:65" s="11" customFormat="1" ht="13.5">
      <c r="B91" s="210"/>
      <c r="C91" s="211"/>
      <c r="D91" s="204" t="s">
        <v>279</v>
      </c>
      <c r="E91" s="212" t="s">
        <v>78</v>
      </c>
      <c r="F91" s="213" t="s">
        <v>5149</v>
      </c>
      <c r="G91" s="211"/>
      <c r="H91" s="214">
        <v>1.4039999999999999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279</v>
      </c>
      <c r="AU91" s="220" t="s">
        <v>89</v>
      </c>
      <c r="AV91" s="11" t="s">
        <v>89</v>
      </c>
      <c r="AW91" s="11" t="s">
        <v>42</v>
      </c>
      <c r="AX91" s="11" t="s">
        <v>87</v>
      </c>
      <c r="AY91" s="220" t="s">
        <v>173</v>
      </c>
    </row>
    <row r="92" spans="2:65" s="1" customFormat="1" ht="16.5" customHeight="1">
      <c r="B92" s="41"/>
      <c r="C92" s="192" t="s">
        <v>89</v>
      </c>
      <c r="D92" s="192" t="s">
        <v>176</v>
      </c>
      <c r="E92" s="193" t="s">
        <v>5150</v>
      </c>
      <c r="F92" s="194" t="s">
        <v>5151</v>
      </c>
      <c r="G92" s="195" t="s">
        <v>332</v>
      </c>
      <c r="H92" s="196">
        <v>5.8000000000000003E-2</v>
      </c>
      <c r="I92" s="197"/>
      <c r="J92" s="198">
        <f>ROUND(I92*H92,2)</f>
        <v>0</v>
      </c>
      <c r="K92" s="194" t="s">
        <v>1048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1.0900000000000001</v>
      </c>
      <c r="R92" s="201">
        <f>Q92*H92</f>
        <v>6.3220000000000012E-2</v>
      </c>
      <c r="S92" s="201">
        <v>0</v>
      </c>
      <c r="T92" s="202">
        <f>S92*H92</f>
        <v>0</v>
      </c>
      <c r="AR92" s="23" t="s">
        <v>194</v>
      </c>
      <c r="AT92" s="23" t="s">
        <v>176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194</v>
      </c>
      <c r="BM92" s="23" t="s">
        <v>5152</v>
      </c>
    </row>
    <row r="93" spans="2:65" s="1" customFormat="1" ht="13.5">
      <c r="B93" s="41"/>
      <c r="C93" s="63"/>
      <c r="D93" s="204" t="s">
        <v>182</v>
      </c>
      <c r="E93" s="63"/>
      <c r="F93" s="205" t="s">
        <v>5153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89</v>
      </c>
    </row>
    <row r="94" spans="2:65" s="12" customFormat="1" ht="13.5">
      <c r="B94" s="221"/>
      <c r="C94" s="222"/>
      <c r="D94" s="204" t="s">
        <v>279</v>
      </c>
      <c r="E94" s="223" t="s">
        <v>78</v>
      </c>
      <c r="F94" s="224" t="s">
        <v>5154</v>
      </c>
      <c r="G94" s="222"/>
      <c r="H94" s="223" t="s">
        <v>78</v>
      </c>
      <c r="I94" s="225"/>
      <c r="J94" s="222"/>
      <c r="K94" s="222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279</v>
      </c>
      <c r="AU94" s="230" t="s">
        <v>89</v>
      </c>
      <c r="AV94" s="12" t="s">
        <v>87</v>
      </c>
      <c r="AW94" s="12" t="s">
        <v>42</v>
      </c>
      <c r="AX94" s="12" t="s">
        <v>80</v>
      </c>
      <c r="AY94" s="230" t="s">
        <v>173</v>
      </c>
    </row>
    <row r="95" spans="2:65" s="11" customFormat="1" ht="13.5">
      <c r="B95" s="210"/>
      <c r="C95" s="211"/>
      <c r="D95" s="204" t="s">
        <v>279</v>
      </c>
      <c r="E95" s="212" t="s">
        <v>78</v>
      </c>
      <c r="F95" s="213" t="s">
        <v>5155</v>
      </c>
      <c r="G95" s="211"/>
      <c r="H95" s="214">
        <v>5.8000000000000003E-2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279</v>
      </c>
      <c r="AU95" s="220" t="s">
        <v>89</v>
      </c>
      <c r="AV95" s="11" t="s">
        <v>89</v>
      </c>
      <c r="AW95" s="11" t="s">
        <v>42</v>
      </c>
      <c r="AX95" s="11" t="s">
        <v>87</v>
      </c>
      <c r="AY95" s="220" t="s">
        <v>173</v>
      </c>
    </row>
    <row r="96" spans="2:65" s="1" customFormat="1" ht="16.5" customHeight="1">
      <c r="B96" s="41"/>
      <c r="C96" s="192" t="s">
        <v>188</v>
      </c>
      <c r="D96" s="192" t="s">
        <v>176</v>
      </c>
      <c r="E96" s="193" t="s">
        <v>5156</v>
      </c>
      <c r="F96" s="194" t="s">
        <v>5157</v>
      </c>
      <c r="G96" s="195" t="s">
        <v>256</v>
      </c>
      <c r="H96" s="196">
        <v>1.04</v>
      </c>
      <c r="I96" s="197"/>
      <c r="J96" s="198">
        <f>ROUND(I96*H96,2)</f>
        <v>0</v>
      </c>
      <c r="K96" s="194" t="s">
        <v>1048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0.17818000000000001</v>
      </c>
      <c r="R96" s="201">
        <f>Q96*H96</f>
        <v>0.18530720000000001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5158</v>
      </c>
    </row>
    <row r="97" spans="2:65" s="1" customFormat="1" ht="13.5">
      <c r="B97" s="41"/>
      <c r="C97" s="63"/>
      <c r="D97" s="204" t="s">
        <v>182</v>
      </c>
      <c r="E97" s="63"/>
      <c r="F97" s="205" t="s">
        <v>5159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1" customFormat="1" ht="13.5">
      <c r="B98" s="210"/>
      <c r="C98" s="211"/>
      <c r="D98" s="204" t="s">
        <v>279</v>
      </c>
      <c r="E98" s="212" t="s">
        <v>78</v>
      </c>
      <c r="F98" s="213" t="s">
        <v>5160</v>
      </c>
      <c r="G98" s="211"/>
      <c r="H98" s="214">
        <v>1.04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279</v>
      </c>
      <c r="AU98" s="220" t="s">
        <v>89</v>
      </c>
      <c r="AV98" s="11" t="s">
        <v>89</v>
      </c>
      <c r="AW98" s="11" t="s">
        <v>42</v>
      </c>
      <c r="AX98" s="11" t="s">
        <v>87</v>
      </c>
      <c r="AY98" s="220" t="s">
        <v>173</v>
      </c>
    </row>
    <row r="99" spans="2:65" s="10" customFormat="1" ht="29.85" customHeight="1">
      <c r="B99" s="176"/>
      <c r="C99" s="177"/>
      <c r="D99" s="178" t="s">
        <v>79</v>
      </c>
      <c r="E99" s="190" t="s">
        <v>201</v>
      </c>
      <c r="F99" s="190" t="s">
        <v>968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SUM(P100:P106)</f>
        <v>0</v>
      </c>
      <c r="Q99" s="184"/>
      <c r="R99" s="185">
        <f>SUM(R100:R106)</f>
        <v>0.70152291999999994</v>
      </c>
      <c r="S99" s="184"/>
      <c r="T99" s="186">
        <f>SUM(T100:T106)</f>
        <v>0</v>
      </c>
      <c r="AR99" s="187" t="s">
        <v>87</v>
      </c>
      <c r="AT99" s="188" t="s">
        <v>79</v>
      </c>
      <c r="AU99" s="188" t="s">
        <v>87</v>
      </c>
      <c r="AY99" s="187" t="s">
        <v>173</v>
      </c>
      <c r="BK99" s="189">
        <f>SUM(BK100:BK106)</f>
        <v>0</v>
      </c>
    </row>
    <row r="100" spans="2:65" s="1" customFormat="1" ht="16.5" customHeight="1">
      <c r="B100" s="41"/>
      <c r="C100" s="192" t="s">
        <v>194</v>
      </c>
      <c r="D100" s="192" t="s">
        <v>176</v>
      </c>
      <c r="E100" s="193" t="s">
        <v>5161</v>
      </c>
      <c r="F100" s="194" t="s">
        <v>5162</v>
      </c>
      <c r="G100" s="195" t="s">
        <v>256</v>
      </c>
      <c r="H100" s="196">
        <v>1.04</v>
      </c>
      <c r="I100" s="197"/>
      <c r="J100" s="198">
        <f>ROUND(I100*H100,2)</f>
        <v>0</v>
      </c>
      <c r="K100" s="194" t="s">
        <v>1048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4.1529999999999997E-2</v>
      </c>
      <c r="R100" s="201">
        <f>Q100*H100</f>
        <v>4.3191199999999999E-2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5163</v>
      </c>
    </row>
    <row r="101" spans="2:65" s="1" customFormat="1" ht="13.5">
      <c r="B101" s="41"/>
      <c r="C101" s="63"/>
      <c r="D101" s="204" t="s">
        <v>182</v>
      </c>
      <c r="E101" s="63"/>
      <c r="F101" s="205" t="s">
        <v>5164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" customFormat="1" ht="16.5" customHeight="1">
      <c r="B102" s="41"/>
      <c r="C102" s="192" t="s">
        <v>172</v>
      </c>
      <c r="D102" s="192" t="s">
        <v>176</v>
      </c>
      <c r="E102" s="193" t="s">
        <v>5165</v>
      </c>
      <c r="F102" s="194" t="s">
        <v>5166</v>
      </c>
      <c r="G102" s="195" t="s">
        <v>338</v>
      </c>
      <c r="H102" s="196">
        <v>3</v>
      </c>
      <c r="I102" s="197"/>
      <c r="J102" s="198">
        <f>ROUND(I102*H102,2)</f>
        <v>0</v>
      </c>
      <c r="K102" s="194" t="s">
        <v>1048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0.1575</v>
      </c>
      <c r="R102" s="201">
        <f>Q102*H102</f>
        <v>0.47250000000000003</v>
      </c>
      <c r="S102" s="201">
        <v>0</v>
      </c>
      <c r="T102" s="202">
        <f>S102*H102</f>
        <v>0</v>
      </c>
      <c r="AR102" s="23" t="s">
        <v>194</v>
      </c>
      <c r="AT102" s="23" t="s">
        <v>176</v>
      </c>
      <c r="AU102" s="23" t="s">
        <v>89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194</v>
      </c>
      <c r="BM102" s="23" t="s">
        <v>5167</v>
      </c>
    </row>
    <row r="103" spans="2:65" s="1" customFormat="1" ht="27">
      <c r="B103" s="41"/>
      <c r="C103" s="63"/>
      <c r="D103" s="204" t="s">
        <v>182</v>
      </c>
      <c r="E103" s="63"/>
      <c r="F103" s="205" t="s">
        <v>5168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89</v>
      </c>
    </row>
    <row r="104" spans="2:65" s="1" customFormat="1" ht="16.5" customHeight="1">
      <c r="B104" s="41"/>
      <c r="C104" s="192" t="s">
        <v>201</v>
      </c>
      <c r="D104" s="192" t="s">
        <v>176</v>
      </c>
      <c r="E104" s="193" t="s">
        <v>5169</v>
      </c>
      <c r="F104" s="194" t="s">
        <v>5170</v>
      </c>
      <c r="G104" s="195" t="s">
        <v>256</v>
      </c>
      <c r="H104" s="196">
        <v>5.5339999999999998</v>
      </c>
      <c r="I104" s="197"/>
      <c r="J104" s="198">
        <f>ROUND(I104*H104,2)</f>
        <v>0</v>
      </c>
      <c r="K104" s="194" t="s">
        <v>1048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3.3579999999999999E-2</v>
      </c>
      <c r="R104" s="201">
        <f>Q104*H104</f>
        <v>0.18583171999999998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5171</v>
      </c>
    </row>
    <row r="105" spans="2:65" s="1" customFormat="1" ht="13.5">
      <c r="B105" s="41"/>
      <c r="C105" s="63"/>
      <c r="D105" s="204" t="s">
        <v>182</v>
      </c>
      <c r="E105" s="63"/>
      <c r="F105" s="205" t="s">
        <v>5172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1" customFormat="1" ht="13.5">
      <c r="B106" s="210"/>
      <c r="C106" s="211"/>
      <c r="D106" s="204" t="s">
        <v>279</v>
      </c>
      <c r="E106" s="212" t="s">
        <v>78</v>
      </c>
      <c r="F106" s="213" t="s">
        <v>5173</v>
      </c>
      <c r="G106" s="211"/>
      <c r="H106" s="214">
        <v>5.5339999999999998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279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0" customFormat="1" ht="29.85" customHeight="1">
      <c r="B107" s="176"/>
      <c r="C107" s="177"/>
      <c r="D107" s="178" t="s">
        <v>79</v>
      </c>
      <c r="E107" s="190" t="s">
        <v>213</v>
      </c>
      <c r="F107" s="190" t="s">
        <v>1177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SUM(P108:P141)</f>
        <v>0</v>
      </c>
      <c r="Q107" s="184"/>
      <c r="R107" s="185">
        <f>SUM(R108:R141)</f>
        <v>8.5724730000000013E-2</v>
      </c>
      <c r="S107" s="184"/>
      <c r="T107" s="186">
        <f>SUM(T108:T141)</f>
        <v>9.1996059999999993</v>
      </c>
      <c r="AR107" s="187" t="s">
        <v>87</v>
      </c>
      <c r="AT107" s="188" t="s">
        <v>79</v>
      </c>
      <c r="AU107" s="188" t="s">
        <v>87</v>
      </c>
      <c r="AY107" s="187" t="s">
        <v>173</v>
      </c>
      <c r="BK107" s="189">
        <f>SUM(BK108:BK141)</f>
        <v>0</v>
      </c>
    </row>
    <row r="108" spans="2:65" s="1" customFormat="1" ht="25.5" customHeight="1">
      <c r="B108" s="41"/>
      <c r="C108" s="192" t="s">
        <v>205</v>
      </c>
      <c r="D108" s="192" t="s">
        <v>176</v>
      </c>
      <c r="E108" s="193" t="s">
        <v>5174</v>
      </c>
      <c r="F108" s="194" t="s">
        <v>5175</v>
      </c>
      <c r="G108" s="195" t="s">
        <v>338</v>
      </c>
      <c r="H108" s="196">
        <v>2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194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194</v>
      </c>
      <c r="BM108" s="23" t="s">
        <v>5176</v>
      </c>
    </row>
    <row r="109" spans="2:65" s="11" customFormat="1" ht="13.5">
      <c r="B109" s="210"/>
      <c r="C109" s="211"/>
      <c r="D109" s="204" t="s">
        <v>279</v>
      </c>
      <c r="E109" s="212" t="s">
        <v>78</v>
      </c>
      <c r="F109" s="213" t="s">
        <v>89</v>
      </c>
      <c r="G109" s="211"/>
      <c r="H109" s="214">
        <v>2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279</v>
      </c>
      <c r="AU109" s="220" t="s">
        <v>89</v>
      </c>
      <c r="AV109" s="11" t="s">
        <v>89</v>
      </c>
      <c r="AW109" s="11" t="s">
        <v>42</v>
      </c>
      <c r="AX109" s="11" t="s">
        <v>87</v>
      </c>
      <c r="AY109" s="220" t="s">
        <v>173</v>
      </c>
    </row>
    <row r="110" spans="2:65" s="1" customFormat="1" ht="16.5" customHeight="1">
      <c r="B110" s="41"/>
      <c r="C110" s="192" t="s">
        <v>209</v>
      </c>
      <c r="D110" s="192" t="s">
        <v>176</v>
      </c>
      <c r="E110" s="193" t="s">
        <v>5177</v>
      </c>
      <c r="F110" s="194" t="s">
        <v>5178</v>
      </c>
      <c r="G110" s="195" t="s">
        <v>256</v>
      </c>
      <c r="H110" s="196">
        <v>73.269000000000005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1.17E-3</v>
      </c>
      <c r="R110" s="201">
        <f>Q110*H110</f>
        <v>8.5724730000000013E-2</v>
      </c>
      <c r="S110" s="201">
        <v>0</v>
      </c>
      <c r="T110" s="202">
        <f>S110*H110</f>
        <v>0</v>
      </c>
      <c r="AR110" s="23" t="s">
        <v>194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5179</v>
      </c>
    </row>
    <row r="111" spans="2:65" s="1" customFormat="1" ht="27">
      <c r="B111" s="41"/>
      <c r="C111" s="63"/>
      <c r="D111" s="204" t="s">
        <v>182</v>
      </c>
      <c r="E111" s="63"/>
      <c r="F111" s="205" t="s">
        <v>5180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2" customFormat="1" ht="13.5">
      <c r="B112" s="221"/>
      <c r="C112" s="222"/>
      <c r="D112" s="204" t="s">
        <v>279</v>
      </c>
      <c r="E112" s="223" t="s">
        <v>78</v>
      </c>
      <c r="F112" s="224" t="s">
        <v>5181</v>
      </c>
      <c r="G112" s="222"/>
      <c r="H112" s="223" t="s">
        <v>78</v>
      </c>
      <c r="I112" s="225"/>
      <c r="J112" s="222"/>
      <c r="K112" s="222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279</v>
      </c>
      <c r="AU112" s="230" t="s">
        <v>89</v>
      </c>
      <c r="AV112" s="12" t="s">
        <v>87</v>
      </c>
      <c r="AW112" s="12" t="s">
        <v>42</v>
      </c>
      <c r="AX112" s="12" t="s">
        <v>80</v>
      </c>
      <c r="AY112" s="230" t="s">
        <v>173</v>
      </c>
    </row>
    <row r="113" spans="2:65" s="11" customFormat="1" ht="13.5">
      <c r="B113" s="210"/>
      <c r="C113" s="211"/>
      <c r="D113" s="204" t="s">
        <v>279</v>
      </c>
      <c r="E113" s="212" t="s">
        <v>78</v>
      </c>
      <c r="F113" s="213" t="s">
        <v>5182</v>
      </c>
      <c r="G113" s="211"/>
      <c r="H113" s="214">
        <v>73.269000000000005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279</v>
      </c>
      <c r="AU113" s="220" t="s">
        <v>89</v>
      </c>
      <c r="AV113" s="11" t="s">
        <v>89</v>
      </c>
      <c r="AW113" s="11" t="s">
        <v>42</v>
      </c>
      <c r="AX113" s="11" t="s">
        <v>87</v>
      </c>
      <c r="AY113" s="220" t="s">
        <v>173</v>
      </c>
    </row>
    <row r="114" spans="2:65" s="1" customFormat="1" ht="25.5" customHeight="1">
      <c r="B114" s="41"/>
      <c r="C114" s="192" t="s">
        <v>213</v>
      </c>
      <c r="D114" s="192" t="s">
        <v>176</v>
      </c>
      <c r="E114" s="193" t="s">
        <v>5183</v>
      </c>
      <c r="F114" s="194" t="s">
        <v>5184</v>
      </c>
      <c r="G114" s="195" t="s">
        <v>275</v>
      </c>
      <c r="H114" s="196">
        <v>2.79</v>
      </c>
      <c r="I114" s="197"/>
      <c r="J114" s="198">
        <f>ROUND(I114*H114,2)</f>
        <v>0</v>
      </c>
      <c r="K114" s="194" t="s">
        <v>1048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2.1</v>
      </c>
      <c r="T114" s="202">
        <f>S114*H114</f>
        <v>5.859</v>
      </c>
      <c r="AR114" s="23" t="s">
        <v>194</v>
      </c>
      <c r="AT114" s="23" t="s">
        <v>176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194</v>
      </c>
      <c r="BM114" s="23" t="s">
        <v>5185</v>
      </c>
    </row>
    <row r="115" spans="2:65" s="1" customFormat="1" ht="27">
      <c r="B115" s="41"/>
      <c r="C115" s="63"/>
      <c r="D115" s="204" t="s">
        <v>182</v>
      </c>
      <c r="E115" s="63"/>
      <c r="F115" s="205" t="s">
        <v>5186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2" customFormat="1" ht="13.5">
      <c r="B116" s="221"/>
      <c r="C116" s="222"/>
      <c r="D116" s="204" t="s">
        <v>279</v>
      </c>
      <c r="E116" s="223" t="s">
        <v>78</v>
      </c>
      <c r="F116" s="224" t="s">
        <v>5187</v>
      </c>
      <c r="G116" s="222"/>
      <c r="H116" s="223" t="s">
        <v>78</v>
      </c>
      <c r="I116" s="225"/>
      <c r="J116" s="222"/>
      <c r="K116" s="222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279</v>
      </c>
      <c r="AU116" s="230" t="s">
        <v>89</v>
      </c>
      <c r="AV116" s="12" t="s">
        <v>87</v>
      </c>
      <c r="AW116" s="12" t="s">
        <v>42</v>
      </c>
      <c r="AX116" s="12" t="s">
        <v>80</v>
      </c>
      <c r="AY116" s="230" t="s">
        <v>173</v>
      </c>
    </row>
    <row r="117" spans="2:65" s="11" customFormat="1" ht="13.5">
      <c r="B117" s="210"/>
      <c r="C117" s="211"/>
      <c r="D117" s="204" t="s">
        <v>279</v>
      </c>
      <c r="E117" s="212" t="s">
        <v>78</v>
      </c>
      <c r="F117" s="213" t="s">
        <v>5188</v>
      </c>
      <c r="G117" s="211"/>
      <c r="H117" s="214">
        <v>2.79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279</v>
      </c>
      <c r="AU117" s="220" t="s">
        <v>89</v>
      </c>
      <c r="AV117" s="11" t="s">
        <v>89</v>
      </c>
      <c r="AW117" s="11" t="s">
        <v>42</v>
      </c>
      <c r="AX117" s="11" t="s">
        <v>87</v>
      </c>
      <c r="AY117" s="220" t="s">
        <v>173</v>
      </c>
    </row>
    <row r="118" spans="2:65" s="1" customFormat="1" ht="16.5" customHeight="1">
      <c r="B118" s="41"/>
      <c r="C118" s="192" t="s">
        <v>109</v>
      </c>
      <c r="D118" s="192" t="s">
        <v>176</v>
      </c>
      <c r="E118" s="193" t="s">
        <v>5189</v>
      </c>
      <c r="F118" s="194" t="s">
        <v>5190</v>
      </c>
      <c r="G118" s="195" t="s">
        <v>327</v>
      </c>
      <c r="H118" s="196">
        <v>15</v>
      </c>
      <c r="I118" s="197"/>
      <c r="J118" s="198">
        <f>ROUND(I118*H118,2)</f>
        <v>0</v>
      </c>
      <c r="K118" s="194" t="s">
        <v>1048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7.0000000000000007E-2</v>
      </c>
      <c r="T118" s="202">
        <f>S118*H118</f>
        <v>1.05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5191</v>
      </c>
    </row>
    <row r="119" spans="2:65" s="1" customFormat="1" ht="13.5">
      <c r="B119" s="41"/>
      <c r="C119" s="63"/>
      <c r="D119" s="204" t="s">
        <v>182</v>
      </c>
      <c r="E119" s="63"/>
      <c r="F119" s="205" t="s">
        <v>5190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89</v>
      </c>
    </row>
    <row r="120" spans="2:65" s="11" customFormat="1" ht="13.5">
      <c r="B120" s="210"/>
      <c r="C120" s="211"/>
      <c r="D120" s="204" t="s">
        <v>279</v>
      </c>
      <c r="E120" s="212" t="s">
        <v>78</v>
      </c>
      <c r="F120" s="213" t="s">
        <v>5192</v>
      </c>
      <c r="G120" s="211"/>
      <c r="H120" s="214">
        <v>15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279</v>
      </c>
      <c r="AU120" s="220" t="s">
        <v>89</v>
      </c>
      <c r="AV120" s="11" t="s">
        <v>89</v>
      </c>
      <c r="AW120" s="11" t="s">
        <v>42</v>
      </c>
      <c r="AX120" s="11" t="s">
        <v>87</v>
      </c>
      <c r="AY120" s="220" t="s">
        <v>173</v>
      </c>
    </row>
    <row r="121" spans="2:65" s="1" customFormat="1" ht="16.5" customHeight="1">
      <c r="B121" s="41"/>
      <c r="C121" s="192" t="s">
        <v>112</v>
      </c>
      <c r="D121" s="192" t="s">
        <v>176</v>
      </c>
      <c r="E121" s="193" t="s">
        <v>5193</v>
      </c>
      <c r="F121" s="194" t="s">
        <v>5194</v>
      </c>
      <c r="G121" s="195" t="s">
        <v>327</v>
      </c>
      <c r="H121" s="196">
        <v>2.5</v>
      </c>
      <c r="I121" s="197"/>
      <c r="J121" s="198">
        <f>ROUND(I121*H121,2)</f>
        <v>0</v>
      </c>
      <c r="K121" s="194" t="s">
        <v>1048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0.187</v>
      </c>
      <c r="T121" s="202">
        <f>S121*H121</f>
        <v>0.46750000000000003</v>
      </c>
      <c r="AR121" s="23" t="s">
        <v>194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194</v>
      </c>
      <c r="BM121" s="23" t="s">
        <v>5195</v>
      </c>
    </row>
    <row r="122" spans="2:65" s="1" customFormat="1" ht="13.5">
      <c r="B122" s="41"/>
      <c r="C122" s="63"/>
      <c r="D122" s="204" t="s">
        <v>182</v>
      </c>
      <c r="E122" s="63"/>
      <c r="F122" s="205" t="s">
        <v>5196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89</v>
      </c>
    </row>
    <row r="123" spans="2:65" s="11" customFormat="1" ht="13.5">
      <c r="B123" s="210"/>
      <c r="C123" s="211"/>
      <c r="D123" s="204" t="s">
        <v>279</v>
      </c>
      <c r="E123" s="212" t="s">
        <v>78</v>
      </c>
      <c r="F123" s="213" t="s">
        <v>5197</v>
      </c>
      <c r="G123" s="211"/>
      <c r="H123" s="214">
        <v>2.5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279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16.5" customHeight="1">
      <c r="B124" s="41"/>
      <c r="C124" s="192" t="s">
        <v>115</v>
      </c>
      <c r="D124" s="192" t="s">
        <v>176</v>
      </c>
      <c r="E124" s="193" t="s">
        <v>5198</v>
      </c>
      <c r="F124" s="194" t="s">
        <v>5199</v>
      </c>
      <c r="G124" s="195" t="s">
        <v>256</v>
      </c>
      <c r="H124" s="196">
        <v>7.2</v>
      </c>
      <c r="I124" s="197"/>
      <c r="J124" s="198">
        <f>ROUND(I124*H124,2)</f>
        <v>0</v>
      </c>
      <c r="K124" s="194" t="s">
        <v>1048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3.1E-2</v>
      </c>
      <c r="T124" s="202">
        <f>S124*H124</f>
        <v>0.22320000000000001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5200</v>
      </c>
    </row>
    <row r="125" spans="2:65" s="1" customFormat="1" ht="27">
      <c r="B125" s="41"/>
      <c r="C125" s="63"/>
      <c r="D125" s="204" t="s">
        <v>182</v>
      </c>
      <c r="E125" s="63"/>
      <c r="F125" s="205" t="s">
        <v>5201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89</v>
      </c>
    </row>
    <row r="126" spans="2:65" s="12" customFormat="1" ht="13.5">
      <c r="B126" s="221"/>
      <c r="C126" s="222"/>
      <c r="D126" s="204" t="s">
        <v>279</v>
      </c>
      <c r="E126" s="223" t="s">
        <v>78</v>
      </c>
      <c r="F126" s="224" t="s">
        <v>5202</v>
      </c>
      <c r="G126" s="222"/>
      <c r="H126" s="223" t="s">
        <v>78</v>
      </c>
      <c r="I126" s="225"/>
      <c r="J126" s="222"/>
      <c r="K126" s="222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279</v>
      </c>
      <c r="AU126" s="230" t="s">
        <v>89</v>
      </c>
      <c r="AV126" s="12" t="s">
        <v>87</v>
      </c>
      <c r="AW126" s="12" t="s">
        <v>42</v>
      </c>
      <c r="AX126" s="12" t="s">
        <v>80</v>
      </c>
      <c r="AY126" s="230" t="s">
        <v>173</v>
      </c>
    </row>
    <row r="127" spans="2:65" s="11" customFormat="1" ht="13.5">
      <c r="B127" s="210"/>
      <c r="C127" s="211"/>
      <c r="D127" s="204" t="s">
        <v>279</v>
      </c>
      <c r="E127" s="212" t="s">
        <v>78</v>
      </c>
      <c r="F127" s="213" t="s">
        <v>5203</v>
      </c>
      <c r="G127" s="211"/>
      <c r="H127" s="214">
        <v>1.2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279</v>
      </c>
      <c r="AU127" s="220" t="s">
        <v>89</v>
      </c>
      <c r="AV127" s="11" t="s">
        <v>89</v>
      </c>
      <c r="AW127" s="11" t="s">
        <v>42</v>
      </c>
      <c r="AX127" s="11" t="s">
        <v>80</v>
      </c>
      <c r="AY127" s="220" t="s">
        <v>173</v>
      </c>
    </row>
    <row r="128" spans="2:65" s="11" customFormat="1" ht="13.5">
      <c r="B128" s="210"/>
      <c r="C128" s="211"/>
      <c r="D128" s="204" t="s">
        <v>279</v>
      </c>
      <c r="E128" s="212" t="s">
        <v>78</v>
      </c>
      <c r="F128" s="213" t="s">
        <v>5204</v>
      </c>
      <c r="G128" s="211"/>
      <c r="H128" s="214">
        <v>3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279</v>
      </c>
      <c r="AU128" s="220" t="s">
        <v>89</v>
      </c>
      <c r="AV128" s="11" t="s">
        <v>89</v>
      </c>
      <c r="AW128" s="11" t="s">
        <v>42</v>
      </c>
      <c r="AX128" s="11" t="s">
        <v>80</v>
      </c>
      <c r="AY128" s="220" t="s">
        <v>173</v>
      </c>
    </row>
    <row r="129" spans="2:65" s="11" customFormat="1" ht="13.5">
      <c r="B129" s="210"/>
      <c r="C129" s="211"/>
      <c r="D129" s="204" t="s">
        <v>279</v>
      </c>
      <c r="E129" s="212" t="s">
        <v>78</v>
      </c>
      <c r="F129" s="213" t="s">
        <v>5205</v>
      </c>
      <c r="G129" s="211"/>
      <c r="H129" s="214">
        <v>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279</v>
      </c>
      <c r="AU129" s="220" t="s">
        <v>89</v>
      </c>
      <c r="AV129" s="11" t="s">
        <v>89</v>
      </c>
      <c r="AW129" s="11" t="s">
        <v>42</v>
      </c>
      <c r="AX129" s="11" t="s">
        <v>80</v>
      </c>
      <c r="AY129" s="220" t="s">
        <v>173</v>
      </c>
    </row>
    <row r="130" spans="2:65" s="13" customFormat="1" ht="13.5">
      <c r="B130" s="231"/>
      <c r="C130" s="232"/>
      <c r="D130" s="204" t="s">
        <v>279</v>
      </c>
      <c r="E130" s="233" t="s">
        <v>78</v>
      </c>
      <c r="F130" s="234" t="s">
        <v>292</v>
      </c>
      <c r="G130" s="232"/>
      <c r="H130" s="235">
        <v>7.2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279</v>
      </c>
      <c r="AU130" s="241" t="s">
        <v>89</v>
      </c>
      <c r="AV130" s="13" t="s">
        <v>194</v>
      </c>
      <c r="AW130" s="13" t="s">
        <v>42</v>
      </c>
      <c r="AX130" s="13" t="s">
        <v>87</v>
      </c>
      <c r="AY130" s="241" t="s">
        <v>173</v>
      </c>
    </row>
    <row r="131" spans="2:65" s="1" customFormat="1" ht="16.5" customHeight="1">
      <c r="B131" s="41"/>
      <c r="C131" s="192" t="s">
        <v>118</v>
      </c>
      <c r="D131" s="192" t="s">
        <v>176</v>
      </c>
      <c r="E131" s="193" t="s">
        <v>5206</v>
      </c>
      <c r="F131" s="194" t="s">
        <v>5207</v>
      </c>
      <c r="G131" s="195" t="s">
        <v>256</v>
      </c>
      <c r="H131" s="196">
        <v>2.4630000000000001</v>
      </c>
      <c r="I131" s="197"/>
      <c r="J131" s="198">
        <f>ROUND(I131*H131,2)</f>
        <v>0</v>
      </c>
      <c r="K131" s="194" t="s">
        <v>1048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6.2E-2</v>
      </c>
      <c r="T131" s="202">
        <f>S131*H131</f>
        <v>0.15270600000000001</v>
      </c>
      <c r="AR131" s="23" t="s">
        <v>194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5208</v>
      </c>
    </row>
    <row r="132" spans="2:65" s="1" customFormat="1" ht="27">
      <c r="B132" s="41"/>
      <c r="C132" s="63"/>
      <c r="D132" s="204" t="s">
        <v>182</v>
      </c>
      <c r="E132" s="63"/>
      <c r="F132" s="205" t="s">
        <v>5209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89</v>
      </c>
    </row>
    <row r="133" spans="2:65" s="11" customFormat="1" ht="13.5">
      <c r="B133" s="210"/>
      <c r="C133" s="211"/>
      <c r="D133" s="204" t="s">
        <v>279</v>
      </c>
      <c r="E133" s="212" t="s">
        <v>78</v>
      </c>
      <c r="F133" s="213" t="s">
        <v>5210</v>
      </c>
      <c r="G133" s="211"/>
      <c r="H133" s="214">
        <v>2.4630000000000001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279</v>
      </c>
      <c r="AU133" s="220" t="s">
        <v>89</v>
      </c>
      <c r="AV133" s="11" t="s">
        <v>89</v>
      </c>
      <c r="AW133" s="11" t="s">
        <v>42</v>
      </c>
      <c r="AX133" s="11" t="s">
        <v>87</v>
      </c>
      <c r="AY133" s="220" t="s">
        <v>173</v>
      </c>
    </row>
    <row r="134" spans="2:65" s="1" customFormat="1" ht="25.5" customHeight="1">
      <c r="B134" s="41"/>
      <c r="C134" s="192" t="s">
        <v>121</v>
      </c>
      <c r="D134" s="192" t="s">
        <v>176</v>
      </c>
      <c r="E134" s="193" t="s">
        <v>5211</v>
      </c>
      <c r="F134" s="194" t="s">
        <v>5212</v>
      </c>
      <c r="G134" s="195" t="s">
        <v>275</v>
      </c>
      <c r="H134" s="196">
        <v>0.64800000000000002</v>
      </c>
      <c r="I134" s="197"/>
      <c r="J134" s="198">
        <f>ROUND(I134*H134,2)</f>
        <v>0</v>
      </c>
      <c r="K134" s="194" t="s">
        <v>1048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1.8</v>
      </c>
      <c r="T134" s="202">
        <f>S134*H134</f>
        <v>1.1664000000000001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5213</v>
      </c>
    </row>
    <row r="135" spans="2:65" s="1" customFormat="1" ht="27">
      <c r="B135" s="41"/>
      <c r="C135" s="63"/>
      <c r="D135" s="204" t="s">
        <v>182</v>
      </c>
      <c r="E135" s="63"/>
      <c r="F135" s="205" t="s">
        <v>5214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2" customFormat="1" ht="13.5">
      <c r="B136" s="221"/>
      <c r="C136" s="222"/>
      <c r="D136" s="204" t="s">
        <v>279</v>
      </c>
      <c r="E136" s="223" t="s">
        <v>78</v>
      </c>
      <c r="F136" s="224" t="s">
        <v>5215</v>
      </c>
      <c r="G136" s="222"/>
      <c r="H136" s="223" t="s">
        <v>78</v>
      </c>
      <c r="I136" s="225"/>
      <c r="J136" s="222"/>
      <c r="K136" s="222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279</v>
      </c>
      <c r="AU136" s="230" t="s">
        <v>89</v>
      </c>
      <c r="AV136" s="12" t="s">
        <v>87</v>
      </c>
      <c r="AW136" s="12" t="s">
        <v>42</v>
      </c>
      <c r="AX136" s="12" t="s">
        <v>80</v>
      </c>
      <c r="AY136" s="230" t="s">
        <v>173</v>
      </c>
    </row>
    <row r="137" spans="2:65" s="11" customFormat="1" ht="13.5">
      <c r="B137" s="210"/>
      <c r="C137" s="211"/>
      <c r="D137" s="204" t="s">
        <v>279</v>
      </c>
      <c r="E137" s="212" t="s">
        <v>78</v>
      </c>
      <c r="F137" s="213" t="s">
        <v>5216</v>
      </c>
      <c r="G137" s="211"/>
      <c r="H137" s="214">
        <v>0.64800000000000002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279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10</v>
      </c>
      <c r="D138" s="192" t="s">
        <v>176</v>
      </c>
      <c r="E138" s="193" t="s">
        <v>5217</v>
      </c>
      <c r="F138" s="194" t="s">
        <v>5218</v>
      </c>
      <c r="G138" s="195" t="s">
        <v>327</v>
      </c>
      <c r="H138" s="196">
        <v>5.2</v>
      </c>
      <c r="I138" s="197"/>
      <c r="J138" s="198">
        <f>ROUND(I138*H138,2)</f>
        <v>0</v>
      </c>
      <c r="K138" s="194" t="s">
        <v>1048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5.3999999999999999E-2</v>
      </c>
      <c r="T138" s="202">
        <f>S138*H138</f>
        <v>0.28079999999999999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5219</v>
      </c>
    </row>
    <row r="139" spans="2:65" s="1" customFormat="1" ht="27">
      <c r="B139" s="41"/>
      <c r="C139" s="63"/>
      <c r="D139" s="204" t="s">
        <v>182</v>
      </c>
      <c r="E139" s="63"/>
      <c r="F139" s="205" t="s">
        <v>5220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2" customFormat="1" ht="13.5">
      <c r="B140" s="221"/>
      <c r="C140" s="222"/>
      <c r="D140" s="204" t="s">
        <v>279</v>
      </c>
      <c r="E140" s="223" t="s">
        <v>78</v>
      </c>
      <c r="F140" s="224" t="s">
        <v>5154</v>
      </c>
      <c r="G140" s="222"/>
      <c r="H140" s="223" t="s">
        <v>78</v>
      </c>
      <c r="I140" s="225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279</v>
      </c>
      <c r="AU140" s="230" t="s">
        <v>89</v>
      </c>
      <c r="AV140" s="12" t="s">
        <v>87</v>
      </c>
      <c r="AW140" s="12" t="s">
        <v>42</v>
      </c>
      <c r="AX140" s="12" t="s">
        <v>80</v>
      </c>
      <c r="AY140" s="230" t="s">
        <v>173</v>
      </c>
    </row>
    <row r="141" spans="2:65" s="11" customFormat="1" ht="13.5">
      <c r="B141" s="210"/>
      <c r="C141" s="211"/>
      <c r="D141" s="204" t="s">
        <v>279</v>
      </c>
      <c r="E141" s="212" t="s">
        <v>78</v>
      </c>
      <c r="F141" s="213" t="s">
        <v>5221</v>
      </c>
      <c r="G141" s="211"/>
      <c r="H141" s="214">
        <v>5.2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279</v>
      </c>
      <c r="AU141" s="220" t="s">
        <v>89</v>
      </c>
      <c r="AV141" s="11" t="s">
        <v>89</v>
      </c>
      <c r="AW141" s="11" t="s">
        <v>42</v>
      </c>
      <c r="AX141" s="11" t="s">
        <v>87</v>
      </c>
      <c r="AY141" s="220" t="s">
        <v>173</v>
      </c>
    </row>
    <row r="142" spans="2:65" s="10" customFormat="1" ht="29.85" customHeight="1">
      <c r="B142" s="176"/>
      <c r="C142" s="177"/>
      <c r="D142" s="178" t="s">
        <v>79</v>
      </c>
      <c r="E142" s="190" t="s">
        <v>3286</v>
      </c>
      <c r="F142" s="190" t="s">
        <v>3287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SUM(P143:P149)</f>
        <v>0</v>
      </c>
      <c r="Q142" s="184"/>
      <c r="R142" s="185">
        <f>SUM(R143:R149)</f>
        <v>0</v>
      </c>
      <c r="S142" s="184"/>
      <c r="T142" s="186">
        <f>SUM(T143:T149)</f>
        <v>0</v>
      </c>
      <c r="AR142" s="187" t="s">
        <v>87</v>
      </c>
      <c r="AT142" s="188" t="s">
        <v>79</v>
      </c>
      <c r="AU142" s="188" t="s">
        <v>87</v>
      </c>
      <c r="AY142" s="187" t="s">
        <v>173</v>
      </c>
      <c r="BK142" s="189">
        <f>SUM(BK143:BK149)</f>
        <v>0</v>
      </c>
    </row>
    <row r="143" spans="2:65" s="1" customFormat="1" ht="25.5" customHeight="1">
      <c r="B143" s="41"/>
      <c r="C143" s="192" t="s">
        <v>239</v>
      </c>
      <c r="D143" s="192" t="s">
        <v>176</v>
      </c>
      <c r="E143" s="193" t="s">
        <v>5222</v>
      </c>
      <c r="F143" s="194" t="s">
        <v>5223</v>
      </c>
      <c r="G143" s="195" t="s">
        <v>332</v>
      </c>
      <c r="H143" s="196">
        <v>9.2270000000000003</v>
      </c>
      <c r="I143" s="197"/>
      <c r="J143" s="198">
        <f>ROUND(I143*H143,2)</f>
        <v>0</v>
      </c>
      <c r="K143" s="194" t="s">
        <v>5224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194</v>
      </c>
      <c r="AT143" s="23" t="s">
        <v>176</v>
      </c>
      <c r="AU143" s="23" t="s">
        <v>89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194</v>
      </c>
      <c r="BM143" s="23" t="s">
        <v>5225</v>
      </c>
    </row>
    <row r="144" spans="2:65" s="1" customFormat="1" ht="13.5">
      <c r="B144" s="41"/>
      <c r="C144" s="63"/>
      <c r="D144" s="204" t="s">
        <v>182</v>
      </c>
      <c r="E144" s="63"/>
      <c r="F144" s="205" t="s">
        <v>5226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89</v>
      </c>
    </row>
    <row r="145" spans="2:65" s="1" customFormat="1" ht="25.5" customHeight="1">
      <c r="B145" s="41"/>
      <c r="C145" s="192" t="s">
        <v>243</v>
      </c>
      <c r="D145" s="192" t="s">
        <v>176</v>
      </c>
      <c r="E145" s="193" t="s">
        <v>5227</v>
      </c>
      <c r="F145" s="194" t="s">
        <v>5228</v>
      </c>
      <c r="G145" s="195" t="s">
        <v>332</v>
      </c>
      <c r="H145" s="196">
        <v>9.2270000000000003</v>
      </c>
      <c r="I145" s="197"/>
      <c r="J145" s="198">
        <f>ROUND(I145*H145,2)</f>
        <v>0</v>
      </c>
      <c r="K145" s="194" t="s">
        <v>1048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5229</v>
      </c>
    </row>
    <row r="146" spans="2:65" s="1" customFormat="1" ht="27">
      <c r="B146" s="41"/>
      <c r="C146" s="63"/>
      <c r="D146" s="204" t="s">
        <v>182</v>
      </c>
      <c r="E146" s="63"/>
      <c r="F146" s="205" t="s">
        <v>5230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" customFormat="1" ht="27">
      <c r="B147" s="41"/>
      <c r="C147" s="63"/>
      <c r="D147" s="204" t="s">
        <v>351</v>
      </c>
      <c r="E147" s="63"/>
      <c r="F147" s="252" t="s">
        <v>5231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351</v>
      </c>
      <c r="AU147" s="23" t="s">
        <v>89</v>
      </c>
    </row>
    <row r="148" spans="2:65" s="1" customFormat="1" ht="16.5" customHeight="1">
      <c r="B148" s="41"/>
      <c r="C148" s="192" t="s">
        <v>249</v>
      </c>
      <c r="D148" s="192" t="s">
        <v>176</v>
      </c>
      <c r="E148" s="193" t="s">
        <v>5232</v>
      </c>
      <c r="F148" s="194" t="s">
        <v>5233</v>
      </c>
      <c r="G148" s="195" t="s">
        <v>332</v>
      </c>
      <c r="H148" s="196">
        <v>9.2270000000000003</v>
      </c>
      <c r="I148" s="197"/>
      <c r="J148" s="198">
        <f>ROUND(I148*H148,2)</f>
        <v>0</v>
      </c>
      <c r="K148" s="194" t="s">
        <v>1048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194</v>
      </c>
      <c r="AT148" s="23" t="s">
        <v>176</v>
      </c>
      <c r="AU148" s="23" t="s">
        <v>89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194</v>
      </c>
      <c r="BM148" s="23" t="s">
        <v>5234</v>
      </c>
    </row>
    <row r="149" spans="2:65" s="1" customFormat="1" ht="13.5">
      <c r="B149" s="41"/>
      <c r="C149" s="63"/>
      <c r="D149" s="204" t="s">
        <v>182</v>
      </c>
      <c r="E149" s="63"/>
      <c r="F149" s="205" t="s">
        <v>5235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89</v>
      </c>
    </row>
    <row r="150" spans="2:65" s="10" customFormat="1" ht="29.85" customHeight="1">
      <c r="B150" s="176"/>
      <c r="C150" s="177"/>
      <c r="D150" s="178" t="s">
        <v>79</v>
      </c>
      <c r="E150" s="190" t="s">
        <v>439</v>
      </c>
      <c r="F150" s="190" t="s">
        <v>440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SUM(P151:P152)</f>
        <v>0</v>
      </c>
      <c r="Q150" s="184"/>
      <c r="R150" s="185">
        <f>SUM(R151:R152)</f>
        <v>0</v>
      </c>
      <c r="S150" s="184"/>
      <c r="T150" s="186">
        <f>SUM(T151:T152)</f>
        <v>0</v>
      </c>
      <c r="AR150" s="187" t="s">
        <v>87</v>
      </c>
      <c r="AT150" s="188" t="s">
        <v>79</v>
      </c>
      <c r="AU150" s="188" t="s">
        <v>87</v>
      </c>
      <c r="AY150" s="187" t="s">
        <v>173</v>
      </c>
      <c r="BK150" s="189">
        <f>SUM(BK151:BK152)</f>
        <v>0</v>
      </c>
    </row>
    <row r="151" spans="2:65" s="1" customFormat="1" ht="16.5" customHeight="1">
      <c r="B151" s="41"/>
      <c r="C151" s="192" t="s">
        <v>253</v>
      </c>
      <c r="D151" s="192" t="s">
        <v>176</v>
      </c>
      <c r="E151" s="193" t="s">
        <v>5236</v>
      </c>
      <c r="F151" s="194" t="s">
        <v>5237</v>
      </c>
      <c r="G151" s="195" t="s">
        <v>332</v>
      </c>
      <c r="H151" s="196">
        <v>3.6720000000000002</v>
      </c>
      <c r="I151" s="197"/>
      <c r="J151" s="198">
        <f>ROUND(I151*H151,2)</f>
        <v>0</v>
      </c>
      <c r="K151" s="194" t="s">
        <v>1048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5238</v>
      </c>
    </row>
    <row r="152" spans="2:65" s="1" customFormat="1" ht="40.5">
      <c r="B152" s="41"/>
      <c r="C152" s="63"/>
      <c r="D152" s="204" t="s">
        <v>182</v>
      </c>
      <c r="E152" s="63"/>
      <c r="F152" s="205" t="s">
        <v>5239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0" customFormat="1" ht="37.35" customHeight="1">
      <c r="B153" s="176"/>
      <c r="C153" s="177"/>
      <c r="D153" s="178" t="s">
        <v>79</v>
      </c>
      <c r="E153" s="179" t="s">
        <v>1298</v>
      </c>
      <c r="F153" s="179" t="s">
        <v>1299</v>
      </c>
      <c r="G153" s="177"/>
      <c r="H153" s="177"/>
      <c r="I153" s="180"/>
      <c r="J153" s="181">
        <f>BK153</f>
        <v>0</v>
      </c>
      <c r="K153" s="177"/>
      <c r="L153" s="182"/>
      <c r="M153" s="183"/>
      <c r="N153" s="184"/>
      <c r="O153" s="184"/>
      <c r="P153" s="185">
        <f>P154+P163</f>
        <v>0</v>
      </c>
      <c r="Q153" s="184"/>
      <c r="R153" s="185">
        <f>R154+R163</f>
        <v>2.4500000000000001E-2</v>
      </c>
      <c r="S153" s="184"/>
      <c r="T153" s="186">
        <f>T154+T163</f>
        <v>2.7636000000000001E-2</v>
      </c>
      <c r="AR153" s="187" t="s">
        <v>89</v>
      </c>
      <c r="AT153" s="188" t="s">
        <v>79</v>
      </c>
      <c r="AU153" s="188" t="s">
        <v>80</v>
      </c>
      <c r="AY153" s="187" t="s">
        <v>173</v>
      </c>
      <c r="BK153" s="189">
        <f>BK154+BK163</f>
        <v>0</v>
      </c>
    </row>
    <row r="154" spans="2:65" s="10" customFormat="1" ht="19.899999999999999" customHeight="1">
      <c r="B154" s="176"/>
      <c r="C154" s="177"/>
      <c r="D154" s="178" t="s">
        <v>79</v>
      </c>
      <c r="E154" s="190" t="s">
        <v>1786</v>
      </c>
      <c r="F154" s="190" t="s">
        <v>1787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SUM(P155:P162)</f>
        <v>0</v>
      </c>
      <c r="Q154" s="184"/>
      <c r="R154" s="185">
        <f>SUM(R155:R162)</f>
        <v>0</v>
      </c>
      <c r="S154" s="184"/>
      <c r="T154" s="186">
        <f>SUM(T155:T162)</f>
        <v>2.7636000000000001E-2</v>
      </c>
      <c r="AR154" s="187" t="s">
        <v>89</v>
      </c>
      <c r="AT154" s="188" t="s">
        <v>79</v>
      </c>
      <c r="AU154" s="188" t="s">
        <v>87</v>
      </c>
      <c r="AY154" s="187" t="s">
        <v>173</v>
      </c>
      <c r="BK154" s="189">
        <f>SUM(BK155:BK162)</f>
        <v>0</v>
      </c>
    </row>
    <row r="155" spans="2:65" s="1" customFormat="1" ht="16.5" customHeight="1">
      <c r="B155" s="41"/>
      <c r="C155" s="192" t="s">
        <v>124</v>
      </c>
      <c r="D155" s="192" t="s">
        <v>176</v>
      </c>
      <c r="E155" s="193" t="s">
        <v>5240</v>
      </c>
      <c r="F155" s="194" t="s">
        <v>5241</v>
      </c>
      <c r="G155" s="195" t="s">
        <v>256</v>
      </c>
      <c r="H155" s="196">
        <v>2.5</v>
      </c>
      <c r="I155" s="197"/>
      <c r="J155" s="198">
        <f>ROUND(I155*H155,2)</f>
        <v>0</v>
      </c>
      <c r="K155" s="194" t="s">
        <v>1048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3.1199999999999999E-3</v>
      </c>
      <c r="T155" s="202">
        <f>S155*H155</f>
        <v>7.7999999999999996E-3</v>
      </c>
      <c r="AR155" s="23" t="s">
        <v>239</v>
      </c>
      <c r="AT155" s="23" t="s">
        <v>176</v>
      </c>
      <c r="AU155" s="23" t="s">
        <v>89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5242</v>
      </c>
    </row>
    <row r="156" spans="2:65" s="1" customFormat="1" ht="13.5">
      <c r="B156" s="41"/>
      <c r="C156" s="63"/>
      <c r="D156" s="204" t="s">
        <v>182</v>
      </c>
      <c r="E156" s="63"/>
      <c r="F156" s="205" t="s">
        <v>5243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89</v>
      </c>
    </row>
    <row r="157" spans="2:65" s="11" customFormat="1" ht="13.5">
      <c r="B157" s="210"/>
      <c r="C157" s="211"/>
      <c r="D157" s="204" t="s">
        <v>279</v>
      </c>
      <c r="E157" s="212" t="s">
        <v>78</v>
      </c>
      <c r="F157" s="213" t="s">
        <v>5244</v>
      </c>
      <c r="G157" s="211"/>
      <c r="H157" s="214">
        <v>2.5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279</v>
      </c>
      <c r="AU157" s="220" t="s">
        <v>89</v>
      </c>
      <c r="AV157" s="11" t="s">
        <v>89</v>
      </c>
      <c r="AW157" s="11" t="s">
        <v>42</v>
      </c>
      <c r="AX157" s="11" t="s">
        <v>87</v>
      </c>
      <c r="AY157" s="220" t="s">
        <v>173</v>
      </c>
    </row>
    <row r="158" spans="2:65" s="1" customFormat="1" ht="16.5" customHeight="1">
      <c r="B158" s="41"/>
      <c r="C158" s="192" t="s">
        <v>9</v>
      </c>
      <c r="D158" s="192" t="s">
        <v>176</v>
      </c>
      <c r="E158" s="193" t="s">
        <v>5245</v>
      </c>
      <c r="F158" s="194" t="s">
        <v>5246</v>
      </c>
      <c r="G158" s="195" t="s">
        <v>327</v>
      </c>
      <c r="H158" s="196">
        <v>4.8</v>
      </c>
      <c r="I158" s="197"/>
      <c r="J158" s="198">
        <f>ROUND(I158*H158,2)</f>
        <v>0</v>
      </c>
      <c r="K158" s="194" t="s">
        <v>1048</v>
      </c>
      <c r="L158" s="61"/>
      <c r="M158" s="199" t="s">
        <v>78</v>
      </c>
      <c r="N158" s="200" t="s">
        <v>50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1.67E-3</v>
      </c>
      <c r="T158" s="202">
        <f>S158*H158</f>
        <v>8.0160000000000006E-3</v>
      </c>
      <c r="AR158" s="23" t="s">
        <v>239</v>
      </c>
      <c r="AT158" s="23" t="s">
        <v>176</v>
      </c>
      <c r="AU158" s="23" t="s">
        <v>89</v>
      </c>
      <c r="AY158" s="23" t="s">
        <v>173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87</v>
      </c>
      <c r="BK158" s="203">
        <f>ROUND(I158*H158,2)</f>
        <v>0</v>
      </c>
      <c r="BL158" s="23" t="s">
        <v>239</v>
      </c>
      <c r="BM158" s="23" t="s">
        <v>5247</v>
      </c>
    </row>
    <row r="159" spans="2:65" s="1" customFormat="1" ht="13.5">
      <c r="B159" s="41"/>
      <c r="C159" s="63"/>
      <c r="D159" s="204" t="s">
        <v>182</v>
      </c>
      <c r="E159" s="63"/>
      <c r="F159" s="205" t="s">
        <v>5248</v>
      </c>
      <c r="G159" s="63"/>
      <c r="H159" s="63"/>
      <c r="I159" s="163"/>
      <c r="J159" s="63"/>
      <c r="K159" s="63"/>
      <c r="L159" s="61"/>
      <c r="M159" s="206"/>
      <c r="N159" s="42"/>
      <c r="O159" s="42"/>
      <c r="P159" s="42"/>
      <c r="Q159" s="42"/>
      <c r="R159" s="42"/>
      <c r="S159" s="42"/>
      <c r="T159" s="78"/>
      <c r="AT159" s="23" t="s">
        <v>182</v>
      </c>
      <c r="AU159" s="23" t="s">
        <v>89</v>
      </c>
    </row>
    <row r="160" spans="2:65" s="11" customFormat="1" ht="13.5">
      <c r="B160" s="210"/>
      <c r="C160" s="211"/>
      <c r="D160" s="204" t="s">
        <v>279</v>
      </c>
      <c r="E160" s="212" t="s">
        <v>78</v>
      </c>
      <c r="F160" s="213" t="s">
        <v>5249</v>
      </c>
      <c r="G160" s="211"/>
      <c r="H160" s="214">
        <v>4.8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279</v>
      </c>
      <c r="AU160" s="220" t="s">
        <v>89</v>
      </c>
      <c r="AV160" s="11" t="s">
        <v>89</v>
      </c>
      <c r="AW160" s="11" t="s">
        <v>42</v>
      </c>
      <c r="AX160" s="11" t="s">
        <v>87</v>
      </c>
      <c r="AY160" s="220" t="s">
        <v>173</v>
      </c>
    </row>
    <row r="161" spans="2:65" s="1" customFormat="1" ht="16.5" customHeight="1">
      <c r="B161" s="41"/>
      <c r="C161" s="192" t="s">
        <v>129</v>
      </c>
      <c r="D161" s="192" t="s">
        <v>176</v>
      </c>
      <c r="E161" s="193" t="s">
        <v>5250</v>
      </c>
      <c r="F161" s="194" t="s">
        <v>5251</v>
      </c>
      <c r="G161" s="195" t="s">
        <v>327</v>
      </c>
      <c r="H161" s="196">
        <v>3</v>
      </c>
      <c r="I161" s="197"/>
      <c r="J161" s="198">
        <f>ROUND(I161*H161,2)</f>
        <v>0</v>
      </c>
      <c r="K161" s="194" t="s">
        <v>1048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3.9399999999999999E-3</v>
      </c>
      <c r="T161" s="202">
        <f>S161*H161</f>
        <v>1.1820000000000001E-2</v>
      </c>
      <c r="AR161" s="23" t="s">
        <v>239</v>
      </c>
      <c r="AT161" s="23" t="s">
        <v>176</v>
      </c>
      <c r="AU161" s="23" t="s">
        <v>89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5252</v>
      </c>
    </row>
    <row r="162" spans="2:65" s="1" customFormat="1" ht="13.5">
      <c r="B162" s="41"/>
      <c r="C162" s="63"/>
      <c r="D162" s="204" t="s">
        <v>182</v>
      </c>
      <c r="E162" s="63"/>
      <c r="F162" s="205" t="s">
        <v>5253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89</v>
      </c>
    </row>
    <row r="163" spans="2:65" s="10" customFormat="1" ht="29.85" customHeight="1">
      <c r="B163" s="176"/>
      <c r="C163" s="177"/>
      <c r="D163" s="178" t="s">
        <v>79</v>
      </c>
      <c r="E163" s="190" t="s">
        <v>2917</v>
      </c>
      <c r="F163" s="190" t="s">
        <v>2918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SUM(P164:P170)</f>
        <v>0</v>
      </c>
      <c r="Q163" s="184"/>
      <c r="R163" s="185">
        <f>SUM(R164:R170)</f>
        <v>2.4500000000000001E-2</v>
      </c>
      <c r="S163" s="184"/>
      <c r="T163" s="186">
        <f>SUM(T164:T170)</f>
        <v>0</v>
      </c>
      <c r="AR163" s="187" t="s">
        <v>89</v>
      </c>
      <c r="AT163" s="188" t="s">
        <v>79</v>
      </c>
      <c r="AU163" s="188" t="s">
        <v>87</v>
      </c>
      <c r="AY163" s="187" t="s">
        <v>173</v>
      </c>
      <c r="BK163" s="189">
        <f>SUM(BK164:BK170)</f>
        <v>0</v>
      </c>
    </row>
    <row r="164" spans="2:65" s="1" customFormat="1" ht="16.5" customHeight="1">
      <c r="B164" s="41"/>
      <c r="C164" s="192" t="s">
        <v>387</v>
      </c>
      <c r="D164" s="192" t="s">
        <v>176</v>
      </c>
      <c r="E164" s="193" t="s">
        <v>2920</v>
      </c>
      <c r="F164" s="194" t="s">
        <v>2921</v>
      </c>
      <c r="G164" s="195" t="s">
        <v>256</v>
      </c>
      <c r="H164" s="196">
        <v>50</v>
      </c>
      <c r="I164" s="197"/>
      <c r="J164" s="198">
        <f>ROUND(I164*H164,2)</f>
        <v>0</v>
      </c>
      <c r="K164" s="194" t="s">
        <v>1048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5254</v>
      </c>
    </row>
    <row r="165" spans="2:65" s="1" customFormat="1" ht="13.5">
      <c r="B165" s="41"/>
      <c r="C165" s="63"/>
      <c r="D165" s="204" t="s">
        <v>182</v>
      </c>
      <c r="E165" s="63"/>
      <c r="F165" s="205" t="s">
        <v>2923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1" customFormat="1" ht="13.5">
      <c r="B166" s="210"/>
      <c r="C166" s="211"/>
      <c r="D166" s="204" t="s">
        <v>279</v>
      </c>
      <c r="E166" s="212" t="s">
        <v>78</v>
      </c>
      <c r="F166" s="213" t="s">
        <v>5255</v>
      </c>
      <c r="G166" s="211"/>
      <c r="H166" s="214">
        <v>50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279</v>
      </c>
      <c r="AU166" s="220" t="s">
        <v>89</v>
      </c>
      <c r="AV166" s="11" t="s">
        <v>89</v>
      </c>
      <c r="AW166" s="11" t="s">
        <v>42</v>
      </c>
      <c r="AX166" s="11" t="s">
        <v>87</v>
      </c>
      <c r="AY166" s="220" t="s">
        <v>173</v>
      </c>
    </row>
    <row r="167" spans="2:65" s="1" customFormat="1" ht="25.5" customHeight="1">
      <c r="B167" s="41"/>
      <c r="C167" s="192" t="s">
        <v>394</v>
      </c>
      <c r="D167" s="192" t="s">
        <v>176</v>
      </c>
      <c r="E167" s="193" t="s">
        <v>2925</v>
      </c>
      <c r="F167" s="194" t="s">
        <v>2926</v>
      </c>
      <c r="G167" s="195" t="s">
        <v>256</v>
      </c>
      <c r="H167" s="196">
        <v>50</v>
      </c>
      <c r="I167" s="197"/>
      <c r="J167" s="198">
        <f>ROUND(I167*H167,2)</f>
        <v>0</v>
      </c>
      <c r="K167" s="194" t="s">
        <v>1048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2.0000000000000001E-4</v>
      </c>
      <c r="R167" s="201">
        <f>Q167*H167</f>
        <v>0.01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89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5256</v>
      </c>
    </row>
    <row r="168" spans="2:65" s="1" customFormat="1" ht="13.5">
      <c r="B168" s="41"/>
      <c r="C168" s="63"/>
      <c r="D168" s="204" t="s">
        <v>182</v>
      </c>
      <c r="E168" s="63"/>
      <c r="F168" s="205" t="s">
        <v>2928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89</v>
      </c>
    </row>
    <row r="169" spans="2:65" s="1" customFormat="1" ht="25.5" customHeight="1">
      <c r="B169" s="41"/>
      <c r="C169" s="192" t="s">
        <v>402</v>
      </c>
      <c r="D169" s="192" t="s">
        <v>176</v>
      </c>
      <c r="E169" s="193" t="s">
        <v>2941</v>
      </c>
      <c r="F169" s="194" t="s">
        <v>2942</v>
      </c>
      <c r="G169" s="195" t="s">
        <v>256</v>
      </c>
      <c r="H169" s="196">
        <v>50</v>
      </c>
      <c r="I169" s="197"/>
      <c r="J169" s="198">
        <f>ROUND(I169*H169,2)</f>
        <v>0</v>
      </c>
      <c r="K169" s="194" t="s">
        <v>1048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2.9E-4</v>
      </c>
      <c r="R169" s="201">
        <f>Q169*H169</f>
        <v>1.4500000000000001E-2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89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5257</v>
      </c>
    </row>
    <row r="170" spans="2:65" s="1" customFormat="1" ht="27">
      <c r="B170" s="41"/>
      <c r="C170" s="63"/>
      <c r="D170" s="204" t="s">
        <v>182</v>
      </c>
      <c r="E170" s="63"/>
      <c r="F170" s="205" t="s">
        <v>2944</v>
      </c>
      <c r="G170" s="63"/>
      <c r="H170" s="63"/>
      <c r="I170" s="163"/>
      <c r="J170" s="63"/>
      <c r="K170" s="63"/>
      <c r="L170" s="61"/>
      <c r="M170" s="207"/>
      <c r="N170" s="208"/>
      <c r="O170" s="208"/>
      <c r="P170" s="208"/>
      <c r="Q170" s="208"/>
      <c r="R170" s="208"/>
      <c r="S170" s="208"/>
      <c r="T170" s="209"/>
      <c r="AT170" s="23" t="s">
        <v>182</v>
      </c>
      <c r="AU170" s="23" t="s">
        <v>89</v>
      </c>
    </row>
    <row r="171" spans="2:65" s="1" customFormat="1" ht="6.95" customHeight="1">
      <c r="B171" s="56"/>
      <c r="C171" s="57"/>
      <c r="D171" s="57"/>
      <c r="E171" s="57"/>
      <c r="F171" s="57"/>
      <c r="G171" s="57"/>
      <c r="H171" s="57"/>
      <c r="I171" s="139"/>
      <c r="J171" s="57"/>
      <c r="K171" s="57"/>
      <c r="L171" s="61"/>
    </row>
  </sheetData>
  <sheetProtection algorithmName="SHA-512" hashValue="CLSR0kXtIGJV+Hvci1nmueKKf3E1RmTApnhs4OQ3bEef2qnQmNd0uF2WbZ0kldN5fwDS1BmJstYHzGrPqDYKKQ==" saltValue="WLJPXiMW0FnREOZeYxyAJhbXMmfJEBU0gY4BLLEI6Z16dV7f7VvA0pALBlRdLEa4k2j0eDs6NXsrVQyyQ34vVA==" spinCount="100000" sheet="1" objects="1" scenarios="1" formatColumns="0" formatRows="0" autoFilter="0"/>
  <autoFilter ref="C84:K170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0" customWidth="1"/>
    <col min="2" max="2" width="1.6640625" style="260" customWidth="1"/>
    <col min="3" max="4" width="5" style="260" customWidth="1"/>
    <col min="5" max="5" width="11.6640625" style="260" customWidth="1"/>
    <col min="6" max="6" width="9.1640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4062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8" t="s">
        <v>5258</v>
      </c>
      <c r="D3" s="388"/>
      <c r="E3" s="388"/>
      <c r="F3" s="388"/>
      <c r="G3" s="388"/>
      <c r="H3" s="388"/>
      <c r="I3" s="388"/>
      <c r="J3" s="388"/>
      <c r="K3" s="265"/>
    </row>
    <row r="4" spans="2:11" ht="25.5" customHeight="1">
      <c r="B4" s="266"/>
      <c r="C4" s="392" t="s">
        <v>5259</v>
      </c>
      <c r="D4" s="392"/>
      <c r="E4" s="392"/>
      <c r="F4" s="392"/>
      <c r="G4" s="392"/>
      <c r="H4" s="392"/>
      <c r="I4" s="392"/>
      <c r="J4" s="392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1" t="s">
        <v>5260</v>
      </c>
      <c r="D6" s="391"/>
      <c r="E6" s="391"/>
      <c r="F6" s="391"/>
      <c r="G6" s="391"/>
      <c r="H6" s="391"/>
      <c r="I6" s="391"/>
      <c r="J6" s="391"/>
      <c r="K6" s="267"/>
    </row>
    <row r="7" spans="2:11" ht="15" customHeight="1">
      <c r="B7" s="270"/>
      <c r="C7" s="391" t="s">
        <v>5261</v>
      </c>
      <c r="D7" s="391"/>
      <c r="E7" s="391"/>
      <c r="F7" s="391"/>
      <c r="G7" s="391"/>
      <c r="H7" s="391"/>
      <c r="I7" s="391"/>
      <c r="J7" s="391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1" t="s">
        <v>5262</v>
      </c>
      <c r="D9" s="391"/>
      <c r="E9" s="391"/>
      <c r="F9" s="391"/>
      <c r="G9" s="391"/>
      <c r="H9" s="391"/>
      <c r="I9" s="391"/>
      <c r="J9" s="391"/>
      <c r="K9" s="267"/>
    </row>
    <row r="10" spans="2:11" ht="15" customHeight="1">
      <c r="B10" s="270"/>
      <c r="C10" s="269"/>
      <c r="D10" s="391" t="s">
        <v>5263</v>
      </c>
      <c r="E10" s="391"/>
      <c r="F10" s="391"/>
      <c r="G10" s="391"/>
      <c r="H10" s="391"/>
      <c r="I10" s="391"/>
      <c r="J10" s="391"/>
      <c r="K10" s="267"/>
    </row>
    <row r="11" spans="2:11" ht="15" customHeight="1">
      <c r="B11" s="270"/>
      <c r="C11" s="271"/>
      <c r="D11" s="391" t="s">
        <v>5264</v>
      </c>
      <c r="E11" s="391"/>
      <c r="F11" s="391"/>
      <c r="G11" s="391"/>
      <c r="H11" s="391"/>
      <c r="I11" s="391"/>
      <c r="J11" s="391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91" t="s">
        <v>5265</v>
      </c>
      <c r="E13" s="391"/>
      <c r="F13" s="391"/>
      <c r="G13" s="391"/>
      <c r="H13" s="391"/>
      <c r="I13" s="391"/>
      <c r="J13" s="391"/>
      <c r="K13" s="267"/>
    </row>
    <row r="14" spans="2:11" ht="15" customHeight="1">
      <c r="B14" s="270"/>
      <c r="C14" s="271"/>
      <c r="D14" s="391" t="s">
        <v>5266</v>
      </c>
      <c r="E14" s="391"/>
      <c r="F14" s="391"/>
      <c r="G14" s="391"/>
      <c r="H14" s="391"/>
      <c r="I14" s="391"/>
      <c r="J14" s="391"/>
      <c r="K14" s="267"/>
    </row>
    <row r="15" spans="2:11" ht="15" customHeight="1">
      <c r="B15" s="270"/>
      <c r="C15" s="271"/>
      <c r="D15" s="391" t="s">
        <v>5267</v>
      </c>
      <c r="E15" s="391"/>
      <c r="F15" s="391"/>
      <c r="G15" s="391"/>
      <c r="H15" s="391"/>
      <c r="I15" s="391"/>
      <c r="J15" s="391"/>
      <c r="K15" s="267"/>
    </row>
    <row r="16" spans="2:11" ht="15" customHeight="1">
      <c r="B16" s="270"/>
      <c r="C16" s="271"/>
      <c r="D16" s="271"/>
      <c r="E16" s="272" t="s">
        <v>92</v>
      </c>
      <c r="F16" s="391" t="s">
        <v>5268</v>
      </c>
      <c r="G16" s="391"/>
      <c r="H16" s="391"/>
      <c r="I16" s="391"/>
      <c r="J16" s="391"/>
      <c r="K16" s="267"/>
    </row>
    <row r="17" spans="2:11" ht="15" customHeight="1">
      <c r="B17" s="270"/>
      <c r="C17" s="271"/>
      <c r="D17" s="271"/>
      <c r="E17" s="272" t="s">
        <v>5269</v>
      </c>
      <c r="F17" s="391" t="s">
        <v>5270</v>
      </c>
      <c r="G17" s="391"/>
      <c r="H17" s="391"/>
      <c r="I17" s="391"/>
      <c r="J17" s="391"/>
      <c r="K17" s="267"/>
    </row>
    <row r="18" spans="2:11" ht="15" customHeight="1">
      <c r="B18" s="270"/>
      <c r="C18" s="271"/>
      <c r="D18" s="271"/>
      <c r="E18" s="272" t="s">
        <v>5271</v>
      </c>
      <c r="F18" s="391" t="s">
        <v>5272</v>
      </c>
      <c r="G18" s="391"/>
      <c r="H18" s="391"/>
      <c r="I18" s="391"/>
      <c r="J18" s="391"/>
      <c r="K18" s="267"/>
    </row>
    <row r="19" spans="2:11" ht="15" customHeight="1">
      <c r="B19" s="270"/>
      <c r="C19" s="271"/>
      <c r="D19" s="271"/>
      <c r="E19" s="272" t="s">
        <v>86</v>
      </c>
      <c r="F19" s="391" t="s">
        <v>5273</v>
      </c>
      <c r="G19" s="391"/>
      <c r="H19" s="391"/>
      <c r="I19" s="391"/>
      <c r="J19" s="391"/>
      <c r="K19" s="267"/>
    </row>
    <row r="20" spans="2:11" ht="15" customHeight="1">
      <c r="B20" s="270"/>
      <c r="C20" s="271"/>
      <c r="D20" s="271"/>
      <c r="E20" s="272" t="s">
        <v>5274</v>
      </c>
      <c r="F20" s="391" t="s">
        <v>3633</v>
      </c>
      <c r="G20" s="391"/>
      <c r="H20" s="391"/>
      <c r="I20" s="391"/>
      <c r="J20" s="391"/>
      <c r="K20" s="267"/>
    </row>
    <row r="21" spans="2:11" ht="15" customHeight="1">
      <c r="B21" s="270"/>
      <c r="C21" s="271"/>
      <c r="D21" s="271"/>
      <c r="E21" s="272" t="s">
        <v>5275</v>
      </c>
      <c r="F21" s="391" t="s">
        <v>5276</v>
      </c>
      <c r="G21" s="391"/>
      <c r="H21" s="391"/>
      <c r="I21" s="391"/>
      <c r="J21" s="391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91" t="s">
        <v>5277</v>
      </c>
      <c r="D23" s="391"/>
      <c r="E23" s="391"/>
      <c r="F23" s="391"/>
      <c r="G23" s="391"/>
      <c r="H23" s="391"/>
      <c r="I23" s="391"/>
      <c r="J23" s="391"/>
      <c r="K23" s="267"/>
    </row>
    <row r="24" spans="2:11" ht="15" customHeight="1">
      <c r="B24" s="270"/>
      <c r="C24" s="391" t="s">
        <v>5278</v>
      </c>
      <c r="D24" s="391"/>
      <c r="E24" s="391"/>
      <c r="F24" s="391"/>
      <c r="G24" s="391"/>
      <c r="H24" s="391"/>
      <c r="I24" s="391"/>
      <c r="J24" s="391"/>
      <c r="K24" s="267"/>
    </row>
    <row r="25" spans="2:11" ht="15" customHeight="1">
      <c r="B25" s="270"/>
      <c r="C25" s="269"/>
      <c r="D25" s="391" t="s">
        <v>5279</v>
      </c>
      <c r="E25" s="391"/>
      <c r="F25" s="391"/>
      <c r="G25" s="391"/>
      <c r="H25" s="391"/>
      <c r="I25" s="391"/>
      <c r="J25" s="391"/>
      <c r="K25" s="267"/>
    </row>
    <row r="26" spans="2:11" ht="15" customHeight="1">
      <c r="B26" s="270"/>
      <c r="C26" s="271"/>
      <c r="D26" s="391" t="s">
        <v>5280</v>
      </c>
      <c r="E26" s="391"/>
      <c r="F26" s="391"/>
      <c r="G26" s="391"/>
      <c r="H26" s="391"/>
      <c r="I26" s="391"/>
      <c r="J26" s="391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91" t="s">
        <v>5281</v>
      </c>
      <c r="E28" s="391"/>
      <c r="F28" s="391"/>
      <c r="G28" s="391"/>
      <c r="H28" s="391"/>
      <c r="I28" s="391"/>
      <c r="J28" s="391"/>
      <c r="K28" s="267"/>
    </row>
    <row r="29" spans="2:11" ht="15" customHeight="1">
      <c r="B29" s="270"/>
      <c r="C29" s="271"/>
      <c r="D29" s="391" t="s">
        <v>5282</v>
      </c>
      <c r="E29" s="391"/>
      <c r="F29" s="391"/>
      <c r="G29" s="391"/>
      <c r="H29" s="391"/>
      <c r="I29" s="391"/>
      <c r="J29" s="391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91" t="s">
        <v>5283</v>
      </c>
      <c r="E31" s="391"/>
      <c r="F31" s="391"/>
      <c r="G31" s="391"/>
      <c r="H31" s="391"/>
      <c r="I31" s="391"/>
      <c r="J31" s="391"/>
      <c r="K31" s="267"/>
    </row>
    <row r="32" spans="2:11" ht="15" customHeight="1">
      <c r="B32" s="270"/>
      <c r="C32" s="271"/>
      <c r="D32" s="391" t="s">
        <v>5284</v>
      </c>
      <c r="E32" s="391"/>
      <c r="F32" s="391"/>
      <c r="G32" s="391"/>
      <c r="H32" s="391"/>
      <c r="I32" s="391"/>
      <c r="J32" s="391"/>
      <c r="K32" s="267"/>
    </row>
    <row r="33" spans="2:11" ht="15" customHeight="1">
      <c r="B33" s="270"/>
      <c r="C33" s="271"/>
      <c r="D33" s="391" t="s">
        <v>5285</v>
      </c>
      <c r="E33" s="391"/>
      <c r="F33" s="391"/>
      <c r="G33" s="391"/>
      <c r="H33" s="391"/>
      <c r="I33" s="391"/>
      <c r="J33" s="391"/>
      <c r="K33" s="267"/>
    </row>
    <row r="34" spans="2:11" ht="15" customHeight="1">
      <c r="B34" s="270"/>
      <c r="C34" s="271"/>
      <c r="D34" s="269"/>
      <c r="E34" s="273" t="s">
        <v>158</v>
      </c>
      <c r="F34" s="269"/>
      <c r="G34" s="391" t="s">
        <v>5286</v>
      </c>
      <c r="H34" s="391"/>
      <c r="I34" s="391"/>
      <c r="J34" s="391"/>
      <c r="K34" s="267"/>
    </row>
    <row r="35" spans="2:11" ht="30.75" customHeight="1">
      <c r="B35" s="270"/>
      <c r="C35" s="271"/>
      <c r="D35" s="269"/>
      <c r="E35" s="273" t="s">
        <v>5287</v>
      </c>
      <c r="F35" s="269"/>
      <c r="G35" s="391" t="s">
        <v>5288</v>
      </c>
      <c r="H35" s="391"/>
      <c r="I35" s="391"/>
      <c r="J35" s="391"/>
      <c r="K35" s="267"/>
    </row>
    <row r="36" spans="2:11" ht="15" customHeight="1">
      <c r="B36" s="270"/>
      <c r="C36" s="271"/>
      <c r="D36" s="269"/>
      <c r="E36" s="273" t="s">
        <v>60</v>
      </c>
      <c r="F36" s="269"/>
      <c r="G36" s="391" t="s">
        <v>5289</v>
      </c>
      <c r="H36" s="391"/>
      <c r="I36" s="391"/>
      <c r="J36" s="391"/>
      <c r="K36" s="267"/>
    </row>
    <row r="37" spans="2:11" ht="15" customHeight="1">
      <c r="B37" s="270"/>
      <c r="C37" s="271"/>
      <c r="D37" s="269"/>
      <c r="E37" s="273" t="s">
        <v>159</v>
      </c>
      <c r="F37" s="269"/>
      <c r="G37" s="391" t="s">
        <v>5290</v>
      </c>
      <c r="H37" s="391"/>
      <c r="I37" s="391"/>
      <c r="J37" s="391"/>
      <c r="K37" s="267"/>
    </row>
    <row r="38" spans="2:11" ht="15" customHeight="1">
      <c r="B38" s="270"/>
      <c r="C38" s="271"/>
      <c r="D38" s="269"/>
      <c r="E38" s="273" t="s">
        <v>160</v>
      </c>
      <c r="F38" s="269"/>
      <c r="G38" s="391" t="s">
        <v>5291</v>
      </c>
      <c r="H38" s="391"/>
      <c r="I38" s="391"/>
      <c r="J38" s="391"/>
      <c r="K38" s="267"/>
    </row>
    <row r="39" spans="2:11" ht="15" customHeight="1">
      <c r="B39" s="270"/>
      <c r="C39" s="271"/>
      <c r="D39" s="269"/>
      <c r="E39" s="273" t="s">
        <v>161</v>
      </c>
      <c r="F39" s="269"/>
      <c r="G39" s="391" t="s">
        <v>5292</v>
      </c>
      <c r="H39" s="391"/>
      <c r="I39" s="391"/>
      <c r="J39" s="391"/>
      <c r="K39" s="267"/>
    </row>
    <row r="40" spans="2:11" ht="15" customHeight="1">
      <c r="B40" s="270"/>
      <c r="C40" s="271"/>
      <c r="D40" s="269"/>
      <c r="E40" s="273" t="s">
        <v>5293</v>
      </c>
      <c r="F40" s="269"/>
      <c r="G40" s="391" t="s">
        <v>5294</v>
      </c>
      <c r="H40" s="391"/>
      <c r="I40" s="391"/>
      <c r="J40" s="391"/>
      <c r="K40" s="267"/>
    </row>
    <row r="41" spans="2:11" ht="15" customHeight="1">
      <c r="B41" s="270"/>
      <c r="C41" s="271"/>
      <c r="D41" s="269"/>
      <c r="E41" s="273"/>
      <c r="F41" s="269"/>
      <c r="G41" s="391" t="s">
        <v>5295</v>
      </c>
      <c r="H41" s="391"/>
      <c r="I41" s="391"/>
      <c r="J41" s="391"/>
      <c r="K41" s="267"/>
    </row>
    <row r="42" spans="2:11" ht="15" customHeight="1">
      <c r="B42" s="270"/>
      <c r="C42" s="271"/>
      <c r="D42" s="269"/>
      <c r="E42" s="273" t="s">
        <v>5296</v>
      </c>
      <c r="F42" s="269"/>
      <c r="G42" s="391" t="s">
        <v>5297</v>
      </c>
      <c r="H42" s="391"/>
      <c r="I42" s="391"/>
      <c r="J42" s="391"/>
      <c r="K42" s="267"/>
    </row>
    <row r="43" spans="2:11" ht="15" customHeight="1">
      <c r="B43" s="270"/>
      <c r="C43" s="271"/>
      <c r="D43" s="269"/>
      <c r="E43" s="273" t="s">
        <v>163</v>
      </c>
      <c r="F43" s="269"/>
      <c r="G43" s="391" t="s">
        <v>5298</v>
      </c>
      <c r="H43" s="391"/>
      <c r="I43" s="391"/>
      <c r="J43" s="391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91" t="s">
        <v>5299</v>
      </c>
      <c r="E45" s="391"/>
      <c r="F45" s="391"/>
      <c r="G45" s="391"/>
      <c r="H45" s="391"/>
      <c r="I45" s="391"/>
      <c r="J45" s="391"/>
      <c r="K45" s="267"/>
    </row>
    <row r="46" spans="2:11" ht="15" customHeight="1">
      <c r="B46" s="270"/>
      <c r="C46" s="271"/>
      <c r="D46" s="271"/>
      <c r="E46" s="391" t="s">
        <v>5300</v>
      </c>
      <c r="F46" s="391"/>
      <c r="G46" s="391"/>
      <c r="H46" s="391"/>
      <c r="I46" s="391"/>
      <c r="J46" s="391"/>
      <c r="K46" s="267"/>
    </row>
    <row r="47" spans="2:11" ht="15" customHeight="1">
      <c r="B47" s="270"/>
      <c r="C47" s="271"/>
      <c r="D47" s="271"/>
      <c r="E47" s="391" t="s">
        <v>5301</v>
      </c>
      <c r="F47" s="391"/>
      <c r="G47" s="391"/>
      <c r="H47" s="391"/>
      <c r="I47" s="391"/>
      <c r="J47" s="391"/>
      <c r="K47" s="267"/>
    </row>
    <row r="48" spans="2:11" ht="15" customHeight="1">
      <c r="B48" s="270"/>
      <c r="C48" s="271"/>
      <c r="D48" s="271"/>
      <c r="E48" s="391" t="s">
        <v>5302</v>
      </c>
      <c r="F48" s="391"/>
      <c r="G48" s="391"/>
      <c r="H48" s="391"/>
      <c r="I48" s="391"/>
      <c r="J48" s="391"/>
      <c r="K48" s="267"/>
    </row>
    <row r="49" spans="2:11" ht="15" customHeight="1">
      <c r="B49" s="270"/>
      <c r="C49" s="271"/>
      <c r="D49" s="391" t="s">
        <v>5303</v>
      </c>
      <c r="E49" s="391"/>
      <c r="F49" s="391"/>
      <c r="G49" s="391"/>
      <c r="H49" s="391"/>
      <c r="I49" s="391"/>
      <c r="J49" s="391"/>
      <c r="K49" s="267"/>
    </row>
    <row r="50" spans="2:11" ht="25.5" customHeight="1">
      <c r="B50" s="266"/>
      <c r="C50" s="392" t="s">
        <v>5304</v>
      </c>
      <c r="D50" s="392"/>
      <c r="E50" s="392"/>
      <c r="F50" s="392"/>
      <c r="G50" s="392"/>
      <c r="H50" s="392"/>
      <c r="I50" s="392"/>
      <c r="J50" s="392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91" t="s">
        <v>5305</v>
      </c>
      <c r="D52" s="391"/>
      <c r="E52" s="391"/>
      <c r="F52" s="391"/>
      <c r="G52" s="391"/>
      <c r="H52" s="391"/>
      <c r="I52" s="391"/>
      <c r="J52" s="391"/>
      <c r="K52" s="267"/>
    </row>
    <row r="53" spans="2:11" ht="15" customHeight="1">
      <c r="B53" s="266"/>
      <c r="C53" s="391" t="s">
        <v>5306</v>
      </c>
      <c r="D53" s="391"/>
      <c r="E53" s="391"/>
      <c r="F53" s="391"/>
      <c r="G53" s="391"/>
      <c r="H53" s="391"/>
      <c r="I53" s="391"/>
      <c r="J53" s="391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91" t="s">
        <v>5307</v>
      </c>
      <c r="D55" s="391"/>
      <c r="E55" s="391"/>
      <c r="F55" s="391"/>
      <c r="G55" s="391"/>
      <c r="H55" s="391"/>
      <c r="I55" s="391"/>
      <c r="J55" s="391"/>
      <c r="K55" s="267"/>
    </row>
    <row r="56" spans="2:11" ht="15" customHeight="1">
      <c r="B56" s="266"/>
      <c r="C56" s="271"/>
      <c r="D56" s="391" t="s">
        <v>5308</v>
      </c>
      <c r="E56" s="391"/>
      <c r="F56" s="391"/>
      <c r="G56" s="391"/>
      <c r="H56" s="391"/>
      <c r="I56" s="391"/>
      <c r="J56" s="391"/>
      <c r="K56" s="267"/>
    </row>
    <row r="57" spans="2:11" ht="15" customHeight="1">
      <c r="B57" s="266"/>
      <c r="C57" s="271"/>
      <c r="D57" s="391" t="s">
        <v>5309</v>
      </c>
      <c r="E57" s="391"/>
      <c r="F57" s="391"/>
      <c r="G57" s="391"/>
      <c r="H57" s="391"/>
      <c r="I57" s="391"/>
      <c r="J57" s="391"/>
      <c r="K57" s="267"/>
    </row>
    <row r="58" spans="2:11" ht="15" customHeight="1">
      <c r="B58" s="266"/>
      <c r="C58" s="271"/>
      <c r="D58" s="391" t="s">
        <v>5310</v>
      </c>
      <c r="E58" s="391"/>
      <c r="F58" s="391"/>
      <c r="G58" s="391"/>
      <c r="H58" s="391"/>
      <c r="I58" s="391"/>
      <c r="J58" s="391"/>
      <c r="K58" s="267"/>
    </row>
    <row r="59" spans="2:11" ht="15" customHeight="1">
      <c r="B59" s="266"/>
      <c r="C59" s="271"/>
      <c r="D59" s="391" t="s">
        <v>5311</v>
      </c>
      <c r="E59" s="391"/>
      <c r="F59" s="391"/>
      <c r="G59" s="391"/>
      <c r="H59" s="391"/>
      <c r="I59" s="391"/>
      <c r="J59" s="391"/>
      <c r="K59" s="267"/>
    </row>
    <row r="60" spans="2:11" ht="15" customHeight="1">
      <c r="B60" s="266"/>
      <c r="C60" s="271"/>
      <c r="D60" s="390" t="s">
        <v>5312</v>
      </c>
      <c r="E60" s="390"/>
      <c r="F60" s="390"/>
      <c r="G60" s="390"/>
      <c r="H60" s="390"/>
      <c r="I60" s="390"/>
      <c r="J60" s="390"/>
      <c r="K60" s="267"/>
    </row>
    <row r="61" spans="2:11" ht="15" customHeight="1">
      <c r="B61" s="266"/>
      <c r="C61" s="271"/>
      <c r="D61" s="391" t="s">
        <v>5313</v>
      </c>
      <c r="E61" s="391"/>
      <c r="F61" s="391"/>
      <c r="G61" s="391"/>
      <c r="H61" s="391"/>
      <c r="I61" s="391"/>
      <c r="J61" s="391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91" t="s">
        <v>5314</v>
      </c>
      <c r="E63" s="391"/>
      <c r="F63" s="391"/>
      <c r="G63" s="391"/>
      <c r="H63" s="391"/>
      <c r="I63" s="391"/>
      <c r="J63" s="391"/>
      <c r="K63" s="267"/>
    </row>
    <row r="64" spans="2:11" ht="15" customHeight="1">
      <c r="B64" s="266"/>
      <c r="C64" s="271"/>
      <c r="D64" s="390" t="s">
        <v>5315</v>
      </c>
      <c r="E64" s="390"/>
      <c r="F64" s="390"/>
      <c r="G64" s="390"/>
      <c r="H64" s="390"/>
      <c r="I64" s="390"/>
      <c r="J64" s="390"/>
      <c r="K64" s="267"/>
    </row>
    <row r="65" spans="2:11" ht="15" customHeight="1">
      <c r="B65" s="266"/>
      <c r="C65" s="271"/>
      <c r="D65" s="391" t="s">
        <v>5316</v>
      </c>
      <c r="E65" s="391"/>
      <c r="F65" s="391"/>
      <c r="G65" s="391"/>
      <c r="H65" s="391"/>
      <c r="I65" s="391"/>
      <c r="J65" s="391"/>
      <c r="K65" s="267"/>
    </row>
    <row r="66" spans="2:11" ht="15" customHeight="1">
      <c r="B66" s="266"/>
      <c r="C66" s="271"/>
      <c r="D66" s="391" t="s">
        <v>5317</v>
      </c>
      <c r="E66" s="391"/>
      <c r="F66" s="391"/>
      <c r="G66" s="391"/>
      <c r="H66" s="391"/>
      <c r="I66" s="391"/>
      <c r="J66" s="391"/>
      <c r="K66" s="267"/>
    </row>
    <row r="67" spans="2:11" ht="15" customHeight="1">
      <c r="B67" s="266"/>
      <c r="C67" s="271"/>
      <c r="D67" s="391" t="s">
        <v>5318</v>
      </c>
      <c r="E67" s="391"/>
      <c r="F67" s="391"/>
      <c r="G67" s="391"/>
      <c r="H67" s="391"/>
      <c r="I67" s="391"/>
      <c r="J67" s="391"/>
      <c r="K67" s="267"/>
    </row>
    <row r="68" spans="2:11" ht="15" customHeight="1">
      <c r="B68" s="266"/>
      <c r="C68" s="271"/>
      <c r="D68" s="391" t="s">
        <v>5319</v>
      </c>
      <c r="E68" s="391"/>
      <c r="F68" s="391"/>
      <c r="G68" s="391"/>
      <c r="H68" s="391"/>
      <c r="I68" s="391"/>
      <c r="J68" s="391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9" t="s">
        <v>139</v>
      </c>
      <c r="D73" s="389"/>
      <c r="E73" s="389"/>
      <c r="F73" s="389"/>
      <c r="G73" s="389"/>
      <c r="H73" s="389"/>
      <c r="I73" s="389"/>
      <c r="J73" s="389"/>
      <c r="K73" s="284"/>
    </row>
    <row r="74" spans="2:11" ht="17.25" customHeight="1">
      <c r="B74" s="283"/>
      <c r="C74" s="285" t="s">
        <v>5320</v>
      </c>
      <c r="D74" s="285"/>
      <c r="E74" s="285"/>
      <c r="F74" s="285" t="s">
        <v>5321</v>
      </c>
      <c r="G74" s="286"/>
      <c r="H74" s="285" t="s">
        <v>159</v>
      </c>
      <c r="I74" s="285" t="s">
        <v>64</v>
      </c>
      <c r="J74" s="285" t="s">
        <v>5322</v>
      </c>
      <c r="K74" s="284"/>
    </row>
    <row r="75" spans="2:11" ht="17.25" customHeight="1">
      <c r="B75" s="283"/>
      <c r="C75" s="287" t="s">
        <v>5323</v>
      </c>
      <c r="D75" s="287"/>
      <c r="E75" s="287"/>
      <c r="F75" s="288" t="s">
        <v>5324</v>
      </c>
      <c r="G75" s="289"/>
      <c r="H75" s="287"/>
      <c r="I75" s="287"/>
      <c r="J75" s="287" t="s">
        <v>5325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60</v>
      </c>
      <c r="D77" s="290"/>
      <c r="E77" s="290"/>
      <c r="F77" s="292" t="s">
        <v>5326</v>
      </c>
      <c r="G77" s="291"/>
      <c r="H77" s="273" t="s">
        <v>5327</v>
      </c>
      <c r="I77" s="273" t="s">
        <v>5328</v>
      </c>
      <c r="J77" s="273">
        <v>20</v>
      </c>
      <c r="K77" s="284"/>
    </row>
    <row r="78" spans="2:11" ht="15" customHeight="1">
      <c r="B78" s="283"/>
      <c r="C78" s="273" t="s">
        <v>5329</v>
      </c>
      <c r="D78" s="273"/>
      <c r="E78" s="273"/>
      <c r="F78" s="292" t="s">
        <v>5326</v>
      </c>
      <c r="G78" s="291"/>
      <c r="H78" s="273" t="s">
        <v>5330</v>
      </c>
      <c r="I78" s="273" t="s">
        <v>5328</v>
      </c>
      <c r="J78" s="273">
        <v>120</v>
      </c>
      <c r="K78" s="284"/>
    </row>
    <row r="79" spans="2:11" ht="15" customHeight="1">
      <c r="B79" s="293"/>
      <c r="C79" s="273" t="s">
        <v>5331</v>
      </c>
      <c r="D79" s="273"/>
      <c r="E79" s="273"/>
      <c r="F79" s="292" t="s">
        <v>5332</v>
      </c>
      <c r="G79" s="291"/>
      <c r="H79" s="273" t="s">
        <v>5333</v>
      </c>
      <c r="I79" s="273" t="s">
        <v>5328</v>
      </c>
      <c r="J79" s="273">
        <v>50</v>
      </c>
      <c r="K79" s="284"/>
    </row>
    <row r="80" spans="2:11" ht="15" customHeight="1">
      <c r="B80" s="293"/>
      <c r="C80" s="273" t="s">
        <v>5334</v>
      </c>
      <c r="D80" s="273"/>
      <c r="E80" s="273"/>
      <c r="F80" s="292" t="s">
        <v>5326</v>
      </c>
      <c r="G80" s="291"/>
      <c r="H80" s="273" t="s">
        <v>5335</v>
      </c>
      <c r="I80" s="273" t="s">
        <v>5336</v>
      </c>
      <c r="J80" s="273"/>
      <c r="K80" s="284"/>
    </row>
    <row r="81" spans="2:11" ht="15" customHeight="1">
      <c r="B81" s="293"/>
      <c r="C81" s="294" t="s">
        <v>5337</v>
      </c>
      <c r="D81" s="294"/>
      <c r="E81" s="294"/>
      <c r="F81" s="295" t="s">
        <v>5332</v>
      </c>
      <c r="G81" s="294"/>
      <c r="H81" s="294" t="s">
        <v>5338</v>
      </c>
      <c r="I81" s="294" t="s">
        <v>5328</v>
      </c>
      <c r="J81" s="294">
        <v>15</v>
      </c>
      <c r="K81" s="284"/>
    </row>
    <row r="82" spans="2:11" ht="15" customHeight="1">
      <c r="B82" s="293"/>
      <c r="C82" s="294" t="s">
        <v>5339</v>
      </c>
      <c r="D82" s="294"/>
      <c r="E82" s="294"/>
      <c r="F82" s="295" t="s">
        <v>5332</v>
      </c>
      <c r="G82" s="294"/>
      <c r="H82" s="294" t="s">
        <v>5340</v>
      </c>
      <c r="I82" s="294" t="s">
        <v>5328</v>
      </c>
      <c r="J82" s="294">
        <v>15</v>
      </c>
      <c r="K82" s="284"/>
    </row>
    <row r="83" spans="2:11" ht="15" customHeight="1">
      <c r="B83" s="293"/>
      <c r="C83" s="294" t="s">
        <v>5341</v>
      </c>
      <c r="D83" s="294"/>
      <c r="E83" s="294"/>
      <c r="F83" s="295" t="s">
        <v>5332</v>
      </c>
      <c r="G83" s="294"/>
      <c r="H83" s="294" t="s">
        <v>5342</v>
      </c>
      <c r="I83" s="294" t="s">
        <v>5328</v>
      </c>
      <c r="J83" s="294">
        <v>20</v>
      </c>
      <c r="K83" s="284"/>
    </row>
    <row r="84" spans="2:11" ht="15" customHeight="1">
      <c r="B84" s="293"/>
      <c r="C84" s="294" t="s">
        <v>5343</v>
      </c>
      <c r="D84" s="294"/>
      <c r="E84" s="294"/>
      <c r="F84" s="295" t="s">
        <v>5332</v>
      </c>
      <c r="G84" s="294"/>
      <c r="H84" s="294" t="s">
        <v>5344</v>
      </c>
      <c r="I84" s="294" t="s">
        <v>5328</v>
      </c>
      <c r="J84" s="294">
        <v>20</v>
      </c>
      <c r="K84" s="284"/>
    </row>
    <row r="85" spans="2:11" ht="15" customHeight="1">
      <c r="B85" s="293"/>
      <c r="C85" s="273" t="s">
        <v>5345</v>
      </c>
      <c r="D85" s="273"/>
      <c r="E85" s="273"/>
      <c r="F85" s="292" t="s">
        <v>5332</v>
      </c>
      <c r="G85" s="291"/>
      <c r="H85" s="273" t="s">
        <v>5346</v>
      </c>
      <c r="I85" s="273" t="s">
        <v>5328</v>
      </c>
      <c r="J85" s="273">
        <v>50</v>
      </c>
      <c r="K85" s="284"/>
    </row>
    <row r="86" spans="2:11" ht="15" customHeight="1">
      <c r="B86" s="293"/>
      <c r="C86" s="273" t="s">
        <v>5347</v>
      </c>
      <c r="D86" s="273"/>
      <c r="E86" s="273"/>
      <c r="F86" s="292" t="s">
        <v>5332</v>
      </c>
      <c r="G86" s="291"/>
      <c r="H86" s="273" t="s">
        <v>5348</v>
      </c>
      <c r="I86" s="273" t="s">
        <v>5328</v>
      </c>
      <c r="J86" s="273">
        <v>20</v>
      </c>
      <c r="K86" s="284"/>
    </row>
    <row r="87" spans="2:11" ht="15" customHeight="1">
      <c r="B87" s="293"/>
      <c r="C87" s="273" t="s">
        <v>5349</v>
      </c>
      <c r="D87" s="273"/>
      <c r="E87" s="273"/>
      <c r="F87" s="292" t="s">
        <v>5332</v>
      </c>
      <c r="G87" s="291"/>
      <c r="H87" s="273" t="s">
        <v>5350</v>
      </c>
      <c r="I87" s="273" t="s">
        <v>5328</v>
      </c>
      <c r="J87" s="273">
        <v>20</v>
      </c>
      <c r="K87" s="284"/>
    </row>
    <row r="88" spans="2:11" ht="15" customHeight="1">
      <c r="B88" s="293"/>
      <c r="C88" s="273" t="s">
        <v>5351</v>
      </c>
      <c r="D88" s="273"/>
      <c r="E88" s="273"/>
      <c r="F88" s="292" t="s">
        <v>5332</v>
      </c>
      <c r="G88" s="291"/>
      <c r="H88" s="273" t="s">
        <v>5352</v>
      </c>
      <c r="I88" s="273" t="s">
        <v>5328</v>
      </c>
      <c r="J88" s="273">
        <v>50</v>
      </c>
      <c r="K88" s="284"/>
    </row>
    <row r="89" spans="2:11" ht="15" customHeight="1">
      <c r="B89" s="293"/>
      <c r="C89" s="273" t="s">
        <v>5353</v>
      </c>
      <c r="D89" s="273"/>
      <c r="E89" s="273"/>
      <c r="F89" s="292" t="s">
        <v>5332</v>
      </c>
      <c r="G89" s="291"/>
      <c r="H89" s="273" t="s">
        <v>5353</v>
      </c>
      <c r="I89" s="273" t="s">
        <v>5328</v>
      </c>
      <c r="J89" s="273">
        <v>50</v>
      </c>
      <c r="K89" s="284"/>
    </row>
    <row r="90" spans="2:11" ht="15" customHeight="1">
      <c r="B90" s="293"/>
      <c r="C90" s="273" t="s">
        <v>164</v>
      </c>
      <c r="D90" s="273"/>
      <c r="E90" s="273"/>
      <c r="F90" s="292" t="s">
        <v>5332</v>
      </c>
      <c r="G90" s="291"/>
      <c r="H90" s="273" t="s">
        <v>5354</v>
      </c>
      <c r="I90" s="273" t="s">
        <v>5328</v>
      </c>
      <c r="J90" s="273">
        <v>255</v>
      </c>
      <c r="K90" s="284"/>
    </row>
    <row r="91" spans="2:11" ht="15" customHeight="1">
      <c r="B91" s="293"/>
      <c r="C91" s="273" t="s">
        <v>5355</v>
      </c>
      <c r="D91" s="273"/>
      <c r="E91" s="273"/>
      <c r="F91" s="292" t="s">
        <v>5326</v>
      </c>
      <c r="G91" s="291"/>
      <c r="H91" s="273" t="s">
        <v>5356</v>
      </c>
      <c r="I91" s="273" t="s">
        <v>5357</v>
      </c>
      <c r="J91" s="273"/>
      <c r="K91" s="284"/>
    </row>
    <row r="92" spans="2:11" ht="15" customHeight="1">
      <c r="B92" s="293"/>
      <c r="C92" s="273" t="s">
        <v>5358</v>
      </c>
      <c r="D92" s="273"/>
      <c r="E92" s="273"/>
      <c r="F92" s="292" t="s">
        <v>5326</v>
      </c>
      <c r="G92" s="291"/>
      <c r="H92" s="273" t="s">
        <v>5359</v>
      </c>
      <c r="I92" s="273" t="s">
        <v>5360</v>
      </c>
      <c r="J92" s="273"/>
      <c r="K92" s="284"/>
    </row>
    <row r="93" spans="2:11" ht="15" customHeight="1">
      <c r="B93" s="293"/>
      <c r="C93" s="273" t="s">
        <v>5361</v>
      </c>
      <c r="D93" s="273"/>
      <c r="E93" s="273"/>
      <c r="F93" s="292" t="s">
        <v>5326</v>
      </c>
      <c r="G93" s="291"/>
      <c r="H93" s="273" t="s">
        <v>5361</v>
      </c>
      <c r="I93" s="273" t="s">
        <v>5360</v>
      </c>
      <c r="J93" s="273"/>
      <c r="K93" s="284"/>
    </row>
    <row r="94" spans="2:11" ht="15" customHeight="1">
      <c r="B94" s="293"/>
      <c r="C94" s="273" t="s">
        <v>45</v>
      </c>
      <c r="D94" s="273"/>
      <c r="E94" s="273"/>
      <c r="F94" s="292" t="s">
        <v>5326</v>
      </c>
      <c r="G94" s="291"/>
      <c r="H94" s="273" t="s">
        <v>5362</v>
      </c>
      <c r="I94" s="273" t="s">
        <v>5360</v>
      </c>
      <c r="J94" s="273"/>
      <c r="K94" s="284"/>
    </row>
    <row r="95" spans="2:11" ht="15" customHeight="1">
      <c r="B95" s="293"/>
      <c r="C95" s="273" t="s">
        <v>55</v>
      </c>
      <c r="D95" s="273"/>
      <c r="E95" s="273"/>
      <c r="F95" s="292" t="s">
        <v>5326</v>
      </c>
      <c r="G95" s="291"/>
      <c r="H95" s="273" t="s">
        <v>5363</v>
      </c>
      <c r="I95" s="273" t="s">
        <v>5360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9" t="s">
        <v>5364</v>
      </c>
      <c r="D100" s="389"/>
      <c r="E100" s="389"/>
      <c r="F100" s="389"/>
      <c r="G100" s="389"/>
      <c r="H100" s="389"/>
      <c r="I100" s="389"/>
      <c r="J100" s="389"/>
      <c r="K100" s="284"/>
    </row>
    <row r="101" spans="2:11" ht="17.25" customHeight="1">
      <c r="B101" s="283"/>
      <c r="C101" s="285" t="s">
        <v>5320</v>
      </c>
      <c r="D101" s="285"/>
      <c r="E101" s="285"/>
      <c r="F101" s="285" t="s">
        <v>5321</v>
      </c>
      <c r="G101" s="286"/>
      <c r="H101" s="285" t="s">
        <v>159</v>
      </c>
      <c r="I101" s="285" t="s">
        <v>64</v>
      </c>
      <c r="J101" s="285" t="s">
        <v>5322</v>
      </c>
      <c r="K101" s="284"/>
    </row>
    <row r="102" spans="2:11" ht="17.25" customHeight="1">
      <c r="B102" s="283"/>
      <c r="C102" s="287" t="s">
        <v>5323</v>
      </c>
      <c r="D102" s="287"/>
      <c r="E102" s="287"/>
      <c r="F102" s="288" t="s">
        <v>5324</v>
      </c>
      <c r="G102" s="289"/>
      <c r="H102" s="287"/>
      <c r="I102" s="287"/>
      <c r="J102" s="287" t="s">
        <v>5325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60</v>
      </c>
      <c r="D104" s="290"/>
      <c r="E104" s="290"/>
      <c r="F104" s="292" t="s">
        <v>5326</v>
      </c>
      <c r="G104" s="301"/>
      <c r="H104" s="273" t="s">
        <v>5365</v>
      </c>
      <c r="I104" s="273" t="s">
        <v>5328</v>
      </c>
      <c r="J104" s="273">
        <v>20</v>
      </c>
      <c r="K104" s="284"/>
    </row>
    <row r="105" spans="2:11" ht="15" customHeight="1">
      <c r="B105" s="283"/>
      <c r="C105" s="273" t="s">
        <v>5329</v>
      </c>
      <c r="D105" s="273"/>
      <c r="E105" s="273"/>
      <c r="F105" s="292" t="s">
        <v>5326</v>
      </c>
      <c r="G105" s="273"/>
      <c r="H105" s="273" t="s">
        <v>5365</v>
      </c>
      <c r="I105" s="273" t="s">
        <v>5328</v>
      </c>
      <c r="J105" s="273">
        <v>120</v>
      </c>
      <c r="K105" s="284"/>
    </row>
    <row r="106" spans="2:11" ht="15" customHeight="1">
      <c r="B106" s="293"/>
      <c r="C106" s="273" t="s">
        <v>5331</v>
      </c>
      <c r="D106" s="273"/>
      <c r="E106" s="273"/>
      <c r="F106" s="292" t="s">
        <v>5332</v>
      </c>
      <c r="G106" s="273"/>
      <c r="H106" s="273" t="s">
        <v>5365</v>
      </c>
      <c r="I106" s="273" t="s">
        <v>5328</v>
      </c>
      <c r="J106" s="273">
        <v>50</v>
      </c>
      <c r="K106" s="284"/>
    </row>
    <row r="107" spans="2:11" ht="15" customHeight="1">
      <c r="B107" s="293"/>
      <c r="C107" s="273" t="s">
        <v>5334</v>
      </c>
      <c r="D107" s="273"/>
      <c r="E107" s="273"/>
      <c r="F107" s="292" t="s">
        <v>5326</v>
      </c>
      <c r="G107" s="273"/>
      <c r="H107" s="273" t="s">
        <v>5365</v>
      </c>
      <c r="I107" s="273" t="s">
        <v>5336</v>
      </c>
      <c r="J107" s="273"/>
      <c r="K107" s="284"/>
    </row>
    <row r="108" spans="2:11" ht="15" customHeight="1">
      <c r="B108" s="293"/>
      <c r="C108" s="273" t="s">
        <v>5345</v>
      </c>
      <c r="D108" s="273"/>
      <c r="E108" s="273"/>
      <c r="F108" s="292" t="s">
        <v>5332</v>
      </c>
      <c r="G108" s="273"/>
      <c r="H108" s="273" t="s">
        <v>5365</v>
      </c>
      <c r="I108" s="273" t="s">
        <v>5328</v>
      </c>
      <c r="J108" s="273">
        <v>50</v>
      </c>
      <c r="K108" s="284"/>
    </row>
    <row r="109" spans="2:11" ht="15" customHeight="1">
      <c r="B109" s="293"/>
      <c r="C109" s="273" t="s">
        <v>5353</v>
      </c>
      <c r="D109" s="273"/>
      <c r="E109" s="273"/>
      <c r="F109" s="292" t="s">
        <v>5332</v>
      </c>
      <c r="G109" s="273"/>
      <c r="H109" s="273" t="s">
        <v>5365</v>
      </c>
      <c r="I109" s="273" t="s">
        <v>5328</v>
      </c>
      <c r="J109" s="273">
        <v>50</v>
      </c>
      <c r="K109" s="284"/>
    </row>
    <row r="110" spans="2:11" ht="15" customHeight="1">
      <c r="B110" s="293"/>
      <c r="C110" s="273" t="s">
        <v>5351</v>
      </c>
      <c r="D110" s="273"/>
      <c r="E110" s="273"/>
      <c r="F110" s="292" t="s">
        <v>5332</v>
      </c>
      <c r="G110" s="273"/>
      <c r="H110" s="273" t="s">
        <v>5365</v>
      </c>
      <c r="I110" s="273" t="s">
        <v>5328</v>
      </c>
      <c r="J110" s="273">
        <v>50</v>
      </c>
      <c r="K110" s="284"/>
    </row>
    <row r="111" spans="2:11" ht="15" customHeight="1">
      <c r="B111" s="293"/>
      <c r="C111" s="273" t="s">
        <v>60</v>
      </c>
      <c r="D111" s="273"/>
      <c r="E111" s="273"/>
      <c r="F111" s="292" t="s">
        <v>5326</v>
      </c>
      <c r="G111" s="273"/>
      <c r="H111" s="273" t="s">
        <v>5366</v>
      </c>
      <c r="I111" s="273" t="s">
        <v>5328</v>
      </c>
      <c r="J111" s="273">
        <v>20</v>
      </c>
      <c r="K111" s="284"/>
    </row>
    <row r="112" spans="2:11" ht="15" customHeight="1">
      <c r="B112" s="293"/>
      <c r="C112" s="273" t="s">
        <v>5367</v>
      </c>
      <c r="D112" s="273"/>
      <c r="E112" s="273"/>
      <c r="F112" s="292" t="s">
        <v>5326</v>
      </c>
      <c r="G112" s="273"/>
      <c r="H112" s="273" t="s">
        <v>5368</v>
      </c>
      <c r="I112" s="273" t="s">
        <v>5328</v>
      </c>
      <c r="J112" s="273">
        <v>120</v>
      </c>
      <c r="K112" s="284"/>
    </row>
    <row r="113" spans="2:11" ht="15" customHeight="1">
      <c r="B113" s="293"/>
      <c r="C113" s="273" t="s">
        <v>45</v>
      </c>
      <c r="D113" s="273"/>
      <c r="E113" s="273"/>
      <c r="F113" s="292" t="s">
        <v>5326</v>
      </c>
      <c r="G113" s="273"/>
      <c r="H113" s="273" t="s">
        <v>5369</v>
      </c>
      <c r="I113" s="273" t="s">
        <v>5360</v>
      </c>
      <c r="J113" s="273"/>
      <c r="K113" s="284"/>
    </row>
    <row r="114" spans="2:11" ht="15" customHeight="1">
      <c r="B114" s="293"/>
      <c r="C114" s="273" t="s">
        <v>55</v>
      </c>
      <c r="D114" s="273"/>
      <c r="E114" s="273"/>
      <c r="F114" s="292" t="s">
        <v>5326</v>
      </c>
      <c r="G114" s="273"/>
      <c r="H114" s="273" t="s">
        <v>5370</v>
      </c>
      <c r="I114" s="273" t="s">
        <v>5360</v>
      </c>
      <c r="J114" s="273"/>
      <c r="K114" s="284"/>
    </row>
    <row r="115" spans="2:11" ht="15" customHeight="1">
      <c r="B115" s="293"/>
      <c r="C115" s="273" t="s">
        <v>64</v>
      </c>
      <c r="D115" s="273"/>
      <c r="E115" s="273"/>
      <c r="F115" s="292" t="s">
        <v>5326</v>
      </c>
      <c r="G115" s="273"/>
      <c r="H115" s="273" t="s">
        <v>5371</v>
      </c>
      <c r="I115" s="273" t="s">
        <v>5372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8" t="s">
        <v>5373</v>
      </c>
      <c r="D120" s="388"/>
      <c r="E120" s="388"/>
      <c r="F120" s="388"/>
      <c r="G120" s="388"/>
      <c r="H120" s="388"/>
      <c r="I120" s="388"/>
      <c r="J120" s="388"/>
      <c r="K120" s="309"/>
    </row>
    <row r="121" spans="2:11" ht="17.25" customHeight="1">
      <c r="B121" s="310"/>
      <c r="C121" s="285" t="s">
        <v>5320</v>
      </c>
      <c r="D121" s="285"/>
      <c r="E121" s="285"/>
      <c r="F121" s="285" t="s">
        <v>5321</v>
      </c>
      <c r="G121" s="286"/>
      <c r="H121" s="285" t="s">
        <v>159</v>
      </c>
      <c r="I121" s="285" t="s">
        <v>64</v>
      </c>
      <c r="J121" s="285" t="s">
        <v>5322</v>
      </c>
      <c r="K121" s="311"/>
    </row>
    <row r="122" spans="2:11" ht="17.25" customHeight="1">
      <c r="B122" s="310"/>
      <c r="C122" s="287" t="s">
        <v>5323</v>
      </c>
      <c r="D122" s="287"/>
      <c r="E122" s="287"/>
      <c r="F122" s="288" t="s">
        <v>5324</v>
      </c>
      <c r="G122" s="289"/>
      <c r="H122" s="287"/>
      <c r="I122" s="287"/>
      <c r="J122" s="287" t="s">
        <v>5325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5329</v>
      </c>
      <c r="D124" s="290"/>
      <c r="E124" s="290"/>
      <c r="F124" s="292" t="s">
        <v>5326</v>
      </c>
      <c r="G124" s="273"/>
      <c r="H124" s="273" t="s">
        <v>5365</v>
      </c>
      <c r="I124" s="273" t="s">
        <v>5328</v>
      </c>
      <c r="J124" s="273">
        <v>120</v>
      </c>
      <c r="K124" s="314"/>
    </row>
    <row r="125" spans="2:11" ht="15" customHeight="1">
      <c r="B125" s="312"/>
      <c r="C125" s="273" t="s">
        <v>5374</v>
      </c>
      <c r="D125" s="273"/>
      <c r="E125" s="273"/>
      <c r="F125" s="292" t="s">
        <v>5326</v>
      </c>
      <c r="G125" s="273"/>
      <c r="H125" s="273" t="s">
        <v>5375</v>
      </c>
      <c r="I125" s="273" t="s">
        <v>5328</v>
      </c>
      <c r="J125" s="273" t="s">
        <v>5376</v>
      </c>
      <c r="K125" s="314"/>
    </row>
    <row r="126" spans="2:11" ht="15" customHeight="1">
      <c r="B126" s="312"/>
      <c r="C126" s="273" t="s">
        <v>5275</v>
      </c>
      <c r="D126" s="273"/>
      <c r="E126" s="273"/>
      <c r="F126" s="292" t="s">
        <v>5326</v>
      </c>
      <c r="G126" s="273"/>
      <c r="H126" s="273" t="s">
        <v>5377</v>
      </c>
      <c r="I126" s="273" t="s">
        <v>5328</v>
      </c>
      <c r="J126" s="273" t="s">
        <v>5376</v>
      </c>
      <c r="K126" s="314"/>
    </row>
    <row r="127" spans="2:11" ht="15" customHeight="1">
      <c r="B127" s="312"/>
      <c r="C127" s="273" t="s">
        <v>5337</v>
      </c>
      <c r="D127" s="273"/>
      <c r="E127" s="273"/>
      <c r="F127" s="292" t="s">
        <v>5332</v>
      </c>
      <c r="G127" s="273"/>
      <c r="H127" s="273" t="s">
        <v>5338</v>
      </c>
      <c r="I127" s="273" t="s">
        <v>5328</v>
      </c>
      <c r="J127" s="273">
        <v>15</v>
      </c>
      <c r="K127" s="314"/>
    </row>
    <row r="128" spans="2:11" ht="15" customHeight="1">
      <c r="B128" s="312"/>
      <c r="C128" s="294" t="s">
        <v>5339</v>
      </c>
      <c r="D128" s="294"/>
      <c r="E128" s="294"/>
      <c r="F128" s="295" t="s">
        <v>5332</v>
      </c>
      <c r="G128" s="294"/>
      <c r="H128" s="294" t="s">
        <v>5340</v>
      </c>
      <c r="I128" s="294" t="s">
        <v>5328</v>
      </c>
      <c r="J128" s="294">
        <v>15</v>
      </c>
      <c r="K128" s="314"/>
    </row>
    <row r="129" spans="2:11" ht="15" customHeight="1">
      <c r="B129" s="312"/>
      <c r="C129" s="294" t="s">
        <v>5341</v>
      </c>
      <c r="D129" s="294"/>
      <c r="E129" s="294"/>
      <c r="F129" s="295" t="s">
        <v>5332</v>
      </c>
      <c r="G129" s="294"/>
      <c r="H129" s="294" t="s">
        <v>5342</v>
      </c>
      <c r="I129" s="294" t="s">
        <v>5328</v>
      </c>
      <c r="J129" s="294">
        <v>20</v>
      </c>
      <c r="K129" s="314"/>
    </row>
    <row r="130" spans="2:11" ht="15" customHeight="1">
      <c r="B130" s="312"/>
      <c r="C130" s="294" t="s">
        <v>5343</v>
      </c>
      <c r="D130" s="294"/>
      <c r="E130" s="294"/>
      <c r="F130" s="295" t="s">
        <v>5332</v>
      </c>
      <c r="G130" s="294"/>
      <c r="H130" s="294" t="s">
        <v>5344</v>
      </c>
      <c r="I130" s="294" t="s">
        <v>5328</v>
      </c>
      <c r="J130" s="294">
        <v>20</v>
      </c>
      <c r="K130" s="314"/>
    </row>
    <row r="131" spans="2:11" ht="15" customHeight="1">
      <c r="B131" s="312"/>
      <c r="C131" s="273" t="s">
        <v>5331</v>
      </c>
      <c r="D131" s="273"/>
      <c r="E131" s="273"/>
      <c r="F131" s="292" t="s">
        <v>5332</v>
      </c>
      <c r="G131" s="273"/>
      <c r="H131" s="273" t="s">
        <v>5365</v>
      </c>
      <c r="I131" s="273" t="s">
        <v>5328</v>
      </c>
      <c r="J131" s="273">
        <v>50</v>
      </c>
      <c r="K131" s="314"/>
    </row>
    <row r="132" spans="2:11" ht="15" customHeight="1">
      <c r="B132" s="312"/>
      <c r="C132" s="273" t="s">
        <v>5345</v>
      </c>
      <c r="D132" s="273"/>
      <c r="E132" s="273"/>
      <c r="F132" s="292" t="s">
        <v>5332</v>
      </c>
      <c r="G132" s="273"/>
      <c r="H132" s="273" t="s">
        <v>5365</v>
      </c>
      <c r="I132" s="273" t="s">
        <v>5328</v>
      </c>
      <c r="J132" s="273">
        <v>50</v>
      </c>
      <c r="K132" s="314"/>
    </row>
    <row r="133" spans="2:11" ht="15" customHeight="1">
      <c r="B133" s="312"/>
      <c r="C133" s="273" t="s">
        <v>5351</v>
      </c>
      <c r="D133" s="273"/>
      <c r="E133" s="273"/>
      <c r="F133" s="292" t="s">
        <v>5332</v>
      </c>
      <c r="G133" s="273"/>
      <c r="H133" s="273" t="s">
        <v>5365</v>
      </c>
      <c r="I133" s="273" t="s">
        <v>5328</v>
      </c>
      <c r="J133" s="273">
        <v>50</v>
      </c>
      <c r="K133" s="314"/>
    </row>
    <row r="134" spans="2:11" ht="15" customHeight="1">
      <c r="B134" s="312"/>
      <c r="C134" s="273" t="s">
        <v>5353</v>
      </c>
      <c r="D134" s="273"/>
      <c r="E134" s="273"/>
      <c r="F134" s="292" t="s">
        <v>5332</v>
      </c>
      <c r="G134" s="273"/>
      <c r="H134" s="273" t="s">
        <v>5365</v>
      </c>
      <c r="I134" s="273" t="s">
        <v>5328</v>
      </c>
      <c r="J134" s="273">
        <v>50</v>
      </c>
      <c r="K134" s="314"/>
    </row>
    <row r="135" spans="2:11" ht="15" customHeight="1">
      <c r="B135" s="312"/>
      <c r="C135" s="273" t="s">
        <v>164</v>
      </c>
      <c r="D135" s="273"/>
      <c r="E135" s="273"/>
      <c r="F135" s="292" t="s">
        <v>5332</v>
      </c>
      <c r="G135" s="273"/>
      <c r="H135" s="273" t="s">
        <v>5378</v>
      </c>
      <c r="I135" s="273" t="s">
        <v>5328</v>
      </c>
      <c r="J135" s="273">
        <v>255</v>
      </c>
      <c r="K135" s="314"/>
    </row>
    <row r="136" spans="2:11" ht="15" customHeight="1">
      <c r="B136" s="312"/>
      <c r="C136" s="273" t="s">
        <v>5355</v>
      </c>
      <c r="D136" s="273"/>
      <c r="E136" s="273"/>
      <c r="F136" s="292" t="s">
        <v>5326</v>
      </c>
      <c r="G136" s="273"/>
      <c r="H136" s="273" t="s">
        <v>5379</v>
      </c>
      <c r="I136" s="273" t="s">
        <v>5357</v>
      </c>
      <c r="J136" s="273"/>
      <c r="K136" s="314"/>
    </row>
    <row r="137" spans="2:11" ht="15" customHeight="1">
      <c r="B137" s="312"/>
      <c r="C137" s="273" t="s">
        <v>5358</v>
      </c>
      <c r="D137" s="273"/>
      <c r="E137" s="273"/>
      <c r="F137" s="292" t="s">
        <v>5326</v>
      </c>
      <c r="G137" s="273"/>
      <c r="H137" s="273" t="s">
        <v>5380</v>
      </c>
      <c r="I137" s="273" t="s">
        <v>5360</v>
      </c>
      <c r="J137" s="273"/>
      <c r="K137" s="314"/>
    </row>
    <row r="138" spans="2:11" ht="15" customHeight="1">
      <c r="B138" s="312"/>
      <c r="C138" s="273" t="s">
        <v>5361</v>
      </c>
      <c r="D138" s="273"/>
      <c r="E138" s="273"/>
      <c r="F138" s="292" t="s">
        <v>5326</v>
      </c>
      <c r="G138" s="273"/>
      <c r="H138" s="273" t="s">
        <v>5361</v>
      </c>
      <c r="I138" s="273" t="s">
        <v>5360</v>
      </c>
      <c r="J138" s="273"/>
      <c r="K138" s="314"/>
    </row>
    <row r="139" spans="2:11" ht="15" customHeight="1">
      <c r="B139" s="312"/>
      <c r="C139" s="273" t="s">
        <v>45</v>
      </c>
      <c r="D139" s="273"/>
      <c r="E139" s="273"/>
      <c r="F139" s="292" t="s">
        <v>5326</v>
      </c>
      <c r="G139" s="273"/>
      <c r="H139" s="273" t="s">
        <v>5381</v>
      </c>
      <c r="I139" s="273" t="s">
        <v>5360</v>
      </c>
      <c r="J139" s="273"/>
      <c r="K139" s="314"/>
    </row>
    <row r="140" spans="2:11" ht="15" customHeight="1">
      <c r="B140" s="312"/>
      <c r="C140" s="273" t="s">
        <v>5382</v>
      </c>
      <c r="D140" s="273"/>
      <c r="E140" s="273"/>
      <c r="F140" s="292" t="s">
        <v>5326</v>
      </c>
      <c r="G140" s="273"/>
      <c r="H140" s="273" t="s">
        <v>5383</v>
      </c>
      <c r="I140" s="273" t="s">
        <v>5360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9" t="s">
        <v>5384</v>
      </c>
      <c r="D145" s="389"/>
      <c r="E145" s="389"/>
      <c r="F145" s="389"/>
      <c r="G145" s="389"/>
      <c r="H145" s="389"/>
      <c r="I145" s="389"/>
      <c r="J145" s="389"/>
      <c r="K145" s="284"/>
    </row>
    <row r="146" spans="2:11" ht="17.25" customHeight="1">
      <c r="B146" s="283"/>
      <c r="C146" s="285" t="s">
        <v>5320</v>
      </c>
      <c r="D146" s="285"/>
      <c r="E146" s="285"/>
      <c r="F146" s="285" t="s">
        <v>5321</v>
      </c>
      <c r="G146" s="286"/>
      <c r="H146" s="285" t="s">
        <v>159</v>
      </c>
      <c r="I146" s="285" t="s">
        <v>64</v>
      </c>
      <c r="J146" s="285" t="s">
        <v>5322</v>
      </c>
      <c r="K146" s="284"/>
    </row>
    <row r="147" spans="2:11" ht="17.25" customHeight="1">
      <c r="B147" s="283"/>
      <c r="C147" s="287" t="s">
        <v>5323</v>
      </c>
      <c r="D147" s="287"/>
      <c r="E147" s="287"/>
      <c r="F147" s="288" t="s">
        <v>5324</v>
      </c>
      <c r="G147" s="289"/>
      <c r="H147" s="287"/>
      <c r="I147" s="287"/>
      <c r="J147" s="287" t="s">
        <v>5325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5329</v>
      </c>
      <c r="D149" s="273"/>
      <c r="E149" s="273"/>
      <c r="F149" s="319" t="s">
        <v>5326</v>
      </c>
      <c r="G149" s="273"/>
      <c r="H149" s="318" t="s">
        <v>5365</v>
      </c>
      <c r="I149" s="318" t="s">
        <v>5328</v>
      </c>
      <c r="J149" s="318">
        <v>120</v>
      </c>
      <c r="K149" s="314"/>
    </row>
    <row r="150" spans="2:11" ht="15" customHeight="1">
      <c r="B150" s="293"/>
      <c r="C150" s="318" t="s">
        <v>5374</v>
      </c>
      <c r="D150" s="273"/>
      <c r="E150" s="273"/>
      <c r="F150" s="319" t="s">
        <v>5326</v>
      </c>
      <c r="G150" s="273"/>
      <c r="H150" s="318" t="s">
        <v>5385</v>
      </c>
      <c r="I150" s="318" t="s">
        <v>5328</v>
      </c>
      <c r="J150" s="318" t="s">
        <v>5376</v>
      </c>
      <c r="K150" s="314"/>
    </row>
    <row r="151" spans="2:11" ht="15" customHeight="1">
      <c r="B151" s="293"/>
      <c r="C151" s="318" t="s">
        <v>5275</v>
      </c>
      <c r="D151" s="273"/>
      <c r="E151" s="273"/>
      <c r="F151" s="319" t="s">
        <v>5326</v>
      </c>
      <c r="G151" s="273"/>
      <c r="H151" s="318" t="s">
        <v>5386</v>
      </c>
      <c r="I151" s="318" t="s">
        <v>5328</v>
      </c>
      <c r="J151" s="318" t="s">
        <v>5376</v>
      </c>
      <c r="K151" s="314"/>
    </row>
    <row r="152" spans="2:11" ht="15" customHeight="1">
      <c r="B152" s="293"/>
      <c r="C152" s="318" t="s">
        <v>5331</v>
      </c>
      <c r="D152" s="273"/>
      <c r="E152" s="273"/>
      <c r="F152" s="319" t="s">
        <v>5332</v>
      </c>
      <c r="G152" s="273"/>
      <c r="H152" s="318" t="s">
        <v>5365</v>
      </c>
      <c r="I152" s="318" t="s">
        <v>5328</v>
      </c>
      <c r="J152" s="318">
        <v>50</v>
      </c>
      <c r="K152" s="314"/>
    </row>
    <row r="153" spans="2:11" ht="15" customHeight="1">
      <c r="B153" s="293"/>
      <c r="C153" s="318" t="s">
        <v>5334</v>
      </c>
      <c r="D153" s="273"/>
      <c r="E153" s="273"/>
      <c r="F153" s="319" t="s">
        <v>5326</v>
      </c>
      <c r="G153" s="273"/>
      <c r="H153" s="318" t="s">
        <v>5365</v>
      </c>
      <c r="I153" s="318" t="s">
        <v>5336</v>
      </c>
      <c r="J153" s="318"/>
      <c r="K153" s="314"/>
    </row>
    <row r="154" spans="2:11" ht="15" customHeight="1">
      <c r="B154" s="293"/>
      <c r="C154" s="318" t="s">
        <v>5345</v>
      </c>
      <c r="D154" s="273"/>
      <c r="E154" s="273"/>
      <c r="F154" s="319" t="s">
        <v>5332</v>
      </c>
      <c r="G154" s="273"/>
      <c r="H154" s="318" t="s">
        <v>5365</v>
      </c>
      <c r="I154" s="318" t="s">
        <v>5328</v>
      </c>
      <c r="J154" s="318">
        <v>50</v>
      </c>
      <c r="K154" s="314"/>
    </row>
    <row r="155" spans="2:11" ht="15" customHeight="1">
      <c r="B155" s="293"/>
      <c r="C155" s="318" t="s">
        <v>5353</v>
      </c>
      <c r="D155" s="273"/>
      <c r="E155" s="273"/>
      <c r="F155" s="319" t="s">
        <v>5332</v>
      </c>
      <c r="G155" s="273"/>
      <c r="H155" s="318" t="s">
        <v>5365</v>
      </c>
      <c r="I155" s="318" t="s">
        <v>5328</v>
      </c>
      <c r="J155" s="318">
        <v>50</v>
      </c>
      <c r="K155" s="314"/>
    </row>
    <row r="156" spans="2:11" ht="15" customHeight="1">
      <c r="B156" s="293"/>
      <c r="C156" s="318" t="s">
        <v>5351</v>
      </c>
      <c r="D156" s="273"/>
      <c r="E156" s="273"/>
      <c r="F156" s="319" t="s">
        <v>5332</v>
      </c>
      <c r="G156" s="273"/>
      <c r="H156" s="318" t="s">
        <v>5365</v>
      </c>
      <c r="I156" s="318" t="s">
        <v>5328</v>
      </c>
      <c r="J156" s="318">
        <v>50</v>
      </c>
      <c r="K156" s="314"/>
    </row>
    <row r="157" spans="2:11" ht="15" customHeight="1">
      <c r="B157" s="293"/>
      <c r="C157" s="318" t="s">
        <v>145</v>
      </c>
      <c r="D157" s="273"/>
      <c r="E157" s="273"/>
      <c r="F157" s="319" t="s">
        <v>5326</v>
      </c>
      <c r="G157" s="273"/>
      <c r="H157" s="318" t="s">
        <v>5387</v>
      </c>
      <c r="I157" s="318" t="s">
        <v>5328</v>
      </c>
      <c r="J157" s="318" t="s">
        <v>5388</v>
      </c>
      <c r="K157" s="314"/>
    </row>
    <row r="158" spans="2:11" ht="15" customHeight="1">
      <c r="B158" s="293"/>
      <c r="C158" s="318" t="s">
        <v>5389</v>
      </c>
      <c r="D158" s="273"/>
      <c r="E158" s="273"/>
      <c r="F158" s="319" t="s">
        <v>5326</v>
      </c>
      <c r="G158" s="273"/>
      <c r="H158" s="318" t="s">
        <v>5390</v>
      </c>
      <c r="I158" s="318" t="s">
        <v>5360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8" t="s">
        <v>5391</v>
      </c>
      <c r="D163" s="388"/>
      <c r="E163" s="388"/>
      <c r="F163" s="388"/>
      <c r="G163" s="388"/>
      <c r="H163" s="388"/>
      <c r="I163" s="388"/>
      <c r="J163" s="388"/>
      <c r="K163" s="265"/>
    </row>
    <row r="164" spans="2:11" ht="17.25" customHeight="1">
      <c r="B164" s="264"/>
      <c r="C164" s="285" t="s">
        <v>5320</v>
      </c>
      <c r="D164" s="285"/>
      <c r="E164" s="285"/>
      <c r="F164" s="285" t="s">
        <v>5321</v>
      </c>
      <c r="G164" s="322"/>
      <c r="H164" s="323" t="s">
        <v>159</v>
      </c>
      <c r="I164" s="323" t="s">
        <v>64</v>
      </c>
      <c r="J164" s="285" t="s">
        <v>5322</v>
      </c>
      <c r="K164" s="265"/>
    </row>
    <row r="165" spans="2:11" ht="17.25" customHeight="1">
      <c r="B165" s="266"/>
      <c r="C165" s="287" t="s">
        <v>5323</v>
      </c>
      <c r="D165" s="287"/>
      <c r="E165" s="287"/>
      <c r="F165" s="288" t="s">
        <v>5324</v>
      </c>
      <c r="G165" s="324"/>
      <c r="H165" s="325"/>
      <c r="I165" s="325"/>
      <c r="J165" s="287" t="s">
        <v>5325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5329</v>
      </c>
      <c r="D167" s="273"/>
      <c r="E167" s="273"/>
      <c r="F167" s="292" t="s">
        <v>5326</v>
      </c>
      <c r="G167" s="273"/>
      <c r="H167" s="273" t="s">
        <v>5365</v>
      </c>
      <c r="I167" s="273" t="s">
        <v>5328</v>
      </c>
      <c r="J167" s="273">
        <v>120</v>
      </c>
      <c r="K167" s="314"/>
    </row>
    <row r="168" spans="2:11" ht="15" customHeight="1">
      <c r="B168" s="293"/>
      <c r="C168" s="273" t="s">
        <v>5374</v>
      </c>
      <c r="D168" s="273"/>
      <c r="E168" s="273"/>
      <c r="F168" s="292" t="s">
        <v>5326</v>
      </c>
      <c r="G168" s="273"/>
      <c r="H168" s="273" t="s">
        <v>5375</v>
      </c>
      <c r="I168" s="273" t="s">
        <v>5328</v>
      </c>
      <c r="J168" s="273" t="s">
        <v>5376</v>
      </c>
      <c r="K168" s="314"/>
    </row>
    <row r="169" spans="2:11" ht="15" customHeight="1">
      <c r="B169" s="293"/>
      <c r="C169" s="273" t="s">
        <v>5275</v>
      </c>
      <c r="D169" s="273"/>
      <c r="E169" s="273"/>
      <c r="F169" s="292" t="s">
        <v>5326</v>
      </c>
      <c r="G169" s="273"/>
      <c r="H169" s="273" t="s">
        <v>5392</v>
      </c>
      <c r="I169" s="273" t="s">
        <v>5328</v>
      </c>
      <c r="J169" s="273" t="s">
        <v>5376</v>
      </c>
      <c r="K169" s="314"/>
    </row>
    <row r="170" spans="2:11" ht="15" customHeight="1">
      <c r="B170" s="293"/>
      <c r="C170" s="273" t="s">
        <v>5331</v>
      </c>
      <c r="D170" s="273"/>
      <c r="E170" s="273"/>
      <c r="F170" s="292" t="s">
        <v>5332</v>
      </c>
      <c r="G170" s="273"/>
      <c r="H170" s="273" t="s">
        <v>5392</v>
      </c>
      <c r="I170" s="273" t="s">
        <v>5328</v>
      </c>
      <c r="J170" s="273">
        <v>50</v>
      </c>
      <c r="K170" s="314"/>
    </row>
    <row r="171" spans="2:11" ht="15" customHeight="1">
      <c r="B171" s="293"/>
      <c r="C171" s="273" t="s">
        <v>5334</v>
      </c>
      <c r="D171" s="273"/>
      <c r="E171" s="273"/>
      <c r="F171" s="292" t="s">
        <v>5326</v>
      </c>
      <c r="G171" s="273"/>
      <c r="H171" s="273" t="s">
        <v>5392</v>
      </c>
      <c r="I171" s="273" t="s">
        <v>5336</v>
      </c>
      <c r="J171" s="273"/>
      <c r="K171" s="314"/>
    </row>
    <row r="172" spans="2:11" ht="15" customHeight="1">
      <c r="B172" s="293"/>
      <c r="C172" s="273" t="s">
        <v>5345</v>
      </c>
      <c r="D172" s="273"/>
      <c r="E172" s="273"/>
      <c r="F172" s="292" t="s">
        <v>5332</v>
      </c>
      <c r="G172" s="273"/>
      <c r="H172" s="273" t="s">
        <v>5392</v>
      </c>
      <c r="I172" s="273" t="s">
        <v>5328</v>
      </c>
      <c r="J172" s="273">
        <v>50</v>
      </c>
      <c r="K172" s="314"/>
    </row>
    <row r="173" spans="2:11" ht="15" customHeight="1">
      <c r="B173" s="293"/>
      <c r="C173" s="273" t="s">
        <v>5353</v>
      </c>
      <c r="D173" s="273"/>
      <c r="E173" s="273"/>
      <c r="F173" s="292" t="s">
        <v>5332</v>
      </c>
      <c r="G173" s="273"/>
      <c r="H173" s="273" t="s">
        <v>5392</v>
      </c>
      <c r="I173" s="273" t="s">
        <v>5328</v>
      </c>
      <c r="J173" s="273">
        <v>50</v>
      </c>
      <c r="K173" s="314"/>
    </row>
    <row r="174" spans="2:11" ht="15" customHeight="1">
      <c r="B174" s="293"/>
      <c r="C174" s="273" t="s">
        <v>5351</v>
      </c>
      <c r="D174" s="273"/>
      <c r="E174" s="273"/>
      <c r="F174" s="292" t="s">
        <v>5332</v>
      </c>
      <c r="G174" s="273"/>
      <c r="H174" s="273" t="s">
        <v>5392</v>
      </c>
      <c r="I174" s="273" t="s">
        <v>5328</v>
      </c>
      <c r="J174" s="273">
        <v>50</v>
      </c>
      <c r="K174" s="314"/>
    </row>
    <row r="175" spans="2:11" ht="15" customHeight="1">
      <c r="B175" s="293"/>
      <c r="C175" s="273" t="s">
        <v>158</v>
      </c>
      <c r="D175" s="273"/>
      <c r="E175" s="273"/>
      <c r="F175" s="292" t="s">
        <v>5326</v>
      </c>
      <c r="G175" s="273"/>
      <c r="H175" s="273" t="s">
        <v>5393</v>
      </c>
      <c r="I175" s="273" t="s">
        <v>5394</v>
      </c>
      <c r="J175" s="273"/>
      <c r="K175" s="314"/>
    </row>
    <row r="176" spans="2:11" ht="15" customHeight="1">
      <c r="B176" s="293"/>
      <c r="C176" s="273" t="s">
        <v>64</v>
      </c>
      <c r="D176" s="273"/>
      <c r="E176" s="273"/>
      <c r="F176" s="292" t="s">
        <v>5326</v>
      </c>
      <c r="G176" s="273"/>
      <c r="H176" s="273" t="s">
        <v>5395</v>
      </c>
      <c r="I176" s="273" t="s">
        <v>5396</v>
      </c>
      <c r="J176" s="273">
        <v>1</v>
      </c>
      <c r="K176" s="314"/>
    </row>
    <row r="177" spans="2:11" ht="15" customHeight="1">
      <c r="B177" s="293"/>
      <c r="C177" s="273" t="s">
        <v>60</v>
      </c>
      <c r="D177" s="273"/>
      <c r="E177" s="273"/>
      <c r="F177" s="292" t="s">
        <v>5326</v>
      </c>
      <c r="G177" s="273"/>
      <c r="H177" s="273" t="s">
        <v>5397</v>
      </c>
      <c r="I177" s="273" t="s">
        <v>5328</v>
      </c>
      <c r="J177" s="273">
        <v>20</v>
      </c>
      <c r="K177" s="314"/>
    </row>
    <row r="178" spans="2:11" ht="15" customHeight="1">
      <c r="B178" s="293"/>
      <c r="C178" s="273" t="s">
        <v>159</v>
      </c>
      <c r="D178" s="273"/>
      <c r="E178" s="273"/>
      <c r="F178" s="292" t="s">
        <v>5326</v>
      </c>
      <c r="G178" s="273"/>
      <c r="H178" s="273" t="s">
        <v>5398</v>
      </c>
      <c r="I178" s="273" t="s">
        <v>5328</v>
      </c>
      <c r="J178" s="273">
        <v>255</v>
      </c>
      <c r="K178" s="314"/>
    </row>
    <row r="179" spans="2:11" ht="15" customHeight="1">
      <c r="B179" s="293"/>
      <c r="C179" s="273" t="s">
        <v>160</v>
      </c>
      <c r="D179" s="273"/>
      <c r="E179" s="273"/>
      <c r="F179" s="292" t="s">
        <v>5326</v>
      </c>
      <c r="G179" s="273"/>
      <c r="H179" s="273" t="s">
        <v>5291</v>
      </c>
      <c r="I179" s="273" t="s">
        <v>5328</v>
      </c>
      <c r="J179" s="273">
        <v>10</v>
      </c>
      <c r="K179" s="314"/>
    </row>
    <row r="180" spans="2:11" ht="15" customHeight="1">
      <c r="B180" s="293"/>
      <c r="C180" s="273" t="s">
        <v>161</v>
      </c>
      <c r="D180" s="273"/>
      <c r="E180" s="273"/>
      <c r="F180" s="292" t="s">
        <v>5326</v>
      </c>
      <c r="G180" s="273"/>
      <c r="H180" s="273" t="s">
        <v>5399</v>
      </c>
      <c r="I180" s="273" t="s">
        <v>5360</v>
      </c>
      <c r="J180" s="273"/>
      <c r="K180" s="314"/>
    </row>
    <row r="181" spans="2:11" ht="15" customHeight="1">
      <c r="B181" s="293"/>
      <c r="C181" s="273" t="s">
        <v>5400</v>
      </c>
      <c r="D181" s="273"/>
      <c r="E181" s="273"/>
      <c r="F181" s="292" t="s">
        <v>5326</v>
      </c>
      <c r="G181" s="273"/>
      <c r="H181" s="273" t="s">
        <v>5401</v>
      </c>
      <c r="I181" s="273" t="s">
        <v>5360</v>
      </c>
      <c r="J181" s="273"/>
      <c r="K181" s="314"/>
    </row>
    <row r="182" spans="2:11" ht="15" customHeight="1">
      <c r="B182" s="293"/>
      <c r="C182" s="273" t="s">
        <v>5389</v>
      </c>
      <c r="D182" s="273"/>
      <c r="E182" s="273"/>
      <c r="F182" s="292" t="s">
        <v>5326</v>
      </c>
      <c r="G182" s="273"/>
      <c r="H182" s="273" t="s">
        <v>5402</v>
      </c>
      <c r="I182" s="273" t="s">
        <v>5360</v>
      </c>
      <c r="J182" s="273"/>
      <c r="K182" s="314"/>
    </row>
    <row r="183" spans="2:11" ht="15" customHeight="1">
      <c r="B183" s="293"/>
      <c r="C183" s="273" t="s">
        <v>163</v>
      </c>
      <c r="D183" s="273"/>
      <c r="E183" s="273"/>
      <c r="F183" s="292" t="s">
        <v>5332</v>
      </c>
      <c r="G183" s="273"/>
      <c r="H183" s="273" t="s">
        <v>5403</v>
      </c>
      <c r="I183" s="273" t="s">
        <v>5328</v>
      </c>
      <c r="J183" s="273">
        <v>50</v>
      </c>
      <c r="K183" s="314"/>
    </row>
    <row r="184" spans="2:11" ht="15" customHeight="1">
      <c r="B184" s="293"/>
      <c r="C184" s="273" t="s">
        <v>5404</v>
      </c>
      <c r="D184" s="273"/>
      <c r="E184" s="273"/>
      <c r="F184" s="292" t="s">
        <v>5332</v>
      </c>
      <c r="G184" s="273"/>
      <c r="H184" s="273" t="s">
        <v>5405</v>
      </c>
      <c r="I184" s="273" t="s">
        <v>5406</v>
      </c>
      <c r="J184" s="273"/>
      <c r="K184" s="314"/>
    </row>
    <row r="185" spans="2:11" ht="15" customHeight="1">
      <c r="B185" s="293"/>
      <c r="C185" s="273" t="s">
        <v>5407</v>
      </c>
      <c r="D185" s="273"/>
      <c r="E185" s="273"/>
      <c r="F185" s="292" t="s">
        <v>5332</v>
      </c>
      <c r="G185" s="273"/>
      <c r="H185" s="273" t="s">
        <v>5408</v>
      </c>
      <c r="I185" s="273" t="s">
        <v>5406</v>
      </c>
      <c r="J185" s="273"/>
      <c r="K185" s="314"/>
    </row>
    <row r="186" spans="2:11" ht="15" customHeight="1">
      <c r="B186" s="293"/>
      <c r="C186" s="273" t="s">
        <v>5409</v>
      </c>
      <c r="D186" s="273"/>
      <c r="E186" s="273"/>
      <c r="F186" s="292" t="s">
        <v>5332</v>
      </c>
      <c r="G186" s="273"/>
      <c r="H186" s="273" t="s">
        <v>5410</v>
      </c>
      <c r="I186" s="273" t="s">
        <v>5406</v>
      </c>
      <c r="J186" s="273"/>
      <c r="K186" s="314"/>
    </row>
    <row r="187" spans="2:11" ht="15" customHeight="1">
      <c r="B187" s="293"/>
      <c r="C187" s="326" t="s">
        <v>5411</v>
      </c>
      <c r="D187" s="273"/>
      <c r="E187" s="273"/>
      <c r="F187" s="292" t="s">
        <v>5332</v>
      </c>
      <c r="G187" s="273"/>
      <c r="H187" s="273" t="s">
        <v>5412</v>
      </c>
      <c r="I187" s="273" t="s">
        <v>5413</v>
      </c>
      <c r="J187" s="327" t="s">
        <v>5414</v>
      </c>
      <c r="K187" s="314"/>
    </row>
    <row r="188" spans="2:11" ht="15" customHeight="1">
      <c r="B188" s="293"/>
      <c r="C188" s="278" t="s">
        <v>49</v>
      </c>
      <c r="D188" s="273"/>
      <c r="E188" s="273"/>
      <c r="F188" s="292" t="s">
        <v>5326</v>
      </c>
      <c r="G188" s="273"/>
      <c r="H188" s="269" t="s">
        <v>5415</v>
      </c>
      <c r="I188" s="273" t="s">
        <v>5416</v>
      </c>
      <c r="J188" s="273"/>
      <c r="K188" s="314"/>
    </row>
    <row r="189" spans="2:11" ht="15" customHeight="1">
      <c r="B189" s="293"/>
      <c r="C189" s="278" t="s">
        <v>5417</v>
      </c>
      <c r="D189" s="273"/>
      <c r="E189" s="273"/>
      <c r="F189" s="292" t="s">
        <v>5326</v>
      </c>
      <c r="G189" s="273"/>
      <c r="H189" s="273" t="s">
        <v>5418</v>
      </c>
      <c r="I189" s="273" t="s">
        <v>5360</v>
      </c>
      <c r="J189" s="273"/>
      <c r="K189" s="314"/>
    </row>
    <row r="190" spans="2:11" ht="15" customHeight="1">
      <c r="B190" s="293"/>
      <c r="C190" s="278" t="s">
        <v>5419</v>
      </c>
      <c r="D190" s="273"/>
      <c r="E190" s="273"/>
      <c r="F190" s="292" t="s">
        <v>5326</v>
      </c>
      <c r="G190" s="273"/>
      <c r="H190" s="273" t="s">
        <v>5420</v>
      </c>
      <c r="I190" s="273" t="s">
        <v>5360</v>
      </c>
      <c r="J190" s="273"/>
      <c r="K190" s="314"/>
    </row>
    <row r="191" spans="2:11" ht="15" customHeight="1">
      <c r="B191" s="293"/>
      <c r="C191" s="278" t="s">
        <v>5421</v>
      </c>
      <c r="D191" s="273"/>
      <c r="E191" s="273"/>
      <c r="F191" s="292" t="s">
        <v>5332</v>
      </c>
      <c r="G191" s="273"/>
      <c r="H191" s="273" t="s">
        <v>5422</v>
      </c>
      <c r="I191" s="273" t="s">
        <v>5360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8" t="s">
        <v>5423</v>
      </c>
      <c r="D197" s="388"/>
      <c r="E197" s="388"/>
      <c r="F197" s="388"/>
      <c r="G197" s="388"/>
      <c r="H197" s="388"/>
      <c r="I197" s="388"/>
      <c r="J197" s="388"/>
      <c r="K197" s="265"/>
    </row>
    <row r="198" spans="2:11" ht="25.5" customHeight="1">
      <c r="B198" s="264"/>
      <c r="C198" s="329" t="s">
        <v>5424</v>
      </c>
      <c r="D198" s="329"/>
      <c r="E198" s="329"/>
      <c r="F198" s="329" t="s">
        <v>5425</v>
      </c>
      <c r="G198" s="330"/>
      <c r="H198" s="387" t="s">
        <v>5426</v>
      </c>
      <c r="I198" s="387"/>
      <c r="J198" s="387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5416</v>
      </c>
      <c r="D200" s="273"/>
      <c r="E200" s="273"/>
      <c r="F200" s="292" t="s">
        <v>50</v>
      </c>
      <c r="G200" s="273"/>
      <c r="H200" s="385" t="s">
        <v>5427</v>
      </c>
      <c r="I200" s="385"/>
      <c r="J200" s="385"/>
      <c r="K200" s="314"/>
    </row>
    <row r="201" spans="2:11" ht="15" customHeight="1">
      <c r="B201" s="293"/>
      <c r="C201" s="299"/>
      <c r="D201" s="273"/>
      <c r="E201" s="273"/>
      <c r="F201" s="292" t="s">
        <v>51</v>
      </c>
      <c r="G201" s="273"/>
      <c r="H201" s="385" t="s">
        <v>5428</v>
      </c>
      <c r="I201" s="385"/>
      <c r="J201" s="385"/>
      <c r="K201" s="314"/>
    </row>
    <row r="202" spans="2:11" ht="15" customHeight="1">
      <c r="B202" s="293"/>
      <c r="C202" s="299"/>
      <c r="D202" s="273"/>
      <c r="E202" s="273"/>
      <c r="F202" s="292" t="s">
        <v>54</v>
      </c>
      <c r="G202" s="273"/>
      <c r="H202" s="385" t="s">
        <v>5429</v>
      </c>
      <c r="I202" s="385"/>
      <c r="J202" s="385"/>
      <c r="K202" s="314"/>
    </row>
    <row r="203" spans="2:11" ht="15" customHeight="1">
      <c r="B203" s="293"/>
      <c r="C203" s="273"/>
      <c r="D203" s="273"/>
      <c r="E203" s="273"/>
      <c r="F203" s="292" t="s">
        <v>52</v>
      </c>
      <c r="G203" s="273"/>
      <c r="H203" s="385" t="s">
        <v>5430</v>
      </c>
      <c r="I203" s="385"/>
      <c r="J203" s="385"/>
      <c r="K203" s="314"/>
    </row>
    <row r="204" spans="2:11" ht="15" customHeight="1">
      <c r="B204" s="293"/>
      <c r="C204" s="273"/>
      <c r="D204" s="273"/>
      <c r="E204" s="273"/>
      <c r="F204" s="292" t="s">
        <v>53</v>
      </c>
      <c r="G204" s="273"/>
      <c r="H204" s="385" t="s">
        <v>5431</v>
      </c>
      <c r="I204" s="385"/>
      <c r="J204" s="385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5372</v>
      </c>
      <c r="D206" s="273"/>
      <c r="E206" s="273"/>
      <c r="F206" s="292" t="s">
        <v>92</v>
      </c>
      <c r="G206" s="273"/>
      <c r="H206" s="385" t="s">
        <v>5432</v>
      </c>
      <c r="I206" s="385"/>
      <c r="J206" s="385"/>
      <c r="K206" s="314"/>
    </row>
    <row r="207" spans="2:11" ht="15" customHeight="1">
      <c r="B207" s="293"/>
      <c r="C207" s="299"/>
      <c r="D207" s="273"/>
      <c r="E207" s="273"/>
      <c r="F207" s="292" t="s">
        <v>5271</v>
      </c>
      <c r="G207" s="273"/>
      <c r="H207" s="385" t="s">
        <v>5272</v>
      </c>
      <c r="I207" s="385"/>
      <c r="J207" s="385"/>
      <c r="K207" s="314"/>
    </row>
    <row r="208" spans="2:11" ht="15" customHeight="1">
      <c r="B208" s="293"/>
      <c r="C208" s="273"/>
      <c r="D208" s="273"/>
      <c r="E208" s="273"/>
      <c r="F208" s="292" t="s">
        <v>5269</v>
      </c>
      <c r="G208" s="273"/>
      <c r="H208" s="385" t="s">
        <v>5433</v>
      </c>
      <c r="I208" s="385"/>
      <c r="J208" s="385"/>
      <c r="K208" s="314"/>
    </row>
    <row r="209" spans="2:11" ht="15" customHeight="1">
      <c r="B209" s="331"/>
      <c r="C209" s="299"/>
      <c r="D209" s="299"/>
      <c r="E209" s="299"/>
      <c r="F209" s="292" t="s">
        <v>86</v>
      </c>
      <c r="G209" s="278"/>
      <c r="H209" s="386" t="s">
        <v>5273</v>
      </c>
      <c r="I209" s="386"/>
      <c r="J209" s="386"/>
      <c r="K209" s="332"/>
    </row>
    <row r="210" spans="2:11" ht="15" customHeight="1">
      <c r="B210" s="331"/>
      <c r="C210" s="299"/>
      <c r="D210" s="299"/>
      <c r="E210" s="299"/>
      <c r="F210" s="292" t="s">
        <v>5274</v>
      </c>
      <c r="G210" s="278"/>
      <c r="H210" s="386" t="s">
        <v>259</v>
      </c>
      <c r="I210" s="386"/>
      <c r="J210" s="386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5396</v>
      </c>
      <c r="D212" s="299"/>
      <c r="E212" s="299"/>
      <c r="F212" s="292">
        <v>1</v>
      </c>
      <c r="G212" s="278"/>
      <c r="H212" s="386" t="s">
        <v>5434</v>
      </c>
      <c r="I212" s="386"/>
      <c r="J212" s="386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6" t="s">
        <v>5435</v>
      </c>
      <c r="I213" s="386"/>
      <c r="J213" s="386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6" t="s">
        <v>5436</v>
      </c>
      <c r="I214" s="386"/>
      <c r="J214" s="386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6" t="s">
        <v>5437</v>
      </c>
      <c r="I215" s="386"/>
      <c r="J215" s="386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142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ROUND(SUM(BE84:BE132), 2)</f>
        <v>0</v>
      </c>
      <c r="G30" s="42"/>
      <c r="H30" s="42"/>
      <c r="I30" s="131">
        <v>0.21</v>
      </c>
      <c r="J30" s="130">
        <f>ROUND(ROUND((SUM(BE84:BE132)),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ROUND(SUM(BF84:BF132), 2)</f>
        <v>0</v>
      </c>
      <c r="G31" s="42"/>
      <c r="H31" s="42"/>
      <c r="I31" s="131">
        <v>0.15</v>
      </c>
      <c r="J31" s="130">
        <f>ROUND(ROUND((SUM(BF84:BF132)),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ROUND(SUM(BG84:BG132),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ROUND(SUM(BH84:BH132),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ROUND(SUM(BI84:BI132),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0 - Vedlejší rozpočtové náklady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149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150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899999999999999" customHeight="1">
      <c r="B59" s="156"/>
      <c r="C59" s="157"/>
      <c r="D59" s="158" t="s">
        <v>151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47" s="8" customFormat="1" ht="19.899999999999999" customHeight="1">
      <c r="B60" s="156"/>
      <c r="C60" s="157"/>
      <c r="D60" s="158" t="s">
        <v>152</v>
      </c>
      <c r="E60" s="159"/>
      <c r="F60" s="159"/>
      <c r="G60" s="159"/>
      <c r="H60" s="159"/>
      <c r="I60" s="160"/>
      <c r="J60" s="161">
        <f>J94</f>
        <v>0</v>
      </c>
      <c r="K60" s="162"/>
    </row>
    <row r="61" spans="2:47" s="8" customFormat="1" ht="19.899999999999999" customHeight="1">
      <c r="B61" s="156"/>
      <c r="C61" s="157"/>
      <c r="D61" s="158" t="s">
        <v>153</v>
      </c>
      <c r="E61" s="159"/>
      <c r="F61" s="159"/>
      <c r="G61" s="159"/>
      <c r="H61" s="159"/>
      <c r="I61" s="160"/>
      <c r="J61" s="161">
        <f>J107</f>
        <v>0</v>
      </c>
      <c r="K61" s="162"/>
    </row>
    <row r="62" spans="2:47" s="8" customFormat="1" ht="19.899999999999999" customHeight="1">
      <c r="B62" s="156"/>
      <c r="C62" s="157"/>
      <c r="D62" s="158" t="s">
        <v>154</v>
      </c>
      <c r="E62" s="159"/>
      <c r="F62" s="159"/>
      <c r="G62" s="159"/>
      <c r="H62" s="159"/>
      <c r="I62" s="160"/>
      <c r="J62" s="161">
        <f>J118</f>
        <v>0</v>
      </c>
      <c r="K62" s="162"/>
    </row>
    <row r="63" spans="2:47" s="8" customFormat="1" ht="19.899999999999999" customHeight="1">
      <c r="B63" s="156"/>
      <c r="C63" s="157"/>
      <c r="D63" s="158" t="s">
        <v>155</v>
      </c>
      <c r="E63" s="159"/>
      <c r="F63" s="159"/>
      <c r="G63" s="159"/>
      <c r="H63" s="159"/>
      <c r="I63" s="160"/>
      <c r="J63" s="161">
        <f>J125</f>
        <v>0</v>
      </c>
      <c r="K63" s="162"/>
    </row>
    <row r="64" spans="2:47" s="8" customFormat="1" ht="19.899999999999999" customHeight="1">
      <c r="B64" s="156"/>
      <c r="C64" s="157"/>
      <c r="D64" s="158" t="s">
        <v>156</v>
      </c>
      <c r="E64" s="159"/>
      <c r="F64" s="159"/>
      <c r="G64" s="159"/>
      <c r="H64" s="159"/>
      <c r="I64" s="160"/>
      <c r="J64" s="161">
        <f>J130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157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1" t="str">
        <f>E7</f>
        <v>Výstavba objektu ZŠ - dostavba areálu při ul. Jizerská</v>
      </c>
      <c r="F74" s="382"/>
      <c r="G74" s="382"/>
      <c r="H74" s="382"/>
      <c r="I74" s="163"/>
      <c r="J74" s="63"/>
      <c r="K74" s="63"/>
      <c r="L74" s="61"/>
    </row>
    <row r="75" spans="2:12" s="1" customFormat="1" ht="14.45" customHeight="1">
      <c r="B75" s="41"/>
      <c r="C75" s="65" t="s">
        <v>141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56" t="str">
        <f>E9</f>
        <v>0 - Vedlejší rozpočtové náklady</v>
      </c>
      <c r="F76" s="383"/>
      <c r="G76" s="383"/>
      <c r="H76" s="38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Praha - Čakovice</v>
      </c>
      <c r="G78" s="63"/>
      <c r="H78" s="63"/>
      <c r="I78" s="165" t="s">
        <v>26</v>
      </c>
      <c r="J78" s="73" t="str">
        <f>IF(J12="","",J12)</f>
        <v>6. 3. 2017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>
      <c r="B80" s="41"/>
      <c r="C80" s="65" t="s">
        <v>30</v>
      </c>
      <c r="D80" s="63"/>
      <c r="E80" s="63"/>
      <c r="F80" s="164" t="str">
        <f>E15</f>
        <v>Městská část Praha Čakovice</v>
      </c>
      <c r="G80" s="63"/>
      <c r="H80" s="63"/>
      <c r="I80" s="165" t="s">
        <v>38</v>
      </c>
      <c r="J80" s="164" t="str">
        <f>E21</f>
        <v>GREBNER, spol s 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158</v>
      </c>
      <c r="D83" s="168" t="s">
        <v>64</v>
      </c>
      <c r="E83" s="168" t="s">
        <v>60</v>
      </c>
      <c r="F83" s="168" t="s">
        <v>159</v>
      </c>
      <c r="G83" s="168" t="s">
        <v>160</v>
      </c>
      <c r="H83" s="168" t="s">
        <v>161</v>
      </c>
      <c r="I83" s="169" t="s">
        <v>162</v>
      </c>
      <c r="J83" s="168" t="s">
        <v>146</v>
      </c>
      <c r="K83" s="170" t="s">
        <v>163</v>
      </c>
      <c r="L83" s="171"/>
      <c r="M83" s="81" t="s">
        <v>164</v>
      </c>
      <c r="N83" s="82" t="s">
        <v>49</v>
      </c>
      <c r="O83" s="82" t="s">
        <v>165</v>
      </c>
      <c r="P83" s="82" t="s">
        <v>166</v>
      </c>
      <c r="Q83" s="82" t="s">
        <v>167</v>
      </c>
      <c r="R83" s="82" t="s">
        <v>168</v>
      </c>
      <c r="S83" s="82" t="s">
        <v>169</v>
      </c>
      <c r="T83" s="83" t="s">
        <v>170</v>
      </c>
    </row>
    <row r="84" spans="2:65" s="1" customFormat="1" ht="29.25" customHeight="1">
      <c r="B84" s="41"/>
      <c r="C84" s="87" t="s">
        <v>147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</f>
        <v>0</v>
      </c>
      <c r="Q84" s="85"/>
      <c r="R84" s="173">
        <f>R85</f>
        <v>0</v>
      </c>
      <c r="S84" s="85"/>
      <c r="T84" s="174">
        <f>T85</f>
        <v>0</v>
      </c>
      <c r="AT84" s="23" t="s">
        <v>79</v>
      </c>
      <c r="AU84" s="23" t="s">
        <v>148</v>
      </c>
      <c r="BK84" s="175">
        <f>BK85</f>
        <v>0</v>
      </c>
    </row>
    <row r="85" spans="2:65" s="10" customFormat="1" ht="37.35" customHeight="1">
      <c r="B85" s="176"/>
      <c r="C85" s="177"/>
      <c r="D85" s="178" t="s">
        <v>79</v>
      </c>
      <c r="E85" s="179" t="s">
        <v>171</v>
      </c>
      <c r="F85" s="179" t="s">
        <v>85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P86+P91+P94+P107+P118+P125+P130</f>
        <v>0</v>
      </c>
      <c r="Q85" s="184"/>
      <c r="R85" s="185">
        <f>R86+R91+R94+R107+R118+R125+R130</f>
        <v>0</v>
      </c>
      <c r="S85" s="184"/>
      <c r="T85" s="186">
        <f>T86+T91+T94+T107+T118+T125+T130</f>
        <v>0</v>
      </c>
      <c r="AR85" s="187" t="s">
        <v>172</v>
      </c>
      <c r="AT85" s="188" t="s">
        <v>79</v>
      </c>
      <c r="AU85" s="188" t="s">
        <v>80</v>
      </c>
      <c r="AY85" s="187" t="s">
        <v>173</v>
      </c>
      <c r="BK85" s="189">
        <f>BK86+BK91+BK94+BK107+BK118+BK125+BK130</f>
        <v>0</v>
      </c>
    </row>
    <row r="86" spans="2:65" s="10" customFormat="1" ht="19.899999999999999" customHeight="1">
      <c r="B86" s="176"/>
      <c r="C86" s="177"/>
      <c r="D86" s="178" t="s">
        <v>79</v>
      </c>
      <c r="E86" s="190" t="s">
        <v>174</v>
      </c>
      <c r="F86" s="190" t="s">
        <v>175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SUM(P87:P90)</f>
        <v>0</v>
      </c>
      <c r="Q86" s="184"/>
      <c r="R86" s="185">
        <f>SUM(R87:R90)</f>
        <v>0</v>
      </c>
      <c r="S86" s="184"/>
      <c r="T86" s="186">
        <f>SUM(T87:T90)</f>
        <v>0</v>
      </c>
      <c r="AR86" s="187" t="s">
        <v>172</v>
      </c>
      <c r="AT86" s="188" t="s">
        <v>79</v>
      </c>
      <c r="AU86" s="188" t="s">
        <v>87</v>
      </c>
      <c r="AY86" s="187" t="s">
        <v>173</v>
      </c>
      <c r="BK86" s="189">
        <f>SUM(BK87:BK90)</f>
        <v>0</v>
      </c>
    </row>
    <row r="87" spans="2:65" s="1" customFormat="1" ht="25.5" customHeight="1">
      <c r="B87" s="41"/>
      <c r="C87" s="192" t="s">
        <v>87</v>
      </c>
      <c r="D87" s="192" t="s">
        <v>176</v>
      </c>
      <c r="E87" s="193" t="s">
        <v>177</v>
      </c>
      <c r="F87" s="194" t="s">
        <v>178</v>
      </c>
      <c r="G87" s="195" t="s">
        <v>179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180</v>
      </c>
      <c r="AT87" s="23" t="s">
        <v>176</v>
      </c>
      <c r="AU87" s="23" t="s">
        <v>89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180</v>
      </c>
      <c r="BM87" s="23" t="s">
        <v>181</v>
      </c>
    </row>
    <row r="88" spans="2:65" s="1" customFormat="1" ht="27">
      <c r="B88" s="41"/>
      <c r="C88" s="63"/>
      <c r="D88" s="204" t="s">
        <v>182</v>
      </c>
      <c r="E88" s="63"/>
      <c r="F88" s="205" t="s">
        <v>178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89</v>
      </c>
    </row>
    <row r="89" spans="2:65" s="1" customFormat="1" ht="38.25" customHeight="1">
      <c r="B89" s="41"/>
      <c r="C89" s="192" t="s">
        <v>89</v>
      </c>
      <c r="D89" s="192" t="s">
        <v>176</v>
      </c>
      <c r="E89" s="193" t="s">
        <v>183</v>
      </c>
      <c r="F89" s="194" t="s">
        <v>184</v>
      </c>
      <c r="G89" s="195" t="s">
        <v>179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180</v>
      </c>
      <c r="AT89" s="23" t="s">
        <v>176</v>
      </c>
      <c r="AU89" s="23" t="s">
        <v>89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180</v>
      </c>
      <c r="BM89" s="23" t="s">
        <v>185</v>
      </c>
    </row>
    <row r="90" spans="2:65" s="1" customFormat="1" ht="27">
      <c r="B90" s="41"/>
      <c r="C90" s="63"/>
      <c r="D90" s="204" t="s">
        <v>182</v>
      </c>
      <c r="E90" s="63"/>
      <c r="F90" s="205" t="s">
        <v>184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89</v>
      </c>
    </row>
    <row r="91" spans="2:65" s="10" customFormat="1" ht="29.85" customHeight="1">
      <c r="B91" s="176"/>
      <c r="C91" s="177"/>
      <c r="D91" s="178" t="s">
        <v>79</v>
      </c>
      <c r="E91" s="190" t="s">
        <v>186</v>
      </c>
      <c r="F91" s="190" t="s">
        <v>187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SUM(P92:P93)</f>
        <v>0</v>
      </c>
      <c r="Q91" s="184"/>
      <c r="R91" s="185">
        <f>SUM(R92:R93)</f>
        <v>0</v>
      </c>
      <c r="S91" s="184"/>
      <c r="T91" s="186">
        <f>SUM(T92:T93)</f>
        <v>0</v>
      </c>
      <c r="AR91" s="187" t="s">
        <v>172</v>
      </c>
      <c r="AT91" s="188" t="s">
        <v>79</v>
      </c>
      <c r="AU91" s="188" t="s">
        <v>87</v>
      </c>
      <c r="AY91" s="187" t="s">
        <v>173</v>
      </c>
      <c r="BK91" s="189">
        <f>SUM(BK92:BK93)</f>
        <v>0</v>
      </c>
    </row>
    <row r="92" spans="2:65" s="1" customFormat="1" ht="25.5" customHeight="1">
      <c r="B92" s="41"/>
      <c r="C92" s="192" t="s">
        <v>188</v>
      </c>
      <c r="D92" s="192" t="s">
        <v>176</v>
      </c>
      <c r="E92" s="193" t="s">
        <v>189</v>
      </c>
      <c r="F92" s="194" t="s">
        <v>190</v>
      </c>
      <c r="G92" s="195" t="s">
        <v>179</v>
      </c>
      <c r="H92" s="196">
        <v>1</v>
      </c>
      <c r="I92" s="197"/>
      <c r="J92" s="198">
        <f>ROUND(I92*H92,2)</f>
        <v>0</v>
      </c>
      <c r="K92" s="194" t="s">
        <v>78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180</v>
      </c>
      <c r="AT92" s="23" t="s">
        <v>176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180</v>
      </c>
      <c r="BM92" s="23" t="s">
        <v>191</v>
      </c>
    </row>
    <row r="93" spans="2:65" s="1" customFormat="1" ht="13.5">
      <c r="B93" s="41"/>
      <c r="C93" s="63"/>
      <c r="D93" s="204" t="s">
        <v>182</v>
      </c>
      <c r="E93" s="63"/>
      <c r="F93" s="205" t="s">
        <v>190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89</v>
      </c>
    </row>
    <row r="94" spans="2:65" s="10" customFormat="1" ht="29.85" customHeight="1">
      <c r="B94" s="176"/>
      <c r="C94" s="177"/>
      <c r="D94" s="178" t="s">
        <v>79</v>
      </c>
      <c r="E94" s="190" t="s">
        <v>192</v>
      </c>
      <c r="F94" s="190" t="s">
        <v>193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SUM(P95:P106)</f>
        <v>0</v>
      </c>
      <c r="Q94" s="184"/>
      <c r="R94" s="185">
        <f>SUM(R95:R106)</f>
        <v>0</v>
      </c>
      <c r="S94" s="184"/>
      <c r="T94" s="186">
        <f>SUM(T95:T106)</f>
        <v>0</v>
      </c>
      <c r="AR94" s="187" t="s">
        <v>172</v>
      </c>
      <c r="AT94" s="188" t="s">
        <v>79</v>
      </c>
      <c r="AU94" s="188" t="s">
        <v>87</v>
      </c>
      <c r="AY94" s="187" t="s">
        <v>173</v>
      </c>
      <c r="BK94" s="189">
        <f>SUM(BK95:BK106)</f>
        <v>0</v>
      </c>
    </row>
    <row r="95" spans="2:65" s="1" customFormat="1" ht="25.5" customHeight="1">
      <c r="B95" s="41"/>
      <c r="C95" s="192" t="s">
        <v>194</v>
      </c>
      <c r="D95" s="192" t="s">
        <v>176</v>
      </c>
      <c r="E95" s="193" t="s">
        <v>195</v>
      </c>
      <c r="F95" s="194" t="s">
        <v>196</v>
      </c>
      <c r="G95" s="195" t="s">
        <v>179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180</v>
      </c>
      <c r="AT95" s="23" t="s">
        <v>176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180</v>
      </c>
      <c r="BM95" s="23" t="s">
        <v>197</v>
      </c>
    </row>
    <row r="96" spans="2:65" s="1" customFormat="1" ht="27">
      <c r="B96" s="41"/>
      <c r="C96" s="63"/>
      <c r="D96" s="204" t="s">
        <v>182</v>
      </c>
      <c r="E96" s="63"/>
      <c r="F96" s="205" t="s">
        <v>196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89</v>
      </c>
    </row>
    <row r="97" spans="2:65" s="1" customFormat="1" ht="16.5" customHeight="1">
      <c r="B97" s="41"/>
      <c r="C97" s="192" t="s">
        <v>172</v>
      </c>
      <c r="D97" s="192" t="s">
        <v>176</v>
      </c>
      <c r="E97" s="193" t="s">
        <v>198</v>
      </c>
      <c r="F97" s="194" t="s">
        <v>199</v>
      </c>
      <c r="G97" s="195" t="s">
        <v>179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180</v>
      </c>
      <c r="AT97" s="23" t="s">
        <v>176</v>
      </c>
      <c r="AU97" s="23" t="s">
        <v>89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180</v>
      </c>
      <c r="BM97" s="23" t="s">
        <v>200</v>
      </c>
    </row>
    <row r="98" spans="2:65" s="1" customFormat="1" ht="13.5">
      <c r="B98" s="41"/>
      <c r="C98" s="63"/>
      <c r="D98" s="204" t="s">
        <v>182</v>
      </c>
      <c r="E98" s="63"/>
      <c r="F98" s="205" t="s">
        <v>199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89</v>
      </c>
    </row>
    <row r="99" spans="2:65" s="1" customFormat="1" ht="38.25" customHeight="1">
      <c r="B99" s="41"/>
      <c r="C99" s="192" t="s">
        <v>201</v>
      </c>
      <c r="D99" s="192" t="s">
        <v>176</v>
      </c>
      <c r="E99" s="193" t="s">
        <v>202</v>
      </c>
      <c r="F99" s="194" t="s">
        <v>203</v>
      </c>
      <c r="G99" s="195" t="s">
        <v>179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180</v>
      </c>
      <c r="AT99" s="23" t="s">
        <v>176</v>
      </c>
      <c r="AU99" s="23" t="s">
        <v>89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180</v>
      </c>
      <c r="BM99" s="23" t="s">
        <v>204</v>
      </c>
    </row>
    <row r="100" spans="2:65" s="1" customFormat="1" ht="27">
      <c r="B100" s="41"/>
      <c r="C100" s="63"/>
      <c r="D100" s="204" t="s">
        <v>182</v>
      </c>
      <c r="E100" s="63"/>
      <c r="F100" s="205" t="s">
        <v>203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89</v>
      </c>
    </row>
    <row r="101" spans="2:65" s="1" customFormat="1" ht="16.5" customHeight="1">
      <c r="B101" s="41"/>
      <c r="C101" s="192" t="s">
        <v>205</v>
      </c>
      <c r="D101" s="192" t="s">
        <v>176</v>
      </c>
      <c r="E101" s="193" t="s">
        <v>206</v>
      </c>
      <c r="F101" s="194" t="s">
        <v>207</v>
      </c>
      <c r="G101" s="195" t="s">
        <v>179</v>
      </c>
      <c r="H101" s="196">
        <v>1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180</v>
      </c>
      <c r="AT101" s="23" t="s">
        <v>176</v>
      </c>
      <c r="AU101" s="23" t="s">
        <v>89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180</v>
      </c>
      <c r="BM101" s="23" t="s">
        <v>208</v>
      </c>
    </row>
    <row r="102" spans="2:65" s="1" customFormat="1" ht="13.5">
      <c r="B102" s="41"/>
      <c r="C102" s="63"/>
      <c r="D102" s="204" t="s">
        <v>182</v>
      </c>
      <c r="E102" s="63"/>
      <c r="F102" s="205" t="s">
        <v>207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89</v>
      </c>
    </row>
    <row r="103" spans="2:65" s="1" customFormat="1" ht="16.5" customHeight="1">
      <c r="B103" s="41"/>
      <c r="C103" s="192" t="s">
        <v>209</v>
      </c>
      <c r="D103" s="192" t="s">
        <v>176</v>
      </c>
      <c r="E103" s="193" t="s">
        <v>210</v>
      </c>
      <c r="F103" s="194" t="s">
        <v>211</v>
      </c>
      <c r="G103" s="195" t="s">
        <v>179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180</v>
      </c>
      <c r="AT103" s="23" t="s">
        <v>176</v>
      </c>
      <c r="AU103" s="23" t="s">
        <v>89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180</v>
      </c>
      <c r="BM103" s="23" t="s">
        <v>212</v>
      </c>
    </row>
    <row r="104" spans="2:65" s="1" customFormat="1" ht="13.5">
      <c r="B104" s="41"/>
      <c r="C104" s="63"/>
      <c r="D104" s="204" t="s">
        <v>182</v>
      </c>
      <c r="E104" s="63"/>
      <c r="F104" s="205" t="s">
        <v>211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89</v>
      </c>
    </row>
    <row r="105" spans="2:65" s="1" customFormat="1" ht="16.5" customHeight="1">
      <c r="B105" s="41"/>
      <c r="C105" s="192" t="s">
        <v>213</v>
      </c>
      <c r="D105" s="192" t="s">
        <v>176</v>
      </c>
      <c r="E105" s="193" t="s">
        <v>214</v>
      </c>
      <c r="F105" s="194" t="s">
        <v>215</v>
      </c>
      <c r="G105" s="195" t="s">
        <v>179</v>
      </c>
      <c r="H105" s="196">
        <v>1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180</v>
      </c>
      <c r="AT105" s="23" t="s">
        <v>176</v>
      </c>
      <c r="AU105" s="23" t="s">
        <v>89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180</v>
      </c>
      <c r="BM105" s="23" t="s">
        <v>216</v>
      </c>
    </row>
    <row r="106" spans="2:65" s="1" customFormat="1" ht="13.5">
      <c r="B106" s="41"/>
      <c r="C106" s="63"/>
      <c r="D106" s="204" t="s">
        <v>182</v>
      </c>
      <c r="E106" s="63"/>
      <c r="F106" s="205" t="s">
        <v>215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89</v>
      </c>
    </row>
    <row r="107" spans="2:65" s="10" customFormat="1" ht="29.85" customHeight="1">
      <c r="B107" s="176"/>
      <c r="C107" s="177"/>
      <c r="D107" s="178" t="s">
        <v>79</v>
      </c>
      <c r="E107" s="190" t="s">
        <v>217</v>
      </c>
      <c r="F107" s="190" t="s">
        <v>218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SUM(P108:P117)</f>
        <v>0</v>
      </c>
      <c r="Q107" s="184"/>
      <c r="R107" s="185">
        <f>SUM(R108:R117)</f>
        <v>0</v>
      </c>
      <c r="S107" s="184"/>
      <c r="T107" s="186">
        <f>SUM(T108:T117)</f>
        <v>0</v>
      </c>
      <c r="AR107" s="187" t="s">
        <v>172</v>
      </c>
      <c r="AT107" s="188" t="s">
        <v>79</v>
      </c>
      <c r="AU107" s="188" t="s">
        <v>87</v>
      </c>
      <c r="AY107" s="187" t="s">
        <v>173</v>
      </c>
      <c r="BK107" s="189">
        <f>SUM(BK108:BK117)</f>
        <v>0</v>
      </c>
    </row>
    <row r="108" spans="2:65" s="1" customFormat="1" ht="25.5" customHeight="1">
      <c r="B108" s="41"/>
      <c r="C108" s="192" t="s">
        <v>109</v>
      </c>
      <c r="D108" s="192" t="s">
        <v>176</v>
      </c>
      <c r="E108" s="193" t="s">
        <v>219</v>
      </c>
      <c r="F108" s="194" t="s">
        <v>220</v>
      </c>
      <c r="G108" s="195" t="s">
        <v>179</v>
      </c>
      <c r="H108" s="196">
        <v>1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180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180</v>
      </c>
      <c r="BM108" s="23" t="s">
        <v>221</v>
      </c>
    </row>
    <row r="109" spans="2:65" s="1" customFormat="1" ht="27">
      <c r="B109" s="41"/>
      <c r="C109" s="63"/>
      <c r="D109" s="204" t="s">
        <v>182</v>
      </c>
      <c r="E109" s="63"/>
      <c r="F109" s="205" t="s">
        <v>220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89</v>
      </c>
    </row>
    <row r="110" spans="2:65" s="1" customFormat="1" ht="25.5" customHeight="1">
      <c r="B110" s="41"/>
      <c r="C110" s="192" t="s">
        <v>112</v>
      </c>
      <c r="D110" s="192" t="s">
        <v>176</v>
      </c>
      <c r="E110" s="193" t="s">
        <v>222</v>
      </c>
      <c r="F110" s="194" t="s">
        <v>223</v>
      </c>
      <c r="G110" s="195" t="s">
        <v>179</v>
      </c>
      <c r="H110" s="196">
        <v>1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180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180</v>
      </c>
      <c r="BM110" s="23" t="s">
        <v>224</v>
      </c>
    </row>
    <row r="111" spans="2:65" s="1" customFormat="1" ht="27">
      <c r="B111" s="41"/>
      <c r="C111" s="63"/>
      <c r="D111" s="204" t="s">
        <v>182</v>
      </c>
      <c r="E111" s="63"/>
      <c r="F111" s="205" t="s">
        <v>223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25.5" customHeight="1">
      <c r="B112" s="41"/>
      <c r="C112" s="192" t="s">
        <v>115</v>
      </c>
      <c r="D112" s="192" t="s">
        <v>176</v>
      </c>
      <c r="E112" s="193" t="s">
        <v>225</v>
      </c>
      <c r="F112" s="194" t="s">
        <v>226</v>
      </c>
      <c r="G112" s="195" t="s">
        <v>179</v>
      </c>
      <c r="H112" s="196">
        <v>1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180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180</v>
      </c>
      <c r="BM112" s="23" t="s">
        <v>227</v>
      </c>
    </row>
    <row r="113" spans="2:65" s="1" customFormat="1" ht="13.5">
      <c r="B113" s="41"/>
      <c r="C113" s="63"/>
      <c r="D113" s="204" t="s">
        <v>182</v>
      </c>
      <c r="E113" s="63"/>
      <c r="F113" s="205" t="s">
        <v>226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" customFormat="1" ht="16.5" customHeight="1">
      <c r="B114" s="41"/>
      <c r="C114" s="192" t="s">
        <v>118</v>
      </c>
      <c r="D114" s="192" t="s">
        <v>176</v>
      </c>
      <c r="E114" s="193" t="s">
        <v>228</v>
      </c>
      <c r="F114" s="194" t="s">
        <v>229</v>
      </c>
      <c r="G114" s="195" t="s">
        <v>179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180</v>
      </c>
      <c r="AT114" s="23" t="s">
        <v>176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180</v>
      </c>
      <c r="BM114" s="23" t="s">
        <v>230</v>
      </c>
    </row>
    <row r="115" spans="2:65" s="1" customFormat="1" ht="13.5">
      <c r="B115" s="41"/>
      <c r="C115" s="63"/>
      <c r="D115" s="204" t="s">
        <v>182</v>
      </c>
      <c r="E115" s="63"/>
      <c r="F115" s="205" t="s">
        <v>229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" customFormat="1" ht="25.5" customHeight="1">
      <c r="B116" s="41"/>
      <c r="C116" s="192" t="s">
        <v>121</v>
      </c>
      <c r="D116" s="192" t="s">
        <v>176</v>
      </c>
      <c r="E116" s="193" t="s">
        <v>231</v>
      </c>
      <c r="F116" s="194" t="s">
        <v>232</v>
      </c>
      <c r="G116" s="195" t="s">
        <v>179</v>
      </c>
      <c r="H116" s="196">
        <v>1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180</v>
      </c>
      <c r="AT116" s="23" t="s">
        <v>176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180</v>
      </c>
      <c r="BM116" s="23" t="s">
        <v>233</v>
      </c>
    </row>
    <row r="117" spans="2:65" s="1" customFormat="1" ht="13.5">
      <c r="B117" s="41"/>
      <c r="C117" s="63"/>
      <c r="D117" s="204" t="s">
        <v>182</v>
      </c>
      <c r="E117" s="63"/>
      <c r="F117" s="205" t="s">
        <v>232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0" customFormat="1" ht="29.85" customHeight="1">
      <c r="B118" s="176"/>
      <c r="C118" s="177"/>
      <c r="D118" s="178" t="s">
        <v>79</v>
      </c>
      <c r="E118" s="190" t="s">
        <v>234</v>
      </c>
      <c r="F118" s="190" t="s">
        <v>235</v>
      </c>
      <c r="G118" s="177"/>
      <c r="H118" s="177"/>
      <c r="I118" s="180"/>
      <c r="J118" s="191">
        <f>BK118</f>
        <v>0</v>
      </c>
      <c r="K118" s="177"/>
      <c r="L118" s="182"/>
      <c r="M118" s="183"/>
      <c r="N118" s="184"/>
      <c r="O118" s="184"/>
      <c r="P118" s="185">
        <f>SUM(P119:P124)</f>
        <v>0</v>
      </c>
      <c r="Q118" s="184"/>
      <c r="R118" s="185">
        <f>SUM(R119:R124)</f>
        <v>0</v>
      </c>
      <c r="S118" s="184"/>
      <c r="T118" s="186">
        <f>SUM(T119:T124)</f>
        <v>0</v>
      </c>
      <c r="AR118" s="187" t="s">
        <v>172</v>
      </c>
      <c r="AT118" s="188" t="s">
        <v>79</v>
      </c>
      <c r="AU118" s="188" t="s">
        <v>87</v>
      </c>
      <c r="AY118" s="187" t="s">
        <v>173</v>
      </c>
      <c r="BK118" s="189">
        <f>SUM(BK119:BK124)</f>
        <v>0</v>
      </c>
    </row>
    <row r="119" spans="2:65" s="1" customFormat="1" ht="16.5" customHeight="1">
      <c r="B119" s="41"/>
      <c r="C119" s="192" t="s">
        <v>10</v>
      </c>
      <c r="D119" s="192" t="s">
        <v>176</v>
      </c>
      <c r="E119" s="193" t="s">
        <v>236</v>
      </c>
      <c r="F119" s="194" t="s">
        <v>237</v>
      </c>
      <c r="G119" s="195" t="s">
        <v>179</v>
      </c>
      <c r="H119" s="196">
        <v>1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180</v>
      </c>
      <c r="AT119" s="23" t="s">
        <v>176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180</v>
      </c>
      <c r="BM119" s="23" t="s">
        <v>238</v>
      </c>
    </row>
    <row r="120" spans="2:65" s="1" customFormat="1" ht="13.5">
      <c r="B120" s="41"/>
      <c r="C120" s="63"/>
      <c r="D120" s="204" t="s">
        <v>182</v>
      </c>
      <c r="E120" s="63"/>
      <c r="F120" s="205" t="s">
        <v>237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89</v>
      </c>
    </row>
    <row r="121" spans="2:65" s="1" customFormat="1" ht="16.5" customHeight="1">
      <c r="B121" s="41"/>
      <c r="C121" s="192" t="s">
        <v>239</v>
      </c>
      <c r="D121" s="192" t="s">
        <v>176</v>
      </c>
      <c r="E121" s="193" t="s">
        <v>240</v>
      </c>
      <c r="F121" s="194" t="s">
        <v>241</v>
      </c>
      <c r="G121" s="195" t="s">
        <v>179</v>
      </c>
      <c r="H121" s="196">
        <v>1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180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180</v>
      </c>
      <c r="BM121" s="23" t="s">
        <v>242</v>
      </c>
    </row>
    <row r="122" spans="2:65" s="1" customFormat="1" ht="13.5">
      <c r="B122" s="41"/>
      <c r="C122" s="63"/>
      <c r="D122" s="204" t="s">
        <v>182</v>
      </c>
      <c r="E122" s="63"/>
      <c r="F122" s="205" t="s">
        <v>241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89</v>
      </c>
    </row>
    <row r="123" spans="2:65" s="1" customFormat="1" ht="16.5" customHeight="1">
      <c r="B123" s="41"/>
      <c r="C123" s="192" t="s">
        <v>243</v>
      </c>
      <c r="D123" s="192" t="s">
        <v>176</v>
      </c>
      <c r="E123" s="193" t="s">
        <v>244</v>
      </c>
      <c r="F123" s="194" t="s">
        <v>245</v>
      </c>
      <c r="G123" s="195" t="s">
        <v>179</v>
      </c>
      <c r="H123" s="196">
        <v>1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180</v>
      </c>
      <c r="AT123" s="23" t="s">
        <v>176</v>
      </c>
      <c r="AU123" s="23" t="s">
        <v>89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180</v>
      </c>
      <c r="BM123" s="23" t="s">
        <v>246</v>
      </c>
    </row>
    <row r="124" spans="2:65" s="1" customFormat="1" ht="13.5">
      <c r="B124" s="41"/>
      <c r="C124" s="63"/>
      <c r="D124" s="204" t="s">
        <v>182</v>
      </c>
      <c r="E124" s="63"/>
      <c r="F124" s="205" t="s">
        <v>245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89</v>
      </c>
    </row>
    <row r="125" spans="2:65" s="10" customFormat="1" ht="29.85" customHeight="1">
      <c r="B125" s="176"/>
      <c r="C125" s="177"/>
      <c r="D125" s="178" t="s">
        <v>79</v>
      </c>
      <c r="E125" s="190" t="s">
        <v>247</v>
      </c>
      <c r="F125" s="190" t="s">
        <v>248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SUM(P126:P129)</f>
        <v>0</v>
      </c>
      <c r="Q125" s="184"/>
      <c r="R125" s="185">
        <f>SUM(R126:R129)</f>
        <v>0</v>
      </c>
      <c r="S125" s="184"/>
      <c r="T125" s="186">
        <f>SUM(T126:T129)</f>
        <v>0</v>
      </c>
      <c r="AR125" s="187" t="s">
        <v>172</v>
      </c>
      <c r="AT125" s="188" t="s">
        <v>79</v>
      </c>
      <c r="AU125" s="188" t="s">
        <v>87</v>
      </c>
      <c r="AY125" s="187" t="s">
        <v>173</v>
      </c>
      <c r="BK125" s="189">
        <f>SUM(BK126:BK129)</f>
        <v>0</v>
      </c>
    </row>
    <row r="126" spans="2:65" s="1" customFormat="1" ht="16.5" customHeight="1">
      <c r="B126" s="41"/>
      <c r="C126" s="192" t="s">
        <v>249</v>
      </c>
      <c r="D126" s="192" t="s">
        <v>176</v>
      </c>
      <c r="E126" s="193" t="s">
        <v>250</v>
      </c>
      <c r="F126" s="194" t="s">
        <v>251</v>
      </c>
      <c r="G126" s="195" t="s">
        <v>179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180</v>
      </c>
      <c r="AT126" s="23" t="s">
        <v>176</v>
      </c>
      <c r="AU126" s="23" t="s">
        <v>89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180</v>
      </c>
      <c r="BM126" s="23" t="s">
        <v>252</v>
      </c>
    </row>
    <row r="127" spans="2:65" s="1" customFormat="1" ht="13.5">
      <c r="B127" s="41"/>
      <c r="C127" s="63"/>
      <c r="D127" s="204" t="s">
        <v>182</v>
      </c>
      <c r="E127" s="63"/>
      <c r="F127" s="205" t="s">
        <v>251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89</v>
      </c>
    </row>
    <row r="128" spans="2:65" s="1" customFormat="1" ht="16.5" customHeight="1">
      <c r="B128" s="41"/>
      <c r="C128" s="192" t="s">
        <v>253</v>
      </c>
      <c r="D128" s="192" t="s">
        <v>176</v>
      </c>
      <c r="E128" s="193" t="s">
        <v>254</v>
      </c>
      <c r="F128" s="194" t="s">
        <v>255</v>
      </c>
      <c r="G128" s="195" t="s">
        <v>256</v>
      </c>
      <c r="H128" s="196">
        <v>150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180</v>
      </c>
      <c r="AT128" s="23" t="s">
        <v>176</v>
      </c>
      <c r="AU128" s="23" t="s">
        <v>89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180</v>
      </c>
      <c r="BM128" s="23" t="s">
        <v>257</v>
      </c>
    </row>
    <row r="129" spans="2:65" s="1" customFormat="1" ht="13.5">
      <c r="B129" s="41"/>
      <c r="C129" s="63"/>
      <c r="D129" s="204" t="s">
        <v>182</v>
      </c>
      <c r="E129" s="63"/>
      <c r="F129" s="205" t="s">
        <v>255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89</v>
      </c>
    </row>
    <row r="130" spans="2:65" s="10" customFormat="1" ht="29.85" customHeight="1">
      <c r="B130" s="176"/>
      <c r="C130" s="177"/>
      <c r="D130" s="178" t="s">
        <v>79</v>
      </c>
      <c r="E130" s="190" t="s">
        <v>258</v>
      </c>
      <c r="F130" s="190" t="s">
        <v>259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</v>
      </c>
      <c r="S130" s="184"/>
      <c r="T130" s="186">
        <f>SUM(T131:T132)</f>
        <v>0</v>
      </c>
      <c r="AR130" s="187" t="s">
        <v>172</v>
      </c>
      <c r="AT130" s="188" t="s">
        <v>79</v>
      </c>
      <c r="AU130" s="188" t="s">
        <v>87</v>
      </c>
      <c r="AY130" s="187" t="s">
        <v>173</v>
      </c>
      <c r="BK130" s="189">
        <f>SUM(BK131:BK132)</f>
        <v>0</v>
      </c>
    </row>
    <row r="131" spans="2:65" s="1" customFormat="1" ht="25.5" customHeight="1">
      <c r="B131" s="41"/>
      <c r="C131" s="192" t="s">
        <v>124</v>
      </c>
      <c r="D131" s="192" t="s">
        <v>176</v>
      </c>
      <c r="E131" s="193" t="s">
        <v>260</v>
      </c>
      <c r="F131" s="194" t="s">
        <v>261</v>
      </c>
      <c r="G131" s="195" t="s">
        <v>179</v>
      </c>
      <c r="H131" s="196">
        <v>1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180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180</v>
      </c>
      <c r="BM131" s="23" t="s">
        <v>262</v>
      </c>
    </row>
    <row r="132" spans="2:65" s="1" customFormat="1" ht="13.5">
      <c r="B132" s="41"/>
      <c r="C132" s="63"/>
      <c r="D132" s="204" t="s">
        <v>182</v>
      </c>
      <c r="E132" s="63"/>
      <c r="F132" s="205" t="s">
        <v>261</v>
      </c>
      <c r="G132" s="63"/>
      <c r="H132" s="63"/>
      <c r="I132" s="163"/>
      <c r="J132" s="63"/>
      <c r="K132" s="63"/>
      <c r="L132" s="61"/>
      <c r="M132" s="207"/>
      <c r="N132" s="208"/>
      <c r="O132" s="208"/>
      <c r="P132" s="208"/>
      <c r="Q132" s="208"/>
      <c r="R132" s="208"/>
      <c r="S132" s="208"/>
      <c r="T132" s="209"/>
      <c r="AT132" s="23" t="s">
        <v>182</v>
      </c>
      <c r="AU132" s="23" t="s">
        <v>89</v>
      </c>
    </row>
    <row r="133" spans="2:65" s="1" customFormat="1" ht="6.95" customHeight="1">
      <c r="B133" s="56"/>
      <c r="C133" s="57"/>
      <c r="D133" s="57"/>
      <c r="E133" s="57"/>
      <c r="F133" s="57"/>
      <c r="G133" s="57"/>
      <c r="H133" s="57"/>
      <c r="I133" s="139"/>
      <c r="J133" s="57"/>
      <c r="K133" s="57"/>
      <c r="L133" s="61"/>
    </row>
  </sheetData>
  <sheetProtection algorithmName="SHA-512" hashValue="02EsA3vqgxEEg6aFDbe4rJhoR8a6hGBFfh9KdcxiqDvIGTHEpLVqYSek0LojSRuuV8Eol8srfVZjz7n2rlzOxQ==" saltValue="tPbLd25KoIStD+2sC7P6u1WjdPG1WOmmOZpQJXLI8fVBQZOiutJN4pq58W43QcW1oNG1338Y/3vtW8DNOCq/cw==" spinCount="100000" sheet="1" objects="1" scenarios="1" formatColumns="0" formatRows="0" autoFilter="0"/>
  <autoFilter ref="C83:K132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263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ROUND(SUM(BE82:BE188), 2)</f>
        <v>0</v>
      </c>
      <c r="G30" s="42"/>
      <c r="H30" s="42"/>
      <c r="I30" s="131">
        <v>0.21</v>
      </c>
      <c r="J30" s="130">
        <f>ROUND(ROUND((SUM(BE82:BE188)),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ROUND(SUM(BF82:BF188), 2)</f>
        <v>0</v>
      </c>
      <c r="G31" s="42"/>
      <c r="H31" s="42"/>
      <c r="I31" s="131">
        <v>0.15</v>
      </c>
      <c r="J31" s="130">
        <f>ROUND(ROUND((SUM(BF82:BF188)),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ROUND(SUM(BG82:BG188),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ROUND(SUM(BH82:BH188),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ROUND(SUM(BI82:BI188),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00 - SO 01 - Zajištění stavební jámy a zemní práce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265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266</v>
      </c>
      <c r="E59" s="159"/>
      <c r="F59" s="159"/>
      <c r="G59" s="159"/>
      <c r="H59" s="159"/>
      <c r="I59" s="160"/>
      <c r="J59" s="161">
        <f>J123</f>
        <v>0</v>
      </c>
      <c r="K59" s="162"/>
    </row>
    <row r="60" spans="2:47" s="8" customFormat="1" ht="19.899999999999999" customHeight="1">
      <c r="B60" s="156"/>
      <c r="C60" s="157"/>
      <c r="D60" s="158" t="s">
        <v>267</v>
      </c>
      <c r="E60" s="159"/>
      <c r="F60" s="159"/>
      <c r="G60" s="159"/>
      <c r="H60" s="159"/>
      <c r="I60" s="160"/>
      <c r="J60" s="161">
        <f>J148</f>
        <v>0</v>
      </c>
      <c r="K60" s="162"/>
    </row>
    <row r="61" spans="2:47" s="8" customFormat="1" ht="19.899999999999999" customHeight="1">
      <c r="B61" s="156"/>
      <c r="C61" s="157"/>
      <c r="D61" s="158" t="s">
        <v>268</v>
      </c>
      <c r="E61" s="159"/>
      <c r="F61" s="159"/>
      <c r="G61" s="159"/>
      <c r="H61" s="159"/>
      <c r="I61" s="160"/>
      <c r="J61" s="161">
        <f>J177</f>
        <v>0</v>
      </c>
      <c r="K61" s="162"/>
    </row>
    <row r="62" spans="2:47" s="8" customFormat="1" ht="19.899999999999999" customHeight="1">
      <c r="B62" s="156"/>
      <c r="C62" s="157"/>
      <c r="D62" s="158" t="s">
        <v>269</v>
      </c>
      <c r="E62" s="159"/>
      <c r="F62" s="159"/>
      <c r="G62" s="159"/>
      <c r="H62" s="159"/>
      <c r="I62" s="160"/>
      <c r="J62" s="161">
        <f>J186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1" t="str">
        <f>E7</f>
        <v>Výstavba objektu ZŠ - dostavba areálu při ul. Jizerská</v>
      </c>
      <c r="F72" s="382"/>
      <c r="G72" s="382"/>
      <c r="H72" s="382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56" t="str">
        <f>E9</f>
        <v>00 - SO 01 - Zajištění stavební jámy a zemní práce</v>
      </c>
      <c r="F74" s="383"/>
      <c r="G74" s="383"/>
      <c r="H74" s="38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6. 3. 2017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158</v>
      </c>
      <c r="D81" s="168" t="s">
        <v>64</v>
      </c>
      <c r="E81" s="168" t="s">
        <v>60</v>
      </c>
      <c r="F81" s="168" t="s">
        <v>159</v>
      </c>
      <c r="G81" s="168" t="s">
        <v>160</v>
      </c>
      <c r="H81" s="168" t="s">
        <v>161</v>
      </c>
      <c r="I81" s="169" t="s">
        <v>162</v>
      </c>
      <c r="J81" s="168" t="s">
        <v>146</v>
      </c>
      <c r="K81" s="170" t="s">
        <v>163</v>
      </c>
      <c r="L81" s="171"/>
      <c r="M81" s="81" t="s">
        <v>164</v>
      </c>
      <c r="N81" s="82" t="s">
        <v>49</v>
      </c>
      <c r="O81" s="82" t="s">
        <v>165</v>
      </c>
      <c r="P81" s="82" t="s">
        <v>166</v>
      </c>
      <c r="Q81" s="82" t="s">
        <v>167</v>
      </c>
      <c r="R81" s="82" t="s">
        <v>168</v>
      </c>
      <c r="S81" s="82" t="s">
        <v>169</v>
      </c>
      <c r="T81" s="83" t="s">
        <v>170</v>
      </c>
    </row>
    <row r="82" spans="2:65" s="1" customFormat="1" ht="29.25" customHeight="1">
      <c r="B82" s="41"/>
      <c r="C82" s="87" t="s">
        <v>147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263.75583363999999</v>
      </c>
      <c r="S82" s="85"/>
      <c r="T82" s="174">
        <f>T83</f>
        <v>0</v>
      </c>
      <c r="AT82" s="23" t="s">
        <v>79</v>
      </c>
      <c r="AU82" s="23" t="s">
        <v>148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270</v>
      </c>
      <c r="F83" s="179" t="s">
        <v>271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P84+P123+P148+P177+P186</f>
        <v>0</v>
      </c>
      <c r="Q83" s="184"/>
      <c r="R83" s="185">
        <f>R84+R123+R148+R177+R186</f>
        <v>263.75583363999999</v>
      </c>
      <c r="S83" s="184"/>
      <c r="T83" s="186">
        <f>T84+T123+T148+T177+T186</f>
        <v>0</v>
      </c>
      <c r="AR83" s="187" t="s">
        <v>87</v>
      </c>
      <c r="AT83" s="188" t="s">
        <v>79</v>
      </c>
      <c r="AU83" s="188" t="s">
        <v>80</v>
      </c>
      <c r="AY83" s="187" t="s">
        <v>173</v>
      </c>
      <c r="BK83" s="189">
        <f>BK84+BK123+BK148+BK177+BK186</f>
        <v>0</v>
      </c>
    </row>
    <row r="84" spans="2:65" s="10" customFormat="1" ht="19.899999999999999" customHeight="1">
      <c r="B84" s="176"/>
      <c r="C84" s="177"/>
      <c r="D84" s="178" t="s">
        <v>79</v>
      </c>
      <c r="E84" s="190" t="s">
        <v>87</v>
      </c>
      <c r="F84" s="190" t="s">
        <v>272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SUM(P85:P122)</f>
        <v>0</v>
      </c>
      <c r="Q84" s="184"/>
      <c r="R84" s="185">
        <f>SUM(R85:R122)</f>
        <v>0</v>
      </c>
      <c r="S84" s="184"/>
      <c r="T84" s="186">
        <f>SUM(T85:T122)</f>
        <v>0</v>
      </c>
      <c r="AR84" s="187" t="s">
        <v>87</v>
      </c>
      <c r="AT84" s="188" t="s">
        <v>79</v>
      </c>
      <c r="AU84" s="188" t="s">
        <v>87</v>
      </c>
      <c r="AY84" s="187" t="s">
        <v>173</v>
      </c>
      <c r="BK84" s="189">
        <f>SUM(BK85:BK122)</f>
        <v>0</v>
      </c>
    </row>
    <row r="85" spans="2:65" s="1" customFormat="1" ht="16.5" customHeight="1">
      <c r="B85" s="41"/>
      <c r="C85" s="192" t="s">
        <v>87</v>
      </c>
      <c r="D85" s="192" t="s">
        <v>176</v>
      </c>
      <c r="E85" s="193" t="s">
        <v>273</v>
      </c>
      <c r="F85" s="194" t="s">
        <v>274</v>
      </c>
      <c r="G85" s="195" t="s">
        <v>275</v>
      </c>
      <c r="H85" s="196">
        <v>580</v>
      </c>
      <c r="I85" s="197"/>
      <c r="J85" s="198">
        <f>ROUND(I85*H85,2)</f>
        <v>0</v>
      </c>
      <c r="K85" s="194" t="s">
        <v>276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194</v>
      </c>
      <c r="AT85" s="23" t="s">
        <v>176</v>
      </c>
      <c r="AU85" s="23" t="s">
        <v>89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194</v>
      </c>
      <c r="BM85" s="23" t="s">
        <v>277</v>
      </c>
    </row>
    <row r="86" spans="2:65" s="1" customFormat="1" ht="27">
      <c r="B86" s="41"/>
      <c r="C86" s="63"/>
      <c r="D86" s="204" t="s">
        <v>182</v>
      </c>
      <c r="E86" s="63"/>
      <c r="F86" s="205" t="s">
        <v>278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89</v>
      </c>
    </row>
    <row r="87" spans="2:65" s="11" customFormat="1" ht="13.5">
      <c r="B87" s="210"/>
      <c r="C87" s="211"/>
      <c r="D87" s="204" t="s">
        <v>279</v>
      </c>
      <c r="E87" s="212" t="s">
        <v>78</v>
      </c>
      <c r="F87" s="213" t="s">
        <v>280</v>
      </c>
      <c r="G87" s="211"/>
      <c r="H87" s="214">
        <v>580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279</v>
      </c>
      <c r="AU87" s="220" t="s">
        <v>89</v>
      </c>
      <c r="AV87" s="11" t="s">
        <v>89</v>
      </c>
      <c r="AW87" s="11" t="s">
        <v>42</v>
      </c>
      <c r="AX87" s="11" t="s">
        <v>87</v>
      </c>
      <c r="AY87" s="220" t="s">
        <v>173</v>
      </c>
    </row>
    <row r="88" spans="2:65" s="1" customFormat="1" ht="16.5" customHeight="1">
      <c r="B88" s="41"/>
      <c r="C88" s="192" t="s">
        <v>89</v>
      </c>
      <c r="D88" s="192" t="s">
        <v>176</v>
      </c>
      <c r="E88" s="193" t="s">
        <v>281</v>
      </c>
      <c r="F88" s="194" t="s">
        <v>282</v>
      </c>
      <c r="G88" s="195" t="s">
        <v>275</v>
      </c>
      <c r="H88" s="196">
        <v>304.846</v>
      </c>
      <c r="I88" s="197"/>
      <c r="J88" s="198">
        <f>ROUND(I88*H88,2)</f>
        <v>0</v>
      </c>
      <c r="K88" s="194" t="s">
        <v>276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283</v>
      </c>
    </row>
    <row r="89" spans="2:65" s="1" customFormat="1" ht="27">
      <c r="B89" s="41"/>
      <c r="C89" s="63"/>
      <c r="D89" s="204" t="s">
        <v>182</v>
      </c>
      <c r="E89" s="63"/>
      <c r="F89" s="205" t="s">
        <v>284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1" customFormat="1" ht="13.5">
      <c r="B90" s="210"/>
      <c r="C90" s="211"/>
      <c r="D90" s="204" t="s">
        <v>279</v>
      </c>
      <c r="E90" s="212" t="s">
        <v>78</v>
      </c>
      <c r="F90" s="213" t="s">
        <v>285</v>
      </c>
      <c r="G90" s="211"/>
      <c r="H90" s="214">
        <v>304.846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279</v>
      </c>
      <c r="AU90" s="220" t="s">
        <v>89</v>
      </c>
      <c r="AV90" s="11" t="s">
        <v>89</v>
      </c>
      <c r="AW90" s="11" t="s">
        <v>42</v>
      </c>
      <c r="AX90" s="11" t="s">
        <v>87</v>
      </c>
      <c r="AY90" s="220" t="s">
        <v>173</v>
      </c>
    </row>
    <row r="91" spans="2:65" s="1" customFormat="1" ht="16.5" customHeight="1">
      <c r="B91" s="41"/>
      <c r="C91" s="192" t="s">
        <v>188</v>
      </c>
      <c r="D91" s="192" t="s">
        <v>176</v>
      </c>
      <c r="E91" s="193" t="s">
        <v>286</v>
      </c>
      <c r="F91" s="194" t="s">
        <v>287</v>
      </c>
      <c r="G91" s="195" t="s">
        <v>275</v>
      </c>
      <c r="H91" s="196">
        <v>2330.81</v>
      </c>
      <c r="I91" s="197"/>
      <c r="J91" s="198">
        <f>ROUND(I91*H91,2)</f>
        <v>0</v>
      </c>
      <c r="K91" s="194" t="s">
        <v>276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194</v>
      </c>
      <c r="AT91" s="23" t="s">
        <v>176</v>
      </c>
      <c r="AU91" s="23" t="s">
        <v>89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194</v>
      </c>
      <c r="BM91" s="23" t="s">
        <v>288</v>
      </c>
    </row>
    <row r="92" spans="2:65" s="1" customFormat="1" ht="27">
      <c r="B92" s="41"/>
      <c r="C92" s="63"/>
      <c r="D92" s="204" t="s">
        <v>182</v>
      </c>
      <c r="E92" s="63"/>
      <c r="F92" s="205" t="s">
        <v>289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89</v>
      </c>
    </row>
    <row r="93" spans="2:65" s="12" customFormat="1" ht="13.5">
      <c r="B93" s="221"/>
      <c r="C93" s="222"/>
      <c r="D93" s="204" t="s">
        <v>279</v>
      </c>
      <c r="E93" s="223" t="s">
        <v>78</v>
      </c>
      <c r="F93" s="224" t="s">
        <v>290</v>
      </c>
      <c r="G93" s="222"/>
      <c r="H93" s="223" t="s">
        <v>78</v>
      </c>
      <c r="I93" s="225"/>
      <c r="J93" s="222"/>
      <c r="K93" s="222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279</v>
      </c>
      <c r="AU93" s="230" t="s">
        <v>89</v>
      </c>
      <c r="AV93" s="12" t="s">
        <v>87</v>
      </c>
      <c r="AW93" s="12" t="s">
        <v>42</v>
      </c>
      <c r="AX93" s="12" t="s">
        <v>80</v>
      </c>
      <c r="AY93" s="230" t="s">
        <v>173</v>
      </c>
    </row>
    <row r="94" spans="2:65" s="11" customFormat="1" ht="13.5">
      <c r="B94" s="210"/>
      <c r="C94" s="211"/>
      <c r="D94" s="204" t="s">
        <v>279</v>
      </c>
      <c r="E94" s="212" t="s">
        <v>78</v>
      </c>
      <c r="F94" s="213" t="s">
        <v>291</v>
      </c>
      <c r="G94" s="211"/>
      <c r="H94" s="214">
        <v>2330.81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279</v>
      </c>
      <c r="AU94" s="220" t="s">
        <v>89</v>
      </c>
      <c r="AV94" s="11" t="s">
        <v>89</v>
      </c>
      <c r="AW94" s="11" t="s">
        <v>42</v>
      </c>
      <c r="AX94" s="11" t="s">
        <v>80</v>
      </c>
      <c r="AY94" s="220" t="s">
        <v>173</v>
      </c>
    </row>
    <row r="95" spans="2:65" s="13" customFormat="1" ht="13.5">
      <c r="B95" s="231"/>
      <c r="C95" s="232"/>
      <c r="D95" s="204" t="s">
        <v>279</v>
      </c>
      <c r="E95" s="233" t="s">
        <v>78</v>
      </c>
      <c r="F95" s="234" t="s">
        <v>292</v>
      </c>
      <c r="G95" s="232"/>
      <c r="H95" s="235">
        <v>2330.81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279</v>
      </c>
      <c r="AU95" s="241" t="s">
        <v>89</v>
      </c>
      <c r="AV95" s="13" t="s">
        <v>194</v>
      </c>
      <c r="AW95" s="13" t="s">
        <v>42</v>
      </c>
      <c r="AX95" s="13" t="s">
        <v>87</v>
      </c>
      <c r="AY95" s="241" t="s">
        <v>173</v>
      </c>
    </row>
    <row r="96" spans="2:65" s="1" customFormat="1" ht="16.5" customHeight="1">
      <c r="B96" s="41"/>
      <c r="C96" s="192" t="s">
        <v>194</v>
      </c>
      <c r="D96" s="192" t="s">
        <v>176</v>
      </c>
      <c r="E96" s="193" t="s">
        <v>293</v>
      </c>
      <c r="F96" s="194" t="s">
        <v>294</v>
      </c>
      <c r="G96" s="195" t="s">
        <v>275</v>
      </c>
      <c r="H96" s="196">
        <v>428.95</v>
      </c>
      <c r="I96" s="197"/>
      <c r="J96" s="198">
        <f>ROUND(I96*H96,2)</f>
        <v>0</v>
      </c>
      <c r="K96" s="194" t="s">
        <v>276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295</v>
      </c>
    </row>
    <row r="97" spans="2:65" s="1" customFormat="1" ht="27">
      <c r="B97" s="41"/>
      <c r="C97" s="63"/>
      <c r="D97" s="204" t="s">
        <v>182</v>
      </c>
      <c r="E97" s="63"/>
      <c r="F97" s="205" t="s">
        <v>296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2" customFormat="1" ht="13.5">
      <c r="B98" s="221"/>
      <c r="C98" s="222"/>
      <c r="D98" s="204" t="s">
        <v>279</v>
      </c>
      <c r="E98" s="223" t="s">
        <v>78</v>
      </c>
      <c r="F98" s="224" t="s">
        <v>297</v>
      </c>
      <c r="G98" s="222"/>
      <c r="H98" s="223" t="s">
        <v>78</v>
      </c>
      <c r="I98" s="225"/>
      <c r="J98" s="222"/>
      <c r="K98" s="222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279</v>
      </c>
      <c r="AU98" s="230" t="s">
        <v>89</v>
      </c>
      <c r="AV98" s="12" t="s">
        <v>87</v>
      </c>
      <c r="AW98" s="12" t="s">
        <v>42</v>
      </c>
      <c r="AX98" s="12" t="s">
        <v>80</v>
      </c>
      <c r="AY98" s="230" t="s">
        <v>173</v>
      </c>
    </row>
    <row r="99" spans="2:65" s="11" customFormat="1" ht="13.5">
      <c r="B99" s="210"/>
      <c r="C99" s="211"/>
      <c r="D99" s="204" t="s">
        <v>279</v>
      </c>
      <c r="E99" s="212" t="s">
        <v>78</v>
      </c>
      <c r="F99" s="213" t="s">
        <v>298</v>
      </c>
      <c r="G99" s="211"/>
      <c r="H99" s="214">
        <v>428.95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279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" customFormat="1" ht="16.5" customHeight="1">
      <c r="B100" s="41"/>
      <c r="C100" s="192" t="s">
        <v>172</v>
      </c>
      <c r="D100" s="192" t="s">
        <v>176</v>
      </c>
      <c r="E100" s="193" t="s">
        <v>299</v>
      </c>
      <c r="F100" s="194" t="s">
        <v>300</v>
      </c>
      <c r="G100" s="195" t="s">
        <v>275</v>
      </c>
      <c r="H100" s="196">
        <v>2330.81</v>
      </c>
      <c r="I100" s="197"/>
      <c r="J100" s="198">
        <f>ROUND(I100*H100,2)</f>
        <v>0</v>
      </c>
      <c r="K100" s="194" t="s">
        <v>276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301</v>
      </c>
    </row>
    <row r="101" spans="2:65" s="1" customFormat="1" ht="27">
      <c r="B101" s="41"/>
      <c r="C101" s="63"/>
      <c r="D101" s="204" t="s">
        <v>182</v>
      </c>
      <c r="E101" s="63"/>
      <c r="F101" s="205" t="s">
        <v>302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2" customFormat="1" ht="13.5">
      <c r="B102" s="221"/>
      <c r="C102" s="222"/>
      <c r="D102" s="204" t="s">
        <v>279</v>
      </c>
      <c r="E102" s="223" t="s">
        <v>78</v>
      </c>
      <c r="F102" s="224" t="s">
        <v>290</v>
      </c>
      <c r="G102" s="222"/>
      <c r="H102" s="223" t="s">
        <v>78</v>
      </c>
      <c r="I102" s="225"/>
      <c r="J102" s="222"/>
      <c r="K102" s="222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279</v>
      </c>
      <c r="AU102" s="230" t="s">
        <v>89</v>
      </c>
      <c r="AV102" s="12" t="s">
        <v>87</v>
      </c>
      <c r="AW102" s="12" t="s">
        <v>42</v>
      </c>
      <c r="AX102" s="12" t="s">
        <v>80</v>
      </c>
      <c r="AY102" s="230" t="s">
        <v>173</v>
      </c>
    </row>
    <row r="103" spans="2:65" s="11" customFormat="1" ht="13.5">
      <c r="B103" s="210"/>
      <c r="C103" s="211"/>
      <c r="D103" s="204" t="s">
        <v>279</v>
      </c>
      <c r="E103" s="212" t="s">
        <v>78</v>
      </c>
      <c r="F103" s="213" t="s">
        <v>291</v>
      </c>
      <c r="G103" s="211"/>
      <c r="H103" s="214">
        <v>2330.81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279</v>
      </c>
      <c r="AU103" s="220" t="s">
        <v>89</v>
      </c>
      <c r="AV103" s="11" t="s">
        <v>89</v>
      </c>
      <c r="AW103" s="11" t="s">
        <v>42</v>
      </c>
      <c r="AX103" s="11" t="s">
        <v>87</v>
      </c>
      <c r="AY103" s="220" t="s">
        <v>173</v>
      </c>
    </row>
    <row r="104" spans="2:65" s="1" customFormat="1" ht="16.5" customHeight="1">
      <c r="B104" s="41"/>
      <c r="C104" s="192" t="s">
        <v>201</v>
      </c>
      <c r="D104" s="192" t="s">
        <v>176</v>
      </c>
      <c r="E104" s="193" t="s">
        <v>303</v>
      </c>
      <c r="F104" s="194" t="s">
        <v>304</v>
      </c>
      <c r="G104" s="195" t="s">
        <v>275</v>
      </c>
      <c r="H104" s="196">
        <v>2330.81</v>
      </c>
      <c r="I104" s="197"/>
      <c r="J104" s="198">
        <f>ROUND(I104*H104,2)</f>
        <v>0</v>
      </c>
      <c r="K104" s="194" t="s">
        <v>276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305</v>
      </c>
    </row>
    <row r="105" spans="2:65" s="1" customFormat="1" ht="27">
      <c r="B105" s="41"/>
      <c r="C105" s="63"/>
      <c r="D105" s="204" t="s">
        <v>182</v>
      </c>
      <c r="E105" s="63"/>
      <c r="F105" s="205" t="s">
        <v>306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" customFormat="1" ht="16.5" customHeight="1">
      <c r="B106" s="41"/>
      <c r="C106" s="192" t="s">
        <v>205</v>
      </c>
      <c r="D106" s="192" t="s">
        <v>176</v>
      </c>
      <c r="E106" s="193" t="s">
        <v>307</v>
      </c>
      <c r="F106" s="194" t="s">
        <v>308</v>
      </c>
      <c r="G106" s="195" t="s">
        <v>275</v>
      </c>
      <c r="H106" s="196">
        <v>428.95</v>
      </c>
      <c r="I106" s="197"/>
      <c r="J106" s="198">
        <f>ROUND(I106*H106,2)</f>
        <v>0</v>
      </c>
      <c r="K106" s="194" t="s">
        <v>276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194</v>
      </c>
      <c r="AT106" s="23" t="s">
        <v>176</v>
      </c>
      <c r="AU106" s="23" t="s">
        <v>89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194</v>
      </c>
      <c r="BM106" s="23" t="s">
        <v>309</v>
      </c>
    </row>
    <row r="107" spans="2:65" s="1" customFormat="1" ht="27">
      <c r="B107" s="41"/>
      <c r="C107" s="63"/>
      <c r="D107" s="204" t="s">
        <v>182</v>
      </c>
      <c r="E107" s="63"/>
      <c r="F107" s="205" t="s">
        <v>310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89</v>
      </c>
    </row>
    <row r="108" spans="2:65" s="12" customFormat="1" ht="13.5">
      <c r="B108" s="221"/>
      <c r="C108" s="222"/>
      <c r="D108" s="204" t="s">
        <v>279</v>
      </c>
      <c r="E108" s="223" t="s">
        <v>78</v>
      </c>
      <c r="F108" s="224" t="s">
        <v>297</v>
      </c>
      <c r="G108" s="222"/>
      <c r="H108" s="223" t="s">
        <v>78</v>
      </c>
      <c r="I108" s="225"/>
      <c r="J108" s="222"/>
      <c r="K108" s="222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279</v>
      </c>
      <c r="AU108" s="230" t="s">
        <v>89</v>
      </c>
      <c r="AV108" s="12" t="s">
        <v>87</v>
      </c>
      <c r="AW108" s="12" t="s">
        <v>42</v>
      </c>
      <c r="AX108" s="12" t="s">
        <v>80</v>
      </c>
      <c r="AY108" s="230" t="s">
        <v>173</v>
      </c>
    </row>
    <row r="109" spans="2:65" s="11" customFormat="1" ht="13.5">
      <c r="B109" s="210"/>
      <c r="C109" s="211"/>
      <c r="D109" s="204" t="s">
        <v>279</v>
      </c>
      <c r="E109" s="212" t="s">
        <v>78</v>
      </c>
      <c r="F109" s="213" t="s">
        <v>298</v>
      </c>
      <c r="G109" s="211"/>
      <c r="H109" s="214">
        <v>428.95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279</v>
      </c>
      <c r="AU109" s="220" t="s">
        <v>89</v>
      </c>
      <c r="AV109" s="11" t="s">
        <v>89</v>
      </c>
      <c r="AW109" s="11" t="s">
        <v>42</v>
      </c>
      <c r="AX109" s="11" t="s">
        <v>87</v>
      </c>
      <c r="AY109" s="220" t="s">
        <v>173</v>
      </c>
    </row>
    <row r="110" spans="2:65" s="1" customFormat="1" ht="16.5" customHeight="1">
      <c r="B110" s="41"/>
      <c r="C110" s="192" t="s">
        <v>209</v>
      </c>
      <c r="D110" s="192" t="s">
        <v>176</v>
      </c>
      <c r="E110" s="193" t="s">
        <v>311</v>
      </c>
      <c r="F110" s="194" t="s">
        <v>312</v>
      </c>
      <c r="G110" s="195" t="s">
        <v>275</v>
      </c>
      <c r="H110" s="196">
        <v>428.95</v>
      </c>
      <c r="I110" s="197"/>
      <c r="J110" s="198">
        <f>ROUND(I110*H110,2)</f>
        <v>0</v>
      </c>
      <c r="K110" s="194" t="s">
        <v>276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194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313</v>
      </c>
    </row>
    <row r="111" spans="2:65" s="1" customFormat="1" ht="27">
      <c r="B111" s="41"/>
      <c r="C111" s="63"/>
      <c r="D111" s="204" t="s">
        <v>182</v>
      </c>
      <c r="E111" s="63"/>
      <c r="F111" s="205" t="s">
        <v>314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16.5" customHeight="1">
      <c r="B112" s="41"/>
      <c r="C112" s="192" t="s">
        <v>213</v>
      </c>
      <c r="D112" s="192" t="s">
        <v>176</v>
      </c>
      <c r="E112" s="193" t="s">
        <v>315</v>
      </c>
      <c r="F112" s="194" t="s">
        <v>316</v>
      </c>
      <c r="G112" s="195" t="s">
        <v>275</v>
      </c>
      <c r="H112" s="196">
        <v>15.683999999999999</v>
      </c>
      <c r="I112" s="197"/>
      <c r="J112" s="198">
        <f>ROUND(I112*H112,2)</f>
        <v>0</v>
      </c>
      <c r="K112" s="194" t="s">
        <v>276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194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317</v>
      </c>
    </row>
    <row r="113" spans="2:65" s="1" customFormat="1" ht="27">
      <c r="B113" s="41"/>
      <c r="C113" s="63"/>
      <c r="D113" s="204" t="s">
        <v>182</v>
      </c>
      <c r="E113" s="63"/>
      <c r="F113" s="205" t="s">
        <v>318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1" customFormat="1" ht="13.5">
      <c r="B114" s="210"/>
      <c r="C114" s="211"/>
      <c r="D114" s="204" t="s">
        <v>279</v>
      </c>
      <c r="E114" s="212" t="s">
        <v>78</v>
      </c>
      <c r="F114" s="213" t="s">
        <v>319</v>
      </c>
      <c r="G114" s="211"/>
      <c r="H114" s="214">
        <v>13.318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279</v>
      </c>
      <c r="AU114" s="220" t="s">
        <v>89</v>
      </c>
      <c r="AV114" s="11" t="s">
        <v>89</v>
      </c>
      <c r="AW114" s="11" t="s">
        <v>42</v>
      </c>
      <c r="AX114" s="11" t="s">
        <v>80</v>
      </c>
      <c r="AY114" s="220" t="s">
        <v>173</v>
      </c>
    </row>
    <row r="115" spans="2:65" s="11" customFormat="1" ht="13.5">
      <c r="B115" s="210"/>
      <c r="C115" s="211"/>
      <c r="D115" s="204" t="s">
        <v>279</v>
      </c>
      <c r="E115" s="212" t="s">
        <v>78</v>
      </c>
      <c r="F115" s="213" t="s">
        <v>320</v>
      </c>
      <c r="G115" s="211"/>
      <c r="H115" s="214">
        <v>2.3660000000000001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279</v>
      </c>
      <c r="AU115" s="220" t="s">
        <v>89</v>
      </c>
      <c r="AV115" s="11" t="s">
        <v>89</v>
      </c>
      <c r="AW115" s="11" t="s">
        <v>42</v>
      </c>
      <c r="AX115" s="11" t="s">
        <v>80</v>
      </c>
      <c r="AY115" s="220" t="s">
        <v>173</v>
      </c>
    </row>
    <row r="116" spans="2:65" s="13" customFormat="1" ht="13.5">
      <c r="B116" s="231"/>
      <c r="C116" s="232"/>
      <c r="D116" s="204" t="s">
        <v>279</v>
      </c>
      <c r="E116" s="233" t="s">
        <v>78</v>
      </c>
      <c r="F116" s="234" t="s">
        <v>292</v>
      </c>
      <c r="G116" s="232"/>
      <c r="H116" s="235">
        <v>15.683999999999999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279</v>
      </c>
      <c r="AU116" s="241" t="s">
        <v>89</v>
      </c>
      <c r="AV116" s="13" t="s">
        <v>194</v>
      </c>
      <c r="AW116" s="13" t="s">
        <v>42</v>
      </c>
      <c r="AX116" s="13" t="s">
        <v>87</v>
      </c>
      <c r="AY116" s="241" t="s">
        <v>173</v>
      </c>
    </row>
    <row r="117" spans="2:65" s="1" customFormat="1" ht="16.5" customHeight="1">
      <c r="B117" s="41"/>
      <c r="C117" s="192" t="s">
        <v>109</v>
      </c>
      <c r="D117" s="192" t="s">
        <v>176</v>
      </c>
      <c r="E117" s="193" t="s">
        <v>321</v>
      </c>
      <c r="F117" s="194" t="s">
        <v>322</v>
      </c>
      <c r="G117" s="195" t="s">
        <v>256</v>
      </c>
      <c r="H117" s="196">
        <v>1457</v>
      </c>
      <c r="I117" s="197"/>
      <c r="J117" s="198">
        <f>ROUND(I117*H117,2)</f>
        <v>0</v>
      </c>
      <c r="K117" s="194" t="s">
        <v>276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194</v>
      </c>
      <c r="AT117" s="23" t="s">
        <v>176</v>
      </c>
      <c r="AU117" s="23" t="s">
        <v>89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194</v>
      </c>
      <c r="BM117" s="23" t="s">
        <v>323</v>
      </c>
    </row>
    <row r="118" spans="2:65" s="1" customFormat="1" ht="13.5">
      <c r="B118" s="41"/>
      <c r="C118" s="63"/>
      <c r="D118" s="204" t="s">
        <v>182</v>
      </c>
      <c r="E118" s="63"/>
      <c r="F118" s="205" t="s">
        <v>324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89</v>
      </c>
    </row>
    <row r="119" spans="2:65" s="1" customFormat="1" ht="25.5" customHeight="1">
      <c r="B119" s="41"/>
      <c r="C119" s="192" t="s">
        <v>112</v>
      </c>
      <c r="D119" s="192" t="s">
        <v>176</v>
      </c>
      <c r="E119" s="193" t="s">
        <v>325</v>
      </c>
      <c r="F119" s="194" t="s">
        <v>326</v>
      </c>
      <c r="G119" s="195" t="s">
        <v>327</v>
      </c>
      <c r="H119" s="196">
        <v>58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194</v>
      </c>
      <c r="AT119" s="23" t="s">
        <v>176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194</v>
      </c>
      <c r="BM119" s="23" t="s">
        <v>328</v>
      </c>
    </row>
    <row r="120" spans="2:65" s="11" customFormat="1" ht="13.5">
      <c r="B120" s="210"/>
      <c r="C120" s="211"/>
      <c r="D120" s="204" t="s">
        <v>279</v>
      </c>
      <c r="E120" s="212" t="s">
        <v>78</v>
      </c>
      <c r="F120" s="213" t="s">
        <v>329</v>
      </c>
      <c r="G120" s="211"/>
      <c r="H120" s="214">
        <v>58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279</v>
      </c>
      <c r="AU120" s="220" t="s">
        <v>89</v>
      </c>
      <c r="AV120" s="11" t="s">
        <v>89</v>
      </c>
      <c r="AW120" s="11" t="s">
        <v>42</v>
      </c>
      <c r="AX120" s="11" t="s">
        <v>87</v>
      </c>
      <c r="AY120" s="220" t="s">
        <v>173</v>
      </c>
    </row>
    <row r="121" spans="2:65" s="1" customFormat="1" ht="16.5" customHeight="1">
      <c r="B121" s="41"/>
      <c r="C121" s="192" t="s">
        <v>115</v>
      </c>
      <c r="D121" s="192" t="s">
        <v>176</v>
      </c>
      <c r="E121" s="193" t="s">
        <v>330</v>
      </c>
      <c r="F121" s="194" t="s">
        <v>331</v>
      </c>
      <c r="G121" s="195" t="s">
        <v>332</v>
      </c>
      <c r="H121" s="196">
        <v>103.68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194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194</v>
      </c>
      <c r="BM121" s="23" t="s">
        <v>333</v>
      </c>
    </row>
    <row r="122" spans="2:65" s="11" customFormat="1" ht="13.5">
      <c r="B122" s="210"/>
      <c r="C122" s="211"/>
      <c r="D122" s="204" t="s">
        <v>279</v>
      </c>
      <c r="E122" s="212" t="s">
        <v>78</v>
      </c>
      <c r="F122" s="213" t="s">
        <v>334</v>
      </c>
      <c r="G122" s="211"/>
      <c r="H122" s="214">
        <v>103.68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279</v>
      </c>
      <c r="AU122" s="220" t="s">
        <v>89</v>
      </c>
      <c r="AV122" s="11" t="s">
        <v>89</v>
      </c>
      <c r="AW122" s="11" t="s">
        <v>42</v>
      </c>
      <c r="AX122" s="11" t="s">
        <v>87</v>
      </c>
      <c r="AY122" s="220" t="s">
        <v>173</v>
      </c>
    </row>
    <row r="123" spans="2:65" s="10" customFormat="1" ht="29.85" customHeight="1">
      <c r="B123" s="176"/>
      <c r="C123" s="177"/>
      <c r="D123" s="178" t="s">
        <v>79</v>
      </c>
      <c r="E123" s="190" t="s">
        <v>10</v>
      </c>
      <c r="F123" s="190" t="s">
        <v>335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SUM(P124:P147)</f>
        <v>0</v>
      </c>
      <c r="Q123" s="184"/>
      <c r="R123" s="185">
        <f>SUM(R124:R147)</f>
        <v>263.72937364000001</v>
      </c>
      <c r="S123" s="184"/>
      <c r="T123" s="186">
        <f>SUM(T124:T147)</f>
        <v>0</v>
      </c>
      <c r="AR123" s="187" t="s">
        <v>87</v>
      </c>
      <c r="AT123" s="188" t="s">
        <v>79</v>
      </c>
      <c r="AU123" s="188" t="s">
        <v>87</v>
      </c>
      <c r="AY123" s="187" t="s">
        <v>173</v>
      </c>
      <c r="BK123" s="189">
        <f>SUM(BK124:BK147)</f>
        <v>0</v>
      </c>
    </row>
    <row r="124" spans="2:65" s="1" customFormat="1" ht="16.5" customHeight="1">
      <c r="B124" s="41"/>
      <c r="C124" s="192" t="s">
        <v>118</v>
      </c>
      <c r="D124" s="192" t="s">
        <v>176</v>
      </c>
      <c r="E124" s="193" t="s">
        <v>336</v>
      </c>
      <c r="F124" s="194" t="s">
        <v>337</v>
      </c>
      <c r="G124" s="195" t="s">
        <v>338</v>
      </c>
      <c r="H124" s="196">
        <v>98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339</v>
      </c>
    </row>
    <row r="125" spans="2:65" s="1" customFormat="1" ht="16.5" customHeight="1">
      <c r="B125" s="41"/>
      <c r="C125" s="192" t="s">
        <v>121</v>
      </c>
      <c r="D125" s="192" t="s">
        <v>176</v>
      </c>
      <c r="E125" s="193" t="s">
        <v>340</v>
      </c>
      <c r="F125" s="194" t="s">
        <v>341</v>
      </c>
      <c r="G125" s="195" t="s">
        <v>327</v>
      </c>
      <c r="H125" s="196">
        <v>882</v>
      </c>
      <c r="I125" s="197"/>
      <c r="J125" s="198">
        <f>ROUND(I125*H125,2)</f>
        <v>0</v>
      </c>
      <c r="K125" s="194" t="s">
        <v>276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1.33E-3</v>
      </c>
      <c r="R125" s="201">
        <f>Q125*H125</f>
        <v>1.17306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342</v>
      </c>
    </row>
    <row r="126" spans="2:65" s="1" customFormat="1" ht="27">
      <c r="B126" s="41"/>
      <c r="C126" s="63"/>
      <c r="D126" s="204" t="s">
        <v>182</v>
      </c>
      <c r="E126" s="63"/>
      <c r="F126" s="205" t="s">
        <v>343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2" customFormat="1" ht="13.5">
      <c r="B127" s="221"/>
      <c r="C127" s="222"/>
      <c r="D127" s="204" t="s">
        <v>279</v>
      </c>
      <c r="E127" s="223" t="s">
        <v>78</v>
      </c>
      <c r="F127" s="224" t="s">
        <v>344</v>
      </c>
      <c r="G127" s="222"/>
      <c r="H127" s="223" t="s">
        <v>78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279</v>
      </c>
      <c r="AU127" s="230" t="s">
        <v>89</v>
      </c>
      <c r="AV127" s="12" t="s">
        <v>87</v>
      </c>
      <c r="AW127" s="12" t="s">
        <v>42</v>
      </c>
      <c r="AX127" s="12" t="s">
        <v>80</v>
      </c>
      <c r="AY127" s="230" t="s">
        <v>173</v>
      </c>
    </row>
    <row r="128" spans="2:65" s="11" customFormat="1" ht="13.5">
      <c r="B128" s="210"/>
      <c r="C128" s="211"/>
      <c r="D128" s="204" t="s">
        <v>279</v>
      </c>
      <c r="E128" s="212" t="s">
        <v>78</v>
      </c>
      <c r="F128" s="213" t="s">
        <v>345</v>
      </c>
      <c r="G128" s="211"/>
      <c r="H128" s="214">
        <v>882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279</v>
      </c>
      <c r="AU128" s="220" t="s">
        <v>89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242" t="s">
        <v>10</v>
      </c>
      <c r="D129" s="242" t="s">
        <v>346</v>
      </c>
      <c r="E129" s="243" t="s">
        <v>347</v>
      </c>
      <c r="F129" s="244" t="s">
        <v>348</v>
      </c>
      <c r="G129" s="245" t="s">
        <v>332</v>
      </c>
      <c r="H129" s="246">
        <v>38.191000000000003</v>
      </c>
      <c r="I129" s="247"/>
      <c r="J129" s="248">
        <f>ROUND(I129*H129,2)</f>
        <v>0</v>
      </c>
      <c r="K129" s="244" t="s">
        <v>276</v>
      </c>
      <c r="L129" s="249"/>
      <c r="M129" s="250" t="s">
        <v>78</v>
      </c>
      <c r="N129" s="251" t="s">
        <v>50</v>
      </c>
      <c r="O129" s="42"/>
      <c r="P129" s="201">
        <f>O129*H129</f>
        <v>0</v>
      </c>
      <c r="Q129" s="201">
        <v>1</v>
      </c>
      <c r="R129" s="201">
        <f>Q129*H129</f>
        <v>38.191000000000003</v>
      </c>
      <c r="S129" s="201">
        <v>0</v>
      </c>
      <c r="T129" s="202">
        <f>S129*H129</f>
        <v>0</v>
      </c>
      <c r="AR129" s="23" t="s">
        <v>209</v>
      </c>
      <c r="AT129" s="23" t="s">
        <v>346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349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350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" customFormat="1" ht="27">
      <c r="B131" s="41"/>
      <c r="C131" s="63"/>
      <c r="D131" s="204" t="s">
        <v>351</v>
      </c>
      <c r="E131" s="63"/>
      <c r="F131" s="252" t="s">
        <v>352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351</v>
      </c>
      <c r="AU131" s="23" t="s">
        <v>89</v>
      </c>
    </row>
    <row r="132" spans="2:65" s="11" customFormat="1" ht="13.5">
      <c r="B132" s="210"/>
      <c r="C132" s="211"/>
      <c r="D132" s="204" t="s">
        <v>279</v>
      </c>
      <c r="E132" s="212" t="s">
        <v>78</v>
      </c>
      <c r="F132" s="213" t="s">
        <v>353</v>
      </c>
      <c r="G132" s="211"/>
      <c r="H132" s="214">
        <v>38.191000000000003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279</v>
      </c>
      <c r="AU132" s="220" t="s">
        <v>89</v>
      </c>
      <c r="AV132" s="11" t="s">
        <v>89</v>
      </c>
      <c r="AW132" s="11" t="s">
        <v>42</v>
      </c>
      <c r="AX132" s="11" t="s">
        <v>87</v>
      </c>
      <c r="AY132" s="220" t="s">
        <v>173</v>
      </c>
    </row>
    <row r="133" spans="2:65" s="1" customFormat="1" ht="16.5" customHeight="1">
      <c r="B133" s="41"/>
      <c r="C133" s="192" t="s">
        <v>239</v>
      </c>
      <c r="D133" s="192" t="s">
        <v>176</v>
      </c>
      <c r="E133" s="193" t="s">
        <v>354</v>
      </c>
      <c r="F133" s="194" t="s">
        <v>355</v>
      </c>
      <c r="G133" s="195" t="s">
        <v>327</v>
      </c>
      <c r="H133" s="196">
        <v>882</v>
      </c>
      <c r="I133" s="197"/>
      <c r="J133" s="198">
        <f>ROUND(I133*H133,2)</f>
        <v>0</v>
      </c>
      <c r="K133" s="194" t="s">
        <v>276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194</v>
      </c>
      <c r="AT133" s="23" t="s">
        <v>176</v>
      </c>
      <c r="AU133" s="23" t="s">
        <v>89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194</v>
      </c>
      <c r="BM133" s="23" t="s">
        <v>356</v>
      </c>
    </row>
    <row r="134" spans="2:65" s="1" customFormat="1" ht="13.5">
      <c r="B134" s="41"/>
      <c r="C134" s="63"/>
      <c r="D134" s="204" t="s">
        <v>182</v>
      </c>
      <c r="E134" s="63"/>
      <c r="F134" s="205" t="s">
        <v>357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89</v>
      </c>
    </row>
    <row r="135" spans="2:65" s="1" customFormat="1" ht="16.5" customHeight="1">
      <c r="B135" s="41"/>
      <c r="C135" s="192" t="s">
        <v>243</v>
      </c>
      <c r="D135" s="192" t="s">
        <v>176</v>
      </c>
      <c r="E135" s="193" t="s">
        <v>358</v>
      </c>
      <c r="F135" s="194" t="s">
        <v>359</v>
      </c>
      <c r="G135" s="195" t="s">
        <v>327</v>
      </c>
      <c r="H135" s="196">
        <v>166.66</v>
      </c>
      <c r="I135" s="197"/>
      <c r="J135" s="198">
        <f>ROUND(I135*H135,2)</f>
        <v>0</v>
      </c>
      <c r="K135" s="194" t="s">
        <v>276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0.15468999999999999</v>
      </c>
      <c r="R135" s="201">
        <f>Q135*H135</f>
        <v>25.780635399999998</v>
      </c>
      <c r="S135" s="201">
        <v>0</v>
      </c>
      <c r="T135" s="202">
        <f>S135*H135</f>
        <v>0</v>
      </c>
      <c r="AR135" s="23" t="s">
        <v>194</v>
      </c>
      <c r="AT135" s="23" t="s">
        <v>176</v>
      </c>
      <c r="AU135" s="23" t="s">
        <v>89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194</v>
      </c>
      <c r="BM135" s="23" t="s">
        <v>360</v>
      </c>
    </row>
    <row r="136" spans="2:65" s="1" customFormat="1" ht="13.5">
      <c r="B136" s="41"/>
      <c r="C136" s="63"/>
      <c r="D136" s="204" t="s">
        <v>182</v>
      </c>
      <c r="E136" s="63"/>
      <c r="F136" s="205" t="s">
        <v>361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89</v>
      </c>
    </row>
    <row r="137" spans="2:65" s="11" customFormat="1" ht="13.5">
      <c r="B137" s="210"/>
      <c r="C137" s="211"/>
      <c r="D137" s="204" t="s">
        <v>279</v>
      </c>
      <c r="E137" s="212" t="s">
        <v>78</v>
      </c>
      <c r="F137" s="213" t="s">
        <v>362</v>
      </c>
      <c r="G137" s="211"/>
      <c r="H137" s="214">
        <v>166.66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279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249</v>
      </c>
      <c r="D138" s="192" t="s">
        <v>176</v>
      </c>
      <c r="E138" s="193" t="s">
        <v>363</v>
      </c>
      <c r="F138" s="194" t="s">
        <v>364</v>
      </c>
      <c r="G138" s="195" t="s">
        <v>327</v>
      </c>
      <c r="H138" s="196">
        <v>166.66</v>
      </c>
      <c r="I138" s="197"/>
      <c r="J138" s="198">
        <f>ROUND(I138*H138,2)</f>
        <v>0</v>
      </c>
      <c r="K138" s="194" t="s">
        <v>276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365</v>
      </c>
    </row>
    <row r="139" spans="2:65" s="1" customFormat="1" ht="13.5">
      <c r="B139" s="41"/>
      <c r="C139" s="63"/>
      <c r="D139" s="204" t="s">
        <v>182</v>
      </c>
      <c r="E139" s="63"/>
      <c r="F139" s="205" t="s">
        <v>366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" customFormat="1" ht="16.5" customHeight="1">
      <c r="B140" s="41"/>
      <c r="C140" s="192" t="s">
        <v>253</v>
      </c>
      <c r="D140" s="192" t="s">
        <v>176</v>
      </c>
      <c r="E140" s="193" t="s">
        <v>367</v>
      </c>
      <c r="F140" s="194" t="s">
        <v>368</v>
      </c>
      <c r="G140" s="195" t="s">
        <v>338</v>
      </c>
      <c r="H140" s="196">
        <v>49</v>
      </c>
      <c r="I140" s="197"/>
      <c r="J140" s="198">
        <f>ROUND(I140*H140,2)</f>
        <v>0</v>
      </c>
      <c r="K140" s="194" t="s">
        <v>276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3.7098200000000001</v>
      </c>
      <c r="R140" s="201">
        <f>Q140*H140</f>
        <v>181.78118000000001</v>
      </c>
      <c r="S140" s="201">
        <v>0</v>
      </c>
      <c r="T140" s="202">
        <f>S140*H140</f>
        <v>0</v>
      </c>
      <c r="AR140" s="23" t="s">
        <v>194</v>
      </c>
      <c r="AT140" s="23" t="s">
        <v>176</v>
      </c>
      <c r="AU140" s="23" t="s">
        <v>89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194</v>
      </c>
      <c r="BM140" s="23" t="s">
        <v>369</v>
      </c>
    </row>
    <row r="141" spans="2:65" s="1" customFormat="1" ht="40.5">
      <c r="B141" s="41"/>
      <c r="C141" s="63"/>
      <c r="D141" s="204" t="s">
        <v>182</v>
      </c>
      <c r="E141" s="63"/>
      <c r="F141" s="205" t="s">
        <v>370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89</v>
      </c>
    </row>
    <row r="142" spans="2:65" s="11" customFormat="1" ht="13.5">
      <c r="B142" s="210"/>
      <c r="C142" s="211"/>
      <c r="D142" s="204" t="s">
        <v>279</v>
      </c>
      <c r="E142" s="212" t="s">
        <v>78</v>
      </c>
      <c r="F142" s="213" t="s">
        <v>371</v>
      </c>
      <c r="G142" s="211"/>
      <c r="H142" s="214">
        <v>49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279</v>
      </c>
      <c r="AU142" s="220" t="s">
        <v>89</v>
      </c>
      <c r="AV142" s="11" t="s">
        <v>89</v>
      </c>
      <c r="AW142" s="11" t="s">
        <v>42</v>
      </c>
      <c r="AX142" s="11" t="s">
        <v>87</v>
      </c>
      <c r="AY142" s="220" t="s">
        <v>173</v>
      </c>
    </row>
    <row r="143" spans="2:65" s="1" customFormat="1" ht="16.5" customHeight="1">
      <c r="B143" s="41"/>
      <c r="C143" s="192" t="s">
        <v>124</v>
      </c>
      <c r="D143" s="192" t="s">
        <v>176</v>
      </c>
      <c r="E143" s="193" t="s">
        <v>372</v>
      </c>
      <c r="F143" s="194" t="s">
        <v>373</v>
      </c>
      <c r="G143" s="195" t="s">
        <v>338</v>
      </c>
      <c r="H143" s="196">
        <v>49</v>
      </c>
      <c r="I143" s="197"/>
      <c r="J143" s="198">
        <f>ROUND(I143*H143,2)</f>
        <v>0</v>
      </c>
      <c r="K143" s="194" t="s">
        <v>276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194</v>
      </c>
      <c r="AT143" s="23" t="s">
        <v>176</v>
      </c>
      <c r="AU143" s="23" t="s">
        <v>89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194</v>
      </c>
      <c r="BM143" s="23" t="s">
        <v>374</v>
      </c>
    </row>
    <row r="144" spans="2:65" s="1" customFormat="1" ht="40.5">
      <c r="B144" s="41"/>
      <c r="C144" s="63"/>
      <c r="D144" s="204" t="s">
        <v>182</v>
      </c>
      <c r="E144" s="63"/>
      <c r="F144" s="205" t="s">
        <v>375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89</v>
      </c>
    </row>
    <row r="145" spans="2:65" s="1" customFormat="1" ht="25.5" customHeight="1">
      <c r="B145" s="41"/>
      <c r="C145" s="192" t="s">
        <v>9</v>
      </c>
      <c r="D145" s="192" t="s">
        <v>176</v>
      </c>
      <c r="E145" s="193" t="s">
        <v>376</v>
      </c>
      <c r="F145" s="194" t="s">
        <v>377</v>
      </c>
      <c r="G145" s="195" t="s">
        <v>256</v>
      </c>
      <c r="H145" s="196">
        <v>570.77099999999996</v>
      </c>
      <c r="I145" s="197"/>
      <c r="J145" s="198">
        <f>ROUND(I145*H145,2)</f>
        <v>0</v>
      </c>
      <c r="K145" s="194" t="s">
        <v>276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2.9440000000000001E-2</v>
      </c>
      <c r="R145" s="201">
        <f>Q145*H145</f>
        <v>16.80349824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378</v>
      </c>
    </row>
    <row r="146" spans="2:65" s="1" customFormat="1" ht="27">
      <c r="B146" s="41"/>
      <c r="C146" s="63"/>
      <c r="D146" s="204" t="s">
        <v>182</v>
      </c>
      <c r="E146" s="63"/>
      <c r="F146" s="205" t="s">
        <v>379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1" customFormat="1" ht="27">
      <c r="B147" s="210"/>
      <c r="C147" s="211"/>
      <c r="D147" s="204" t="s">
        <v>279</v>
      </c>
      <c r="E147" s="212" t="s">
        <v>78</v>
      </c>
      <c r="F147" s="213" t="s">
        <v>380</v>
      </c>
      <c r="G147" s="211"/>
      <c r="H147" s="214">
        <v>570.77099999999996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279</v>
      </c>
      <c r="AU147" s="220" t="s">
        <v>89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0" customFormat="1" ht="29.85" customHeight="1">
      <c r="B148" s="176"/>
      <c r="C148" s="177"/>
      <c r="D148" s="178" t="s">
        <v>79</v>
      </c>
      <c r="E148" s="190" t="s">
        <v>239</v>
      </c>
      <c r="F148" s="190" t="s">
        <v>381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SUM(P149:P176)</f>
        <v>0</v>
      </c>
      <c r="Q148" s="184"/>
      <c r="R148" s="185">
        <f>SUM(R149:R176)</f>
        <v>0</v>
      </c>
      <c r="S148" s="184"/>
      <c r="T148" s="186">
        <f>SUM(T149:T176)</f>
        <v>0</v>
      </c>
      <c r="AR148" s="187" t="s">
        <v>87</v>
      </c>
      <c r="AT148" s="188" t="s">
        <v>79</v>
      </c>
      <c r="AU148" s="188" t="s">
        <v>87</v>
      </c>
      <c r="AY148" s="187" t="s">
        <v>173</v>
      </c>
      <c r="BK148" s="189">
        <f>SUM(BK149:BK176)</f>
        <v>0</v>
      </c>
    </row>
    <row r="149" spans="2:65" s="1" customFormat="1" ht="16.5" customHeight="1">
      <c r="B149" s="41"/>
      <c r="C149" s="192" t="s">
        <v>129</v>
      </c>
      <c r="D149" s="192" t="s">
        <v>176</v>
      </c>
      <c r="E149" s="193" t="s">
        <v>382</v>
      </c>
      <c r="F149" s="194" t="s">
        <v>383</v>
      </c>
      <c r="G149" s="195" t="s">
        <v>275</v>
      </c>
      <c r="H149" s="196">
        <v>221.404</v>
      </c>
      <c r="I149" s="197"/>
      <c r="J149" s="198">
        <f>ROUND(I149*H149,2)</f>
        <v>0</v>
      </c>
      <c r="K149" s="194" t="s">
        <v>276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384</v>
      </c>
    </row>
    <row r="150" spans="2:65" s="1" customFormat="1" ht="27">
      <c r="B150" s="41"/>
      <c r="C150" s="63"/>
      <c r="D150" s="204" t="s">
        <v>182</v>
      </c>
      <c r="E150" s="63"/>
      <c r="F150" s="205" t="s">
        <v>385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1" customFormat="1" ht="13.5">
      <c r="B151" s="210"/>
      <c r="C151" s="211"/>
      <c r="D151" s="204" t="s">
        <v>279</v>
      </c>
      <c r="E151" s="212" t="s">
        <v>78</v>
      </c>
      <c r="F151" s="213" t="s">
        <v>386</v>
      </c>
      <c r="G151" s="211"/>
      <c r="H151" s="214">
        <v>221.404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279</v>
      </c>
      <c r="AU151" s="220" t="s">
        <v>89</v>
      </c>
      <c r="AV151" s="11" t="s">
        <v>89</v>
      </c>
      <c r="AW151" s="11" t="s">
        <v>42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387</v>
      </c>
      <c r="D152" s="192" t="s">
        <v>176</v>
      </c>
      <c r="E152" s="193" t="s">
        <v>388</v>
      </c>
      <c r="F152" s="194" t="s">
        <v>389</v>
      </c>
      <c r="G152" s="195" t="s">
        <v>275</v>
      </c>
      <c r="H152" s="196">
        <v>2264.42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194</v>
      </c>
      <c r="AT152" s="23" t="s">
        <v>176</v>
      </c>
      <c r="AU152" s="23" t="s">
        <v>89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194</v>
      </c>
      <c r="BM152" s="23" t="s">
        <v>390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389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89</v>
      </c>
    </row>
    <row r="154" spans="2:65" s="1" customFormat="1" ht="27">
      <c r="B154" s="41"/>
      <c r="C154" s="63"/>
      <c r="D154" s="204" t="s">
        <v>351</v>
      </c>
      <c r="E154" s="63"/>
      <c r="F154" s="252" t="s">
        <v>391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351</v>
      </c>
      <c r="AU154" s="23" t="s">
        <v>89</v>
      </c>
    </row>
    <row r="155" spans="2:65" s="12" customFormat="1" ht="13.5">
      <c r="B155" s="221"/>
      <c r="C155" s="222"/>
      <c r="D155" s="204" t="s">
        <v>279</v>
      </c>
      <c r="E155" s="223" t="s">
        <v>78</v>
      </c>
      <c r="F155" s="224" t="s">
        <v>392</v>
      </c>
      <c r="G155" s="222"/>
      <c r="H155" s="223" t="s">
        <v>78</v>
      </c>
      <c r="I155" s="225"/>
      <c r="J155" s="222"/>
      <c r="K155" s="222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279</v>
      </c>
      <c r="AU155" s="230" t="s">
        <v>89</v>
      </c>
      <c r="AV155" s="12" t="s">
        <v>87</v>
      </c>
      <c r="AW155" s="12" t="s">
        <v>42</v>
      </c>
      <c r="AX155" s="12" t="s">
        <v>80</v>
      </c>
      <c r="AY155" s="230" t="s">
        <v>173</v>
      </c>
    </row>
    <row r="156" spans="2:65" s="11" customFormat="1" ht="13.5">
      <c r="B156" s="210"/>
      <c r="C156" s="211"/>
      <c r="D156" s="204" t="s">
        <v>279</v>
      </c>
      <c r="E156" s="212" t="s">
        <v>78</v>
      </c>
      <c r="F156" s="213" t="s">
        <v>393</v>
      </c>
      <c r="G156" s="211"/>
      <c r="H156" s="214">
        <v>2264.42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279</v>
      </c>
      <c r="AU156" s="220" t="s">
        <v>89</v>
      </c>
      <c r="AV156" s="11" t="s">
        <v>89</v>
      </c>
      <c r="AW156" s="11" t="s">
        <v>42</v>
      </c>
      <c r="AX156" s="11" t="s">
        <v>87</v>
      </c>
      <c r="AY156" s="220" t="s">
        <v>173</v>
      </c>
    </row>
    <row r="157" spans="2:65" s="1" customFormat="1" ht="16.5" customHeight="1">
      <c r="B157" s="41"/>
      <c r="C157" s="192" t="s">
        <v>394</v>
      </c>
      <c r="D157" s="192" t="s">
        <v>176</v>
      </c>
      <c r="E157" s="193" t="s">
        <v>395</v>
      </c>
      <c r="F157" s="194" t="s">
        <v>396</v>
      </c>
      <c r="G157" s="195" t="s">
        <v>275</v>
      </c>
      <c r="H157" s="196">
        <v>3701.3310000000001</v>
      </c>
      <c r="I157" s="197"/>
      <c r="J157" s="198">
        <f>ROUND(I157*H157,2)</f>
        <v>0</v>
      </c>
      <c r="K157" s="194" t="s">
        <v>276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397</v>
      </c>
    </row>
    <row r="158" spans="2:65" s="1" customFormat="1" ht="40.5">
      <c r="B158" s="41"/>
      <c r="C158" s="63"/>
      <c r="D158" s="204" t="s">
        <v>182</v>
      </c>
      <c r="E158" s="63"/>
      <c r="F158" s="205" t="s">
        <v>398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1" customFormat="1" ht="13.5">
      <c r="B159" s="210"/>
      <c r="C159" s="211"/>
      <c r="D159" s="204" t="s">
        <v>279</v>
      </c>
      <c r="E159" s="212" t="s">
        <v>78</v>
      </c>
      <c r="F159" s="213" t="s">
        <v>399</v>
      </c>
      <c r="G159" s="211"/>
      <c r="H159" s="214">
        <v>304.846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279</v>
      </c>
      <c r="AU159" s="220" t="s">
        <v>89</v>
      </c>
      <c r="AV159" s="11" t="s">
        <v>89</v>
      </c>
      <c r="AW159" s="11" t="s">
        <v>42</v>
      </c>
      <c r="AX159" s="11" t="s">
        <v>80</v>
      </c>
      <c r="AY159" s="220" t="s">
        <v>173</v>
      </c>
    </row>
    <row r="160" spans="2:65" s="11" customFormat="1" ht="13.5">
      <c r="B160" s="210"/>
      <c r="C160" s="211"/>
      <c r="D160" s="204" t="s">
        <v>279</v>
      </c>
      <c r="E160" s="212" t="s">
        <v>78</v>
      </c>
      <c r="F160" s="213" t="s">
        <v>400</v>
      </c>
      <c r="G160" s="211"/>
      <c r="H160" s="214">
        <v>3285.65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279</v>
      </c>
      <c r="AU160" s="220" t="s">
        <v>89</v>
      </c>
      <c r="AV160" s="11" t="s">
        <v>89</v>
      </c>
      <c r="AW160" s="11" t="s">
        <v>42</v>
      </c>
      <c r="AX160" s="11" t="s">
        <v>80</v>
      </c>
      <c r="AY160" s="220" t="s">
        <v>173</v>
      </c>
    </row>
    <row r="161" spans="2:65" s="11" customFormat="1" ht="13.5">
      <c r="B161" s="210"/>
      <c r="C161" s="211"/>
      <c r="D161" s="204" t="s">
        <v>279</v>
      </c>
      <c r="E161" s="212" t="s">
        <v>78</v>
      </c>
      <c r="F161" s="213" t="s">
        <v>401</v>
      </c>
      <c r="G161" s="211"/>
      <c r="H161" s="214">
        <v>110.83499999999999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279</v>
      </c>
      <c r="AU161" s="220" t="s">
        <v>89</v>
      </c>
      <c r="AV161" s="11" t="s">
        <v>89</v>
      </c>
      <c r="AW161" s="11" t="s">
        <v>42</v>
      </c>
      <c r="AX161" s="11" t="s">
        <v>80</v>
      </c>
      <c r="AY161" s="220" t="s">
        <v>173</v>
      </c>
    </row>
    <row r="162" spans="2:65" s="13" customFormat="1" ht="13.5">
      <c r="B162" s="231"/>
      <c r="C162" s="232"/>
      <c r="D162" s="204" t="s">
        <v>279</v>
      </c>
      <c r="E162" s="233" t="s">
        <v>78</v>
      </c>
      <c r="F162" s="234" t="s">
        <v>292</v>
      </c>
      <c r="G162" s="232"/>
      <c r="H162" s="235">
        <v>3701.3310000000001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279</v>
      </c>
      <c r="AU162" s="241" t="s">
        <v>89</v>
      </c>
      <c r="AV162" s="13" t="s">
        <v>194</v>
      </c>
      <c r="AW162" s="13" t="s">
        <v>42</v>
      </c>
      <c r="AX162" s="13" t="s">
        <v>87</v>
      </c>
      <c r="AY162" s="241" t="s">
        <v>173</v>
      </c>
    </row>
    <row r="163" spans="2:65" s="1" customFormat="1" ht="16.5" customHeight="1">
      <c r="B163" s="41"/>
      <c r="C163" s="192" t="s">
        <v>402</v>
      </c>
      <c r="D163" s="192" t="s">
        <v>176</v>
      </c>
      <c r="E163" s="193" t="s">
        <v>403</v>
      </c>
      <c r="F163" s="194" t="s">
        <v>404</v>
      </c>
      <c r="G163" s="195" t="s">
        <v>275</v>
      </c>
      <c r="H163" s="196">
        <v>2264.42</v>
      </c>
      <c r="I163" s="197"/>
      <c r="J163" s="198">
        <f>ROUND(I163*H163,2)</f>
        <v>0</v>
      </c>
      <c r="K163" s="194" t="s">
        <v>276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194</v>
      </c>
      <c r="AT163" s="23" t="s">
        <v>176</v>
      </c>
      <c r="AU163" s="23" t="s">
        <v>89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194</v>
      </c>
      <c r="BM163" s="23" t="s">
        <v>405</v>
      </c>
    </row>
    <row r="164" spans="2:65" s="1" customFormat="1" ht="27">
      <c r="B164" s="41"/>
      <c r="C164" s="63"/>
      <c r="D164" s="204" t="s">
        <v>182</v>
      </c>
      <c r="E164" s="63"/>
      <c r="F164" s="205" t="s">
        <v>406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89</v>
      </c>
    </row>
    <row r="165" spans="2:65" s="1" customFormat="1" ht="16.5" customHeight="1">
      <c r="B165" s="41"/>
      <c r="C165" s="192" t="s">
        <v>407</v>
      </c>
      <c r="D165" s="192" t="s">
        <v>176</v>
      </c>
      <c r="E165" s="193" t="s">
        <v>408</v>
      </c>
      <c r="F165" s="194" t="s">
        <v>409</v>
      </c>
      <c r="G165" s="195" t="s">
        <v>275</v>
      </c>
      <c r="H165" s="196">
        <v>2264.42</v>
      </c>
      <c r="I165" s="197"/>
      <c r="J165" s="198">
        <f>ROUND(I165*H165,2)</f>
        <v>0</v>
      </c>
      <c r="K165" s="194" t="s">
        <v>276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194</v>
      </c>
      <c r="AT165" s="23" t="s">
        <v>176</v>
      </c>
      <c r="AU165" s="23" t="s">
        <v>89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194</v>
      </c>
      <c r="BM165" s="23" t="s">
        <v>410</v>
      </c>
    </row>
    <row r="166" spans="2:65" s="1" customFormat="1" ht="27">
      <c r="B166" s="41"/>
      <c r="C166" s="63"/>
      <c r="D166" s="204" t="s">
        <v>182</v>
      </c>
      <c r="E166" s="63"/>
      <c r="F166" s="205" t="s">
        <v>411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89</v>
      </c>
    </row>
    <row r="167" spans="2:65" s="12" customFormat="1" ht="13.5">
      <c r="B167" s="221"/>
      <c r="C167" s="222"/>
      <c r="D167" s="204" t="s">
        <v>279</v>
      </c>
      <c r="E167" s="223" t="s">
        <v>78</v>
      </c>
      <c r="F167" s="224" t="s">
        <v>412</v>
      </c>
      <c r="G167" s="222"/>
      <c r="H167" s="223" t="s">
        <v>78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279</v>
      </c>
      <c r="AU167" s="230" t="s">
        <v>89</v>
      </c>
      <c r="AV167" s="12" t="s">
        <v>87</v>
      </c>
      <c r="AW167" s="12" t="s">
        <v>42</v>
      </c>
      <c r="AX167" s="12" t="s">
        <v>80</v>
      </c>
      <c r="AY167" s="230" t="s">
        <v>173</v>
      </c>
    </row>
    <row r="168" spans="2:65" s="11" customFormat="1" ht="13.5">
      <c r="B168" s="210"/>
      <c r="C168" s="211"/>
      <c r="D168" s="204" t="s">
        <v>279</v>
      </c>
      <c r="E168" s="212" t="s">
        <v>78</v>
      </c>
      <c r="F168" s="213" t="s">
        <v>413</v>
      </c>
      <c r="G168" s="211"/>
      <c r="H168" s="214">
        <v>2264.42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279</v>
      </c>
      <c r="AU168" s="220" t="s">
        <v>89</v>
      </c>
      <c r="AV168" s="11" t="s">
        <v>89</v>
      </c>
      <c r="AW168" s="11" t="s">
        <v>42</v>
      </c>
      <c r="AX168" s="11" t="s">
        <v>87</v>
      </c>
      <c r="AY168" s="220" t="s">
        <v>173</v>
      </c>
    </row>
    <row r="169" spans="2:65" s="1" customFormat="1" ht="16.5" customHeight="1">
      <c r="B169" s="41"/>
      <c r="C169" s="192" t="s">
        <v>414</v>
      </c>
      <c r="D169" s="192" t="s">
        <v>176</v>
      </c>
      <c r="E169" s="193" t="s">
        <v>415</v>
      </c>
      <c r="F169" s="194" t="s">
        <v>416</v>
      </c>
      <c r="G169" s="195" t="s">
        <v>275</v>
      </c>
      <c r="H169" s="196">
        <v>5965.7510000000002</v>
      </c>
      <c r="I169" s="197"/>
      <c r="J169" s="198">
        <f>ROUND(I169*H169,2)</f>
        <v>0</v>
      </c>
      <c r="K169" s="194" t="s">
        <v>276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194</v>
      </c>
      <c r="AT169" s="23" t="s">
        <v>176</v>
      </c>
      <c r="AU169" s="23" t="s">
        <v>89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194</v>
      </c>
      <c r="BM169" s="23" t="s">
        <v>417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416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89</v>
      </c>
    </row>
    <row r="171" spans="2:65" s="11" customFormat="1" ht="13.5">
      <c r="B171" s="210"/>
      <c r="C171" s="211"/>
      <c r="D171" s="204" t="s">
        <v>279</v>
      </c>
      <c r="E171" s="212" t="s">
        <v>78</v>
      </c>
      <c r="F171" s="213" t="s">
        <v>418</v>
      </c>
      <c r="G171" s="211"/>
      <c r="H171" s="214">
        <v>2264.42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279</v>
      </c>
      <c r="AU171" s="220" t="s">
        <v>89</v>
      </c>
      <c r="AV171" s="11" t="s">
        <v>89</v>
      </c>
      <c r="AW171" s="11" t="s">
        <v>42</v>
      </c>
      <c r="AX171" s="11" t="s">
        <v>80</v>
      </c>
      <c r="AY171" s="220" t="s">
        <v>173</v>
      </c>
    </row>
    <row r="172" spans="2:65" s="11" customFormat="1" ht="13.5">
      <c r="B172" s="210"/>
      <c r="C172" s="211"/>
      <c r="D172" s="204" t="s">
        <v>279</v>
      </c>
      <c r="E172" s="212" t="s">
        <v>78</v>
      </c>
      <c r="F172" s="213" t="s">
        <v>419</v>
      </c>
      <c r="G172" s="211"/>
      <c r="H172" s="214">
        <v>3701.3310000000001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279</v>
      </c>
      <c r="AU172" s="220" t="s">
        <v>89</v>
      </c>
      <c r="AV172" s="11" t="s">
        <v>89</v>
      </c>
      <c r="AW172" s="11" t="s">
        <v>42</v>
      </c>
      <c r="AX172" s="11" t="s">
        <v>80</v>
      </c>
      <c r="AY172" s="220" t="s">
        <v>173</v>
      </c>
    </row>
    <row r="173" spans="2:65" s="13" customFormat="1" ht="13.5">
      <c r="B173" s="231"/>
      <c r="C173" s="232"/>
      <c r="D173" s="204" t="s">
        <v>279</v>
      </c>
      <c r="E173" s="233" t="s">
        <v>78</v>
      </c>
      <c r="F173" s="234" t="s">
        <v>292</v>
      </c>
      <c r="G173" s="232"/>
      <c r="H173" s="235">
        <v>5965.7510000000002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279</v>
      </c>
      <c r="AU173" s="241" t="s">
        <v>89</v>
      </c>
      <c r="AV173" s="13" t="s">
        <v>194</v>
      </c>
      <c r="AW173" s="13" t="s">
        <v>42</v>
      </c>
      <c r="AX173" s="13" t="s">
        <v>87</v>
      </c>
      <c r="AY173" s="241" t="s">
        <v>173</v>
      </c>
    </row>
    <row r="174" spans="2:65" s="1" customFormat="1" ht="16.5" customHeight="1">
      <c r="B174" s="41"/>
      <c r="C174" s="192" t="s">
        <v>420</v>
      </c>
      <c r="D174" s="192" t="s">
        <v>176</v>
      </c>
      <c r="E174" s="193" t="s">
        <v>421</v>
      </c>
      <c r="F174" s="194" t="s">
        <v>422</v>
      </c>
      <c r="G174" s="195" t="s">
        <v>332</v>
      </c>
      <c r="H174" s="196">
        <v>6662.3959999999997</v>
      </c>
      <c r="I174" s="197"/>
      <c r="J174" s="198">
        <f>ROUND(I174*H174,2)</f>
        <v>0</v>
      </c>
      <c r="K174" s="194" t="s">
        <v>276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194</v>
      </c>
      <c r="AT174" s="23" t="s">
        <v>176</v>
      </c>
      <c r="AU174" s="23" t="s">
        <v>89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194</v>
      </c>
      <c r="BM174" s="23" t="s">
        <v>423</v>
      </c>
    </row>
    <row r="175" spans="2:65" s="1" customFormat="1" ht="13.5">
      <c r="B175" s="41"/>
      <c r="C175" s="63"/>
      <c r="D175" s="204" t="s">
        <v>182</v>
      </c>
      <c r="E175" s="63"/>
      <c r="F175" s="205" t="s">
        <v>424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89</v>
      </c>
    </row>
    <row r="176" spans="2:65" s="11" customFormat="1" ht="13.5">
      <c r="B176" s="210"/>
      <c r="C176" s="211"/>
      <c r="D176" s="204" t="s">
        <v>279</v>
      </c>
      <c r="E176" s="212" t="s">
        <v>78</v>
      </c>
      <c r="F176" s="213" t="s">
        <v>425</v>
      </c>
      <c r="G176" s="211"/>
      <c r="H176" s="214">
        <v>6662.3959999999997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279</v>
      </c>
      <c r="AU176" s="220" t="s">
        <v>89</v>
      </c>
      <c r="AV176" s="11" t="s">
        <v>89</v>
      </c>
      <c r="AW176" s="11" t="s">
        <v>42</v>
      </c>
      <c r="AX176" s="11" t="s">
        <v>87</v>
      </c>
      <c r="AY176" s="220" t="s">
        <v>173</v>
      </c>
    </row>
    <row r="177" spans="2:65" s="10" customFormat="1" ht="29.85" customHeight="1">
      <c r="B177" s="176"/>
      <c r="C177" s="177"/>
      <c r="D177" s="178" t="s">
        <v>79</v>
      </c>
      <c r="E177" s="190" t="s">
        <v>89</v>
      </c>
      <c r="F177" s="190" t="s">
        <v>426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SUM(P178:P185)</f>
        <v>0</v>
      </c>
      <c r="Q177" s="184"/>
      <c r="R177" s="185">
        <f>SUM(R178:R185)</f>
        <v>2.6460000000000001E-2</v>
      </c>
      <c r="S177" s="184"/>
      <c r="T177" s="186">
        <f>SUM(T178:T185)</f>
        <v>0</v>
      </c>
      <c r="AR177" s="187" t="s">
        <v>87</v>
      </c>
      <c r="AT177" s="188" t="s">
        <v>79</v>
      </c>
      <c r="AU177" s="188" t="s">
        <v>87</v>
      </c>
      <c r="AY177" s="187" t="s">
        <v>173</v>
      </c>
      <c r="BK177" s="189">
        <f>SUM(BK178:BK185)</f>
        <v>0</v>
      </c>
    </row>
    <row r="178" spans="2:65" s="1" customFormat="1" ht="16.5" customHeight="1">
      <c r="B178" s="41"/>
      <c r="C178" s="192" t="s">
        <v>427</v>
      </c>
      <c r="D178" s="192" t="s">
        <v>176</v>
      </c>
      <c r="E178" s="193" t="s">
        <v>428</v>
      </c>
      <c r="F178" s="194" t="s">
        <v>429</v>
      </c>
      <c r="G178" s="195" t="s">
        <v>327</v>
      </c>
      <c r="H178" s="196">
        <v>441</v>
      </c>
      <c r="I178" s="197"/>
      <c r="J178" s="198">
        <f>ROUND(I178*H178,2)</f>
        <v>0</v>
      </c>
      <c r="K178" s="194" t="s">
        <v>276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3.0000000000000001E-5</v>
      </c>
      <c r="R178" s="201">
        <f>Q178*H178</f>
        <v>1.323E-2</v>
      </c>
      <c r="S178" s="201">
        <v>0</v>
      </c>
      <c r="T178" s="202">
        <f>S178*H178</f>
        <v>0</v>
      </c>
      <c r="AR178" s="23" t="s">
        <v>194</v>
      </c>
      <c r="AT178" s="23" t="s">
        <v>176</v>
      </c>
      <c r="AU178" s="23" t="s">
        <v>89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194</v>
      </c>
      <c r="BM178" s="23" t="s">
        <v>430</v>
      </c>
    </row>
    <row r="179" spans="2:65" s="1" customFormat="1" ht="27">
      <c r="B179" s="41"/>
      <c r="C179" s="63"/>
      <c r="D179" s="204" t="s">
        <v>182</v>
      </c>
      <c r="E179" s="63"/>
      <c r="F179" s="205" t="s">
        <v>431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89</v>
      </c>
    </row>
    <row r="180" spans="2:65" s="12" customFormat="1" ht="13.5">
      <c r="B180" s="221"/>
      <c r="C180" s="222"/>
      <c r="D180" s="204" t="s">
        <v>279</v>
      </c>
      <c r="E180" s="223" t="s">
        <v>78</v>
      </c>
      <c r="F180" s="224" t="s">
        <v>432</v>
      </c>
      <c r="G180" s="222"/>
      <c r="H180" s="223" t="s">
        <v>78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279</v>
      </c>
      <c r="AU180" s="230" t="s">
        <v>89</v>
      </c>
      <c r="AV180" s="12" t="s">
        <v>87</v>
      </c>
      <c r="AW180" s="12" t="s">
        <v>42</v>
      </c>
      <c r="AX180" s="12" t="s">
        <v>80</v>
      </c>
      <c r="AY180" s="230" t="s">
        <v>173</v>
      </c>
    </row>
    <row r="181" spans="2:65" s="11" customFormat="1" ht="13.5">
      <c r="B181" s="210"/>
      <c r="C181" s="211"/>
      <c r="D181" s="204" t="s">
        <v>279</v>
      </c>
      <c r="E181" s="212" t="s">
        <v>78</v>
      </c>
      <c r="F181" s="213" t="s">
        <v>433</v>
      </c>
      <c r="G181" s="211"/>
      <c r="H181" s="214">
        <v>441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279</v>
      </c>
      <c r="AU181" s="220" t="s">
        <v>89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" customFormat="1" ht="16.5" customHeight="1">
      <c r="B182" s="41"/>
      <c r="C182" s="192" t="s">
        <v>434</v>
      </c>
      <c r="D182" s="192" t="s">
        <v>176</v>
      </c>
      <c r="E182" s="193" t="s">
        <v>435</v>
      </c>
      <c r="F182" s="194" t="s">
        <v>436</v>
      </c>
      <c r="G182" s="195" t="s">
        <v>327</v>
      </c>
      <c r="H182" s="196">
        <v>441</v>
      </c>
      <c r="I182" s="197"/>
      <c r="J182" s="198">
        <f>ROUND(I182*H182,2)</f>
        <v>0</v>
      </c>
      <c r="K182" s="194" t="s">
        <v>276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3.0000000000000001E-5</v>
      </c>
      <c r="R182" s="201">
        <f>Q182*H182</f>
        <v>1.323E-2</v>
      </c>
      <c r="S182" s="201">
        <v>0</v>
      </c>
      <c r="T182" s="202">
        <f>S182*H182</f>
        <v>0</v>
      </c>
      <c r="AR182" s="23" t="s">
        <v>194</v>
      </c>
      <c r="AT182" s="23" t="s">
        <v>176</v>
      </c>
      <c r="AU182" s="23" t="s">
        <v>89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194</v>
      </c>
      <c r="BM182" s="23" t="s">
        <v>437</v>
      </c>
    </row>
    <row r="183" spans="2:65" s="1" customFormat="1" ht="27">
      <c r="B183" s="41"/>
      <c r="C183" s="63"/>
      <c r="D183" s="204" t="s">
        <v>182</v>
      </c>
      <c r="E183" s="63"/>
      <c r="F183" s="205" t="s">
        <v>438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89</v>
      </c>
    </row>
    <row r="184" spans="2:65" s="12" customFormat="1" ht="13.5">
      <c r="B184" s="221"/>
      <c r="C184" s="222"/>
      <c r="D184" s="204" t="s">
        <v>279</v>
      </c>
      <c r="E184" s="223" t="s">
        <v>78</v>
      </c>
      <c r="F184" s="224" t="s">
        <v>432</v>
      </c>
      <c r="G184" s="222"/>
      <c r="H184" s="223" t="s">
        <v>78</v>
      </c>
      <c r="I184" s="225"/>
      <c r="J184" s="222"/>
      <c r="K184" s="222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279</v>
      </c>
      <c r="AU184" s="230" t="s">
        <v>89</v>
      </c>
      <c r="AV184" s="12" t="s">
        <v>87</v>
      </c>
      <c r="AW184" s="12" t="s">
        <v>42</v>
      </c>
      <c r="AX184" s="12" t="s">
        <v>80</v>
      </c>
      <c r="AY184" s="230" t="s">
        <v>173</v>
      </c>
    </row>
    <row r="185" spans="2:65" s="11" customFormat="1" ht="13.5">
      <c r="B185" s="210"/>
      <c r="C185" s="211"/>
      <c r="D185" s="204" t="s">
        <v>279</v>
      </c>
      <c r="E185" s="212" t="s">
        <v>78</v>
      </c>
      <c r="F185" s="213" t="s">
        <v>433</v>
      </c>
      <c r="G185" s="211"/>
      <c r="H185" s="214">
        <v>441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279</v>
      </c>
      <c r="AU185" s="220" t="s">
        <v>89</v>
      </c>
      <c r="AV185" s="11" t="s">
        <v>89</v>
      </c>
      <c r="AW185" s="11" t="s">
        <v>42</v>
      </c>
      <c r="AX185" s="11" t="s">
        <v>87</v>
      </c>
      <c r="AY185" s="220" t="s">
        <v>173</v>
      </c>
    </row>
    <row r="186" spans="2:65" s="10" customFormat="1" ht="29.85" customHeight="1">
      <c r="B186" s="176"/>
      <c r="C186" s="177"/>
      <c r="D186" s="178" t="s">
        <v>79</v>
      </c>
      <c r="E186" s="190" t="s">
        <v>439</v>
      </c>
      <c r="F186" s="190" t="s">
        <v>440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SUM(P187:P188)</f>
        <v>0</v>
      </c>
      <c r="Q186" s="184"/>
      <c r="R186" s="185">
        <f>SUM(R187:R188)</f>
        <v>0</v>
      </c>
      <c r="S186" s="184"/>
      <c r="T186" s="186">
        <f>SUM(T187:T188)</f>
        <v>0</v>
      </c>
      <c r="AR186" s="187" t="s">
        <v>87</v>
      </c>
      <c r="AT186" s="188" t="s">
        <v>79</v>
      </c>
      <c r="AU186" s="188" t="s">
        <v>87</v>
      </c>
      <c r="AY186" s="187" t="s">
        <v>173</v>
      </c>
      <c r="BK186" s="189">
        <f>SUM(BK187:BK188)</f>
        <v>0</v>
      </c>
    </row>
    <row r="187" spans="2:65" s="1" customFormat="1" ht="25.5" customHeight="1">
      <c r="B187" s="41"/>
      <c r="C187" s="192" t="s">
        <v>441</v>
      </c>
      <c r="D187" s="192" t="s">
        <v>176</v>
      </c>
      <c r="E187" s="193" t="s">
        <v>442</v>
      </c>
      <c r="F187" s="194" t="s">
        <v>443</v>
      </c>
      <c r="G187" s="195" t="s">
        <v>332</v>
      </c>
      <c r="H187" s="196">
        <v>263.75599999999997</v>
      </c>
      <c r="I187" s="197"/>
      <c r="J187" s="198">
        <f>ROUND(I187*H187,2)</f>
        <v>0</v>
      </c>
      <c r="K187" s="194" t="s">
        <v>276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89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444</v>
      </c>
    </row>
    <row r="188" spans="2:65" s="1" customFormat="1" ht="27">
      <c r="B188" s="41"/>
      <c r="C188" s="63"/>
      <c r="D188" s="204" t="s">
        <v>182</v>
      </c>
      <c r="E188" s="63"/>
      <c r="F188" s="205" t="s">
        <v>445</v>
      </c>
      <c r="G188" s="63"/>
      <c r="H188" s="63"/>
      <c r="I188" s="163"/>
      <c r="J188" s="63"/>
      <c r="K188" s="63"/>
      <c r="L188" s="61"/>
      <c r="M188" s="207"/>
      <c r="N188" s="208"/>
      <c r="O188" s="208"/>
      <c r="P188" s="208"/>
      <c r="Q188" s="208"/>
      <c r="R188" s="208"/>
      <c r="S188" s="208"/>
      <c r="T188" s="209"/>
      <c r="AT188" s="23" t="s">
        <v>182</v>
      </c>
      <c r="AU188" s="23" t="s">
        <v>89</v>
      </c>
    </row>
    <row r="189" spans="2:65" s="1" customFormat="1" ht="6.95" customHeight="1">
      <c r="B189" s="56"/>
      <c r="C189" s="57"/>
      <c r="D189" s="57"/>
      <c r="E189" s="57"/>
      <c r="F189" s="57"/>
      <c r="G189" s="57"/>
      <c r="H189" s="57"/>
      <c r="I189" s="139"/>
      <c r="J189" s="57"/>
      <c r="K189" s="57"/>
      <c r="L189" s="61"/>
    </row>
  </sheetData>
  <sheetProtection algorithmName="SHA-512" hashValue="64IiHlhho2yjyvIhHIsZLWX0eae7QlHV2KfUrV+vNyxcJCGpABiWlTkeGelbQRi3jXzO/+vnSF4e1cu3aIWPDA==" saltValue="F5ppTSzbKM66NSh4JW97DQkwaIBrX2S0Ig4VYQiSLTsMcpj/xjmOBqhf7beNAXtIL67f3s66dfLnmjeDtpk05w==" spinCount="100000" sheet="1" objects="1" scenarios="1" formatColumns="0" formatRows="0" autoFilter="0"/>
  <autoFilter ref="C81:K18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446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447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ROUND(SUM(BE112:BE1646), 2)</f>
        <v>0</v>
      </c>
      <c r="G30" s="42"/>
      <c r="H30" s="42"/>
      <c r="I30" s="131">
        <v>0.21</v>
      </c>
      <c r="J30" s="130">
        <f>ROUND(ROUND((SUM(BE112:BE1646)),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ROUND(SUM(BF112:BF1646), 2)</f>
        <v>0</v>
      </c>
      <c r="G31" s="42"/>
      <c r="H31" s="42"/>
      <c r="I31" s="131">
        <v>0.15</v>
      </c>
      <c r="J31" s="130">
        <f>ROUND(ROUND((SUM(BF112:BF1646)),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ROUND(SUM(BG112:BG1646),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ROUND(SUM(BH112:BH1646),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ROUND(SUM(BI112:BI1646),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01 - SO.01 - Stavební část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J112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J113</f>
        <v>0</v>
      </c>
      <c r="K57" s="155"/>
    </row>
    <row r="58" spans="2:47" s="8" customFormat="1" ht="19.899999999999999" customHeight="1">
      <c r="B58" s="156"/>
      <c r="C58" s="157"/>
      <c r="D58" s="158" t="s">
        <v>268</v>
      </c>
      <c r="E58" s="159"/>
      <c r="F58" s="159"/>
      <c r="G58" s="159"/>
      <c r="H58" s="159"/>
      <c r="I58" s="160"/>
      <c r="J58" s="161">
        <f>J114</f>
        <v>0</v>
      </c>
      <c r="K58" s="162"/>
    </row>
    <row r="59" spans="2:47" s="8" customFormat="1" ht="19.899999999999999" customHeight="1">
      <c r="B59" s="156"/>
      <c r="C59" s="157"/>
      <c r="D59" s="158" t="s">
        <v>448</v>
      </c>
      <c r="E59" s="159"/>
      <c r="F59" s="159"/>
      <c r="G59" s="159"/>
      <c r="H59" s="159"/>
      <c r="I59" s="160"/>
      <c r="J59" s="161">
        <f>J185</f>
        <v>0</v>
      </c>
      <c r="K59" s="162"/>
    </row>
    <row r="60" spans="2:47" s="8" customFormat="1" ht="19.899999999999999" customHeight="1">
      <c r="B60" s="156"/>
      <c r="C60" s="157"/>
      <c r="D60" s="158" t="s">
        <v>449</v>
      </c>
      <c r="E60" s="159"/>
      <c r="F60" s="159"/>
      <c r="G60" s="159"/>
      <c r="H60" s="159"/>
      <c r="I60" s="160"/>
      <c r="J60" s="161">
        <f>J274</f>
        <v>0</v>
      </c>
      <c r="K60" s="162"/>
    </row>
    <row r="61" spans="2:47" s="8" customFormat="1" ht="14.85" customHeight="1">
      <c r="B61" s="156"/>
      <c r="C61" s="157"/>
      <c r="D61" s="158" t="s">
        <v>450</v>
      </c>
      <c r="E61" s="159"/>
      <c r="F61" s="159"/>
      <c r="G61" s="159"/>
      <c r="H61" s="159"/>
      <c r="I61" s="160"/>
      <c r="J61" s="161">
        <f>J275</f>
        <v>0</v>
      </c>
      <c r="K61" s="162"/>
    </row>
    <row r="62" spans="2:47" s="8" customFormat="1" ht="14.85" customHeight="1">
      <c r="B62" s="156"/>
      <c r="C62" s="157"/>
      <c r="D62" s="158" t="s">
        <v>451</v>
      </c>
      <c r="E62" s="159"/>
      <c r="F62" s="159"/>
      <c r="G62" s="159"/>
      <c r="H62" s="159"/>
      <c r="I62" s="160"/>
      <c r="J62" s="161">
        <f>J347</f>
        <v>0</v>
      </c>
      <c r="K62" s="162"/>
    </row>
    <row r="63" spans="2:47" s="8" customFormat="1" ht="19.899999999999999" customHeight="1">
      <c r="B63" s="156"/>
      <c r="C63" s="157"/>
      <c r="D63" s="158" t="s">
        <v>452</v>
      </c>
      <c r="E63" s="159"/>
      <c r="F63" s="159"/>
      <c r="G63" s="159"/>
      <c r="H63" s="159"/>
      <c r="I63" s="160"/>
      <c r="J63" s="161">
        <f>J413</f>
        <v>0</v>
      </c>
      <c r="K63" s="162"/>
    </row>
    <row r="64" spans="2:47" s="8" customFormat="1" ht="14.85" customHeight="1">
      <c r="B64" s="156"/>
      <c r="C64" s="157"/>
      <c r="D64" s="158" t="s">
        <v>453</v>
      </c>
      <c r="E64" s="159"/>
      <c r="F64" s="159"/>
      <c r="G64" s="159"/>
      <c r="H64" s="159"/>
      <c r="I64" s="160"/>
      <c r="J64" s="161">
        <f>J420</f>
        <v>0</v>
      </c>
      <c r="K64" s="162"/>
    </row>
    <row r="65" spans="2:11" s="8" customFormat="1" ht="14.85" customHeight="1">
      <c r="B65" s="156"/>
      <c r="C65" s="157"/>
      <c r="D65" s="158" t="s">
        <v>454</v>
      </c>
      <c r="E65" s="159"/>
      <c r="F65" s="159"/>
      <c r="G65" s="159"/>
      <c r="H65" s="159"/>
      <c r="I65" s="160"/>
      <c r="J65" s="161">
        <f>J447</f>
        <v>0</v>
      </c>
      <c r="K65" s="162"/>
    </row>
    <row r="66" spans="2:11" s="8" customFormat="1" ht="14.85" customHeight="1">
      <c r="B66" s="156"/>
      <c r="C66" s="157"/>
      <c r="D66" s="158" t="s">
        <v>455</v>
      </c>
      <c r="E66" s="159"/>
      <c r="F66" s="159"/>
      <c r="G66" s="159"/>
      <c r="H66" s="159"/>
      <c r="I66" s="160"/>
      <c r="J66" s="161">
        <f>J489</f>
        <v>0</v>
      </c>
      <c r="K66" s="162"/>
    </row>
    <row r="67" spans="2:11" s="8" customFormat="1" ht="19.899999999999999" customHeight="1">
      <c r="B67" s="156"/>
      <c r="C67" s="157"/>
      <c r="D67" s="158" t="s">
        <v>456</v>
      </c>
      <c r="E67" s="159"/>
      <c r="F67" s="159"/>
      <c r="G67" s="159"/>
      <c r="H67" s="159"/>
      <c r="I67" s="160"/>
      <c r="J67" s="161">
        <f>J535</f>
        <v>0</v>
      </c>
      <c r="K67" s="162"/>
    </row>
    <row r="68" spans="2:11" s="8" customFormat="1" ht="14.85" customHeight="1">
      <c r="B68" s="156"/>
      <c r="C68" s="157"/>
      <c r="D68" s="158" t="s">
        <v>457</v>
      </c>
      <c r="E68" s="159"/>
      <c r="F68" s="159"/>
      <c r="G68" s="159"/>
      <c r="H68" s="159"/>
      <c r="I68" s="160"/>
      <c r="J68" s="161">
        <f>J536</f>
        <v>0</v>
      </c>
      <c r="K68" s="162"/>
    </row>
    <row r="69" spans="2:11" s="8" customFormat="1" ht="14.85" customHeight="1">
      <c r="B69" s="156"/>
      <c r="C69" s="157"/>
      <c r="D69" s="158" t="s">
        <v>458</v>
      </c>
      <c r="E69" s="159"/>
      <c r="F69" s="159"/>
      <c r="G69" s="159"/>
      <c r="H69" s="159"/>
      <c r="I69" s="160"/>
      <c r="J69" s="161">
        <f>J565</f>
        <v>0</v>
      </c>
      <c r="K69" s="162"/>
    </row>
    <row r="70" spans="2:11" s="8" customFormat="1" ht="19.899999999999999" customHeight="1">
      <c r="B70" s="156"/>
      <c r="C70" s="157"/>
      <c r="D70" s="158" t="s">
        <v>269</v>
      </c>
      <c r="E70" s="159"/>
      <c r="F70" s="159"/>
      <c r="G70" s="159"/>
      <c r="H70" s="159"/>
      <c r="I70" s="160"/>
      <c r="J70" s="161">
        <f>J601</f>
        <v>0</v>
      </c>
      <c r="K70" s="162"/>
    </row>
    <row r="71" spans="2:11" s="7" customFormat="1" ht="24.95" customHeight="1">
      <c r="B71" s="149"/>
      <c r="C71" s="150"/>
      <c r="D71" s="151" t="s">
        <v>459</v>
      </c>
      <c r="E71" s="152"/>
      <c r="F71" s="152"/>
      <c r="G71" s="152"/>
      <c r="H71" s="152"/>
      <c r="I71" s="153"/>
      <c r="J71" s="154">
        <f>J604</f>
        <v>0</v>
      </c>
      <c r="K71" s="155"/>
    </row>
    <row r="72" spans="2:11" s="8" customFormat="1" ht="19.899999999999999" customHeight="1">
      <c r="B72" s="156"/>
      <c r="C72" s="157"/>
      <c r="D72" s="158" t="s">
        <v>460</v>
      </c>
      <c r="E72" s="159"/>
      <c r="F72" s="159"/>
      <c r="G72" s="159"/>
      <c r="H72" s="159"/>
      <c r="I72" s="160"/>
      <c r="J72" s="161">
        <f>J605</f>
        <v>0</v>
      </c>
      <c r="K72" s="162"/>
    </row>
    <row r="73" spans="2:11" s="8" customFormat="1" ht="19.899999999999999" customHeight="1">
      <c r="B73" s="156"/>
      <c r="C73" s="157"/>
      <c r="D73" s="158" t="s">
        <v>461</v>
      </c>
      <c r="E73" s="159"/>
      <c r="F73" s="159"/>
      <c r="G73" s="159"/>
      <c r="H73" s="159"/>
      <c r="I73" s="160"/>
      <c r="J73" s="161">
        <f>J635</f>
        <v>0</v>
      </c>
      <c r="K73" s="162"/>
    </row>
    <row r="74" spans="2:11" s="8" customFormat="1" ht="19.899999999999999" customHeight="1">
      <c r="B74" s="156"/>
      <c r="C74" s="157"/>
      <c r="D74" s="158" t="s">
        <v>462</v>
      </c>
      <c r="E74" s="159"/>
      <c r="F74" s="159"/>
      <c r="G74" s="159"/>
      <c r="H74" s="159"/>
      <c r="I74" s="160"/>
      <c r="J74" s="161">
        <f>J667</f>
        <v>0</v>
      </c>
      <c r="K74" s="162"/>
    </row>
    <row r="75" spans="2:11" s="8" customFormat="1" ht="19.899999999999999" customHeight="1">
      <c r="B75" s="156"/>
      <c r="C75" s="157"/>
      <c r="D75" s="158" t="s">
        <v>463</v>
      </c>
      <c r="E75" s="159"/>
      <c r="F75" s="159"/>
      <c r="G75" s="159"/>
      <c r="H75" s="159"/>
      <c r="I75" s="160"/>
      <c r="J75" s="161">
        <f>J766</f>
        <v>0</v>
      </c>
      <c r="K75" s="162"/>
    </row>
    <row r="76" spans="2:11" s="8" customFormat="1" ht="19.899999999999999" customHeight="1">
      <c r="B76" s="156"/>
      <c r="C76" s="157"/>
      <c r="D76" s="158" t="s">
        <v>464</v>
      </c>
      <c r="E76" s="159"/>
      <c r="F76" s="159"/>
      <c r="G76" s="159"/>
      <c r="H76" s="159"/>
      <c r="I76" s="160"/>
      <c r="J76" s="161">
        <f>J793</f>
        <v>0</v>
      </c>
      <c r="K76" s="162"/>
    </row>
    <row r="77" spans="2:11" s="8" customFormat="1" ht="19.899999999999999" customHeight="1">
      <c r="B77" s="156"/>
      <c r="C77" s="157"/>
      <c r="D77" s="158" t="s">
        <v>465</v>
      </c>
      <c r="E77" s="159"/>
      <c r="F77" s="159"/>
      <c r="G77" s="159"/>
      <c r="H77" s="159"/>
      <c r="I77" s="160"/>
      <c r="J77" s="161">
        <f>J912</f>
        <v>0</v>
      </c>
      <c r="K77" s="162"/>
    </row>
    <row r="78" spans="2:11" s="8" customFormat="1" ht="19.899999999999999" customHeight="1">
      <c r="B78" s="156"/>
      <c r="C78" s="157"/>
      <c r="D78" s="158" t="s">
        <v>466</v>
      </c>
      <c r="E78" s="159"/>
      <c r="F78" s="159"/>
      <c r="G78" s="159"/>
      <c r="H78" s="159"/>
      <c r="I78" s="160"/>
      <c r="J78" s="161">
        <f>J961</f>
        <v>0</v>
      </c>
      <c r="K78" s="162"/>
    </row>
    <row r="79" spans="2:11" s="8" customFormat="1" ht="19.899999999999999" customHeight="1">
      <c r="B79" s="156"/>
      <c r="C79" s="157"/>
      <c r="D79" s="158" t="s">
        <v>467</v>
      </c>
      <c r="E79" s="159"/>
      <c r="F79" s="159"/>
      <c r="G79" s="159"/>
      <c r="H79" s="159"/>
      <c r="I79" s="160"/>
      <c r="J79" s="161">
        <f>J1011</f>
        <v>0</v>
      </c>
      <c r="K79" s="162"/>
    </row>
    <row r="80" spans="2:11" s="8" customFormat="1" ht="14.85" customHeight="1">
      <c r="B80" s="156"/>
      <c r="C80" s="157"/>
      <c r="D80" s="158" t="s">
        <v>468</v>
      </c>
      <c r="E80" s="159"/>
      <c r="F80" s="159"/>
      <c r="G80" s="159"/>
      <c r="H80" s="159"/>
      <c r="I80" s="160"/>
      <c r="J80" s="161">
        <f>J1012</f>
        <v>0</v>
      </c>
      <c r="K80" s="162"/>
    </row>
    <row r="81" spans="2:11" s="8" customFormat="1" ht="14.85" customHeight="1">
      <c r="B81" s="156"/>
      <c r="C81" s="157"/>
      <c r="D81" s="158" t="s">
        <v>469</v>
      </c>
      <c r="E81" s="159"/>
      <c r="F81" s="159"/>
      <c r="G81" s="159"/>
      <c r="H81" s="159"/>
      <c r="I81" s="160"/>
      <c r="J81" s="161">
        <f>J1068</f>
        <v>0</v>
      </c>
      <c r="K81" s="162"/>
    </row>
    <row r="82" spans="2:11" s="8" customFormat="1" ht="14.85" customHeight="1">
      <c r="B82" s="156"/>
      <c r="C82" s="157"/>
      <c r="D82" s="158" t="s">
        <v>470</v>
      </c>
      <c r="E82" s="159"/>
      <c r="F82" s="159"/>
      <c r="G82" s="159"/>
      <c r="H82" s="159"/>
      <c r="I82" s="160"/>
      <c r="J82" s="161">
        <f>J1125</f>
        <v>0</v>
      </c>
      <c r="K82" s="162"/>
    </row>
    <row r="83" spans="2:11" s="8" customFormat="1" ht="14.85" customHeight="1">
      <c r="B83" s="156"/>
      <c r="C83" s="157"/>
      <c r="D83" s="158" t="s">
        <v>471</v>
      </c>
      <c r="E83" s="159"/>
      <c r="F83" s="159"/>
      <c r="G83" s="159"/>
      <c r="H83" s="159"/>
      <c r="I83" s="160"/>
      <c r="J83" s="161">
        <f>J1366</f>
        <v>0</v>
      </c>
      <c r="K83" s="162"/>
    </row>
    <row r="84" spans="2:11" s="8" customFormat="1" ht="19.899999999999999" customHeight="1">
      <c r="B84" s="156"/>
      <c r="C84" s="157"/>
      <c r="D84" s="158" t="s">
        <v>472</v>
      </c>
      <c r="E84" s="159"/>
      <c r="F84" s="159"/>
      <c r="G84" s="159"/>
      <c r="H84" s="159"/>
      <c r="I84" s="160"/>
      <c r="J84" s="161">
        <f>J1448</f>
        <v>0</v>
      </c>
      <c r="K84" s="162"/>
    </row>
    <row r="85" spans="2:11" s="8" customFormat="1" ht="19.899999999999999" customHeight="1">
      <c r="B85" s="156"/>
      <c r="C85" s="157"/>
      <c r="D85" s="158" t="s">
        <v>473</v>
      </c>
      <c r="E85" s="159"/>
      <c r="F85" s="159"/>
      <c r="G85" s="159"/>
      <c r="H85" s="159"/>
      <c r="I85" s="160"/>
      <c r="J85" s="161">
        <f>J1509</f>
        <v>0</v>
      </c>
      <c r="K85" s="162"/>
    </row>
    <row r="86" spans="2:11" s="8" customFormat="1" ht="19.899999999999999" customHeight="1">
      <c r="B86" s="156"/>
      <c r="C86" s="157"/>
      <c r="D86" s="158" t="s">
        <v>474</v>
      </c>
      <c r="E86" s="159"/>
      <c r="F86" s="159"/>
      <c r="G86" s="159"/>
      <c r="H86" s="159"/>
      <c r="I86" s="160"/>
      <c r="J86" s="161">
        <f>J1548</f>
        <v>0</v>
      </c>
      <c r="K86" s="162"/>
    </row>
    <row r="87" spans="2:11" s="8" customFormat="1" ht="19.899999999999999" customHeight="1">
      <c r="B87" s="156"/>
      <c r="C87" s="157"/>
      <c r="D87" s="158" t="s">
        <v>475</v>
      </c>
      <c r="E87" s="159"/>
      <c r="F87" s="159"/>
      <c r="G87" s="159"/>
      <c r="H87" s="159"/>
      <c r="I87" s="160"/>
      <c r="J87" s="161">
        <f>J1554</f>
        <v>0</v>
      </c>
      <c r="K87" s="162"/>
    </row>
    <row r="88" spans="2:11" s="8" customFormat="1" ht="19.899999999999999" customHeight="1">
      <c r="B88" s="156"/>
      <c r="C88" s="157"/>
      <c r="D88" s="158" t="s">
        <v>476</v>
      </c>
      <c r="E88" s="159"/>
      <c r="F88" s="159"/>
      <c r="G88" s="159"/>
      <c r="H88" s="159"/>
      <c r="I88" s="160"/>
      <c r="J88" s="161">
        <f>J1579</f>
        <v>0</v>
      </c>
      <c r="K88" s="162"/>
    </row>
    <row r="89" spans="2:11" s="8" customFormat="1" ht="19.899999999999999" customHeight="1">
      <c r="B89" s="156"/>
      <c r="C89" s="157"/>
      <c r="D89" s="158" t="s">
        <v>477</v>
      </c>
      <c r="E89" s="159"/>
      <c r="F89" s="159"/>
      <c r="G89" s="159"/>
      <c r="H89" s="159"/>
      <c r="I89" s="160"/>
      <c r="J89" s="161">
        <f>J1601</f>
        <v>0</v>
      </c>
      <c r="K89" s="162"/>
    </row>
    <row r="90" spans="2:11" s="8" customFormat="1" ht="19.899999999999999" customHeight="1">
      <c r="B90" s="156"/>
      <c r="C90" s="157"/>
      <c r="D90" s="158" t="s">
        <v>478</v>
      </c>
      <c r="E90" s="159"/>
      <c r="F90" s="159"/>
      <c r="G90" s="159"/>
      <c r="H90" s="159"/>
      <c r="I90" s="160"/>
      <c r="J90" s="161">
        <f>J1623</f>
        <v>0</v>
      </c>
      <c r="K90" s="162"/>
    </row>
    <row r="91" spans="2:11" s="7" customFormat="1" ht="24.95" customHeight="1">
      <c r="B91" s="149"/>
      <c r="C91" s="150"/>
      <c r="D91" s="151" t="s">
        <v>479</v>
      </c>
      <c r="E91" s="152"/>
      <c r="F91" s="152"/>
      <c r="G91" s="152"/>
      <c r="H91" s="152"/>
      <c r="I91" s="153"/>
      <c r="J91" s="154">
        <f>J1643</f>
        <v>0</v>
      </c>
      <c r="K91" s="155"/>
    </row>
    <row r="92" spans="2:11" s="8" customFormat="1" ht="19.899999999999999" customHeight="1">
      <c r="B92" s="156"/>
      <c r="C92" s="157"/>
      <c r="D92" s="158" t="s">
        <v>480</v>
      </c>
      <c r="E92" s="159"/>
      <c r="F92" s="159"/>
      <c r="G92" s="159"/>
      <c r="H92" s="159"/>
      <c r="I92" s="160"/>
      <c r="J92" s="161">
        <f>J1644</f>
        <v>0</v>
      </c>
      <c r="K92" s="162"/>
    </row>
    <row r="93" spans="2:11" s="1" customFormat="1" ht="21.75" customHeight="1">
      <c r="B93" s="41"/>
      <c r="C93" s="42"/>
      <c r="D93" s="42"/>
      <c r="E93" s="42"/>
      <c r="F93" s="42"/>
      <c r="G93" s="42"/>
      <c r="H93" s="42"/>
      <c r="I93" s="118"/>
      <c r="J93" s="42"/>
      <c r="K93" s="45"/>
    </row>
    <row r="94" spans="2:11" s="1" customFormat="1" ht="6.95" customHeight="1">
      <c r="B94" s="56"/>
      <c r="C94" s="57"/>
      <c r="D94" s="57"/>
      <c r="E94" s="57"/>
      <c r="F94" s="57"/>
      <c r="G94" s="57"/>
      <c r="H94" s="57"/>
      <c r="I94" s="139"/>
      <c r="J94" s="57"/>
      <c r="K94" s="58"/>
    </row>
    <row r="98" spans="2:63" s="1" customFormat="1" ht="6.95" customHeight="1">
      <c r="B98" s="59"/>
      <c r="C98" s="60"/>
      <c r="D98" s="60"/>
      <c r="E98" s="60"/>
      <c r="F98" s="60"/>
      <c r="G98" s="60"/>
      <c r="H98" s="60"/>
      <c r="I98" s="142"/>
      <c r="J98" s="60"/>
      <c r="K98" s="60"/>
      <c r="L98" s="61"/>
    </row>
    <row r="99" spans="2:63" s="1" customFormat="1" ht="36.950000000000003" customHeight="1">
      <c r="B99" s="41"/>
      <c r="C99" s="62" t="s">
        <v>157</v>
      </c>
      <c r="D99" s="63"/>
      <c r="E99" s="63"/>
      <c r="F99" s="63"/>
      <c r="G99" s="63"/>
      <c r="H99" s="63"/>
      <c r="I99" s="163"/>
      <c r="J99" s="63"/>
      <c r="K99" s="63"/>
      <c r="L99" s="61"/>
    </row>
    <row r="100" spans="2:63" s="1" customFormat="1" ht="6.9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63" s="1" customFormat="1" ht="14.45" customHeight="1">
      <c r="B101" s="41"/>
      <c r="C101" s="65" t="s">
        <v>18</v>
      </c>
      <c r="D101" s="63"/>
      <c r="E101" s="63"/>
      <c r="F101" s="63"/>
      <c r="G101" s="63"/>
      <c r="H101" s="63"/>
      <c r="I101" s="163"/>
      <c r="J101" s="63"/>
      <c r="K101" s="63"/>
      <c r="L101" s="61"/>
    </row>
    <row r="102" spans="2:63" s="1" customFormat="1" ht="16.5" customHeight="1">
      <c r="B102" s="41"/>
      <c r="C102" s="63"/>
      <c r="D102" s="63"/>
      <c r="E102" s="381" t="str">
        <f>E7</f>
        <v>Výstavba objektu ZŠ - dostavba areálu při ul. Jizerská</v>
      </c>
      <c r="F102" s="382"/>
      <c r="G102" s="382"/>
      <c r="H102" s="382"/>
      <c r="I102" s="163"/>
      <c r="J102" s="63"/>
      <c r="K102" s="63"/>
      <c r="L102" s="61"/>
    </row>
    <row r="103" spans="2:63" s="1" customFormat="1" ht="14.45" customHeight="1">
      <c r="B103" s="41"/>
      <c r="C103" s="65" t="s">
        <v>141</v>
      </c>
      <c r="D103" s="63"/>
      <c r="E103" s="63"/>
      <c r="F103" s="63"/>
      <c r="G103" s="63"/>
      <c r="H103" s="63"/>
      <c r="I103" s="163"/>
      <c r="J103" s="63"/>
      <c r="K103" s="63"/>
      <c r="L103" s="61"/>
    </row>
    <row r="104" spans="2:63" s="1" customFormat="1" ht="17.25" customHeight="1">
      <c r="B104" s="41"/>
      <c r="C104" s="63"/>
      <c r="D104" s="63"/>
      <c r="E104" s="356" t="str">
        <f>E9</f>
        <v>01 - SO.01 - Stavební část</v>
      </c>
      <c r="F104" s="383"/>
      <c r="G104" s="383"/>
      <c r="H104" s="383"/>
      <c r="I104" s="163"/>
      <c r="J104" s="63"/>
      <c r="K104" s="63"/>
      <c r="L104" s="61"/>
    </row>
    <row r="105" spans="2:63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63" s="1" customFormat="1" ht="18" customHeight="1">
      <c r="B106" s="41"/>
      <c r="C106" s="65" t="s">
        <v>24</v>
      </c>
      <c r="D106" s="63"/>
      <c r="E106" s="63"/>
      <c r="F106" s="164" t="str">
        <f>F12</f>
        <v>Praha - Čakovice</v>
      </c>
      <c r="G106" s="63"/>
      <c r="H106" s="63"/>
      <c r="I106" s="165" t="s">
        <v>26</v>
      </c>
      <c r="J106" s="73" t="str">
        <f>IF(J12="","",J12)</f>
        <v>6. 3. 2017</v>
      </c>
      <c r="K106" s="63"/>
      <c r="L106" s="61"/>
    </row>
    <row r="107" spans="2:63" s="1" customFormat="1" ht="6.95" customHeight="1">
      <c r="B107" s="41"/>
      <c r="C107" s="63"/>
      <c r="D107" s="63"/>
      <c r="E107" s="63"/>
      <c r="F107" s="63"/>
      <c r="G107" s="63"/>
      <c r="H107" s="63"/>
      <c r="I107" s="163"/>
      <c r="J107" s="63"/>
      <c r="K107" s="63"/>
      <c r="L107" s="61"/>
    </row>
    <row r="108" spans="2:63" s="1" customFormat="1">
      <c r="B108" s="41"/>
      <c r="C108" s="65" t="s">
        <v>30</v>
      </c>
      <c r="D108" s="63"/>
      <c r="E108" s="63"/>
      <c r="F108" s="164" t="str">
        <f>E15</f>
        <v>Městská část Praha Čakovice</v>
      </c>
      <c r="G108" s="63"/>
      <c r="H108" s="63"/>
      <c r="I108" s="165" t="s">
        <v>38</v>
      </c>
      <c r="J108" s="164" t="str">
        <f>E21</f>
        <v>GREBNER, spol s r.o.</v>
      </c>
      <c r="K108" s="63"/>
      <c r="L108" s="61"/>
    </row>
    <row r="109" spans="2:63" s="1" customFormat="1" ht="14.45" customHeight="1">
      <c r="B109" s="41"/>
      <c r="C109" s="65" t="s">
        <v>36</v>
      </c>
      <c r="D109" s="63"/>
      <c r="E109" s="63"/>
      <c r="F109" s="164" t="str">
        <f>IF(E18="","",E18)</f>
        <v/>
      </c>
      <c r="G109" s="63"/>
      <c r="H109" s="63"/>
      <c r="I109" s="163"/>
      <c r="J109" s="63"/>
      <c r="K109" s="63"/>
      <c r="L109" s="61"/>
    </row>
    <row r="110" spans="2:63" s="1" customFormat="1" ht="10.3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63" s="9" customFormat="1" ht="29.25" customHeight="1">
      <c r="B111" s="166"/>
      <c r="C111" s="167" t="s">
        <v>158</v>
      </c>
      <c r="D111" s="168" t="s">
        <v>64</v>
      </c>
      <c r="E111" s="168" t="s">
        <v>60</v>
      </c>
      <c r="F111" s="168" t="s">
        <v>159</v>
      </c>
      <c r="G111" s="168" t="s">
        <v>160</v>
      </c>
      <c r="H111" s="168" t="s">
        <v>161</v>
      </c>
      <c r="I111" s="169" t="s">
        <v>162</v>
      </c>
      <c r="J111" s="168" t="s">
        <v>146</v>
      </c>
      <c r="K111" s="170" t="s">
        <v>163</v>
      </c>
      <c r="L111" s="171"/>
      <c r="M111" s="81" t="s">
        <v>164</v>
      </c>
      <c r="N111" s="82" t="s">
        <v>49</v>
      </c>
      <c r="O111" s="82" t="s">
        <v>165</v>
      </c>
      <c r="P111" s="82" t="s">
        <v>166</v>
      </c>
      <c r="Q111" s="82" t="s">
        <v>167</v>
      </c>
      <c r="R111" s="82" t="s">
        <v>168</v>
      </c>
      <c r="S111" s="82" t="s">
        <v>169</v>
      </c>
      <c r="T111" s="83" t="s">
        <v>170</v>
      </c>
    </row>
    <row r="112" spans="2:63" s="1" customFormat="1" ht="29.25" customHeight="1">
      <c r="B112" s="41"/>
      <c r="C112" s="87" t="s">
        <v>147</v>
      </c>
      <c r="D112" s="63"/>
      <c r="E112" s="63"/>
      <c r="F112" s="63"/>
      <c r="G112" s="63"/>
      <c r="H112" s="63"/>
      <c r="I112" s="163"/>
      <c r="J112" s="172">
        <f>BK112</f>
        <v>0</v>
      </c>
      <c r="K112" s="63"/>
      <c r="L112" s="61"/>
      <c r="M112" s="84"/>
      <c r="N112" s="85"/>
      <c r="O112" s="85"/>
      <c r="P112" s="173">
        <f>P113+P604+P1643</f>
        <v>0</v>
      </c>
      <c r="Q112" s="85"/>
      <c r="R112" s="173">
        <f>R113+R604+R1643</f>
        <v>5786.4662991699997</v>
      </c>
      <c r="S112" s="85"/>
      <c r="T112" s="174">
        <f>T113+T604+T1643</f>
        <v>0</v>
      </c>
      <c r="AT112" s="23" t="s">
        <v>79</v>
      </c>
      <c r="AU112" s="23" t="s">
        <v>148</v>
      </c>
      <c r="BK112" s="175">
        <f>BK113+BK604+BK1643</f>
        <v>0</v>
      </c>
    </row>
    <row r="113" spans="2:65" s="10" customFormat="1" ht="37.35" customHeight="1">
      <c r="B113" s="176"/>
      <c r="C113" s="177"/>
      <c r="D113" s="178" t="s">
        <v>79</v>
      </c>
      <c r="E113" s="179" t="s">
        <v>270</v>
      </c>
      <c r="F113" s="179" t="s">
        <v>271</v>
      </c>
      <c r="G113" s="177"/>
      <c r="H113" s="177"/>
      <c r="I113" s="180"/>
      <c r="J113" s="181">
        <f>BK113</f>
        <v>0</v>
      </c>
      <c r="K113" s="177"/>
      <c r="L113" s="182"/>
      <c r="M113" s="183"/>
      <c r="N113" s="184"/>
      <c r="O113" s="184"/>
      <c r="P113" s="185">
        <f>P114+P185+P274+P413+P535+P601</f>
        <v>0</v>
      </c>
      <c r="Q113" s="184"/>
      <c r="R113" s="185">
        <f>R114+R185+R274+R413+R535+R601</f>
        <v>5551.8262778999997</v>
      </c>
      <c r="S113" s="184"/>
      <c r="T113" s="186">
        <f>T114+T185+T274+T413+T535+T601</f>
        <v>0</v>
      </c>
      <c r="AR113" s="187" t="s">
        <v>87</v>
      </c>
      <c r="AT113" s="188" t="s">
        <v>79</v>
      </c>
      <c r="AU113" s="188" t="s">
        <v>80</v>
      </c>
      <c r="AY113" s="187" t="s">
        <v>173</v>
      </c>
      <c r="BK113" s="189">
        <f>BK114+BK185+BK274+BK413+BK535+BK601</f>
        <v>0</v>
      </c>
    </row>
    <row r="114" spans="2:65" s="10" customFormat="1" ht="19.899999999999999" customHeight="1">
      <c r="B114" s="176"/>
      <c r="C114" s="177"/>
      <c r="D114" s="178" t="s">
        <v>79</v>
      </c>
      <c r="E114" s="190" t="s">
        <v>89</v>
      </c>
      <c r="F114" s="190" t="s">
        <v>426</v>
      </c>
      <c r="G114" s="177"/>
      <c r="H114" s="177"/>
      <c r="I114" s="180"/>
      <c r="J114" s="191">
        <f>BK114</f>
        <v>0</v>
      </c>
      <c r="K114" s="177"/>
      <c r="L114" s="182"/>
      <c r="M114" s="183"/>
      <c r="N114" s="184"/>
      <c r="O114" s="184"/>
      <c r="P114" s="185">
        <f>SUM(P115:P184)</f>
        <v>0</v>
      </c>
      <c r="Q114" s="184"/>
      <c r="R114" s="185">
        <f>SUM(R115:R184)</f>
        <v>1042.3055418099998</v>
      </c>
      <c r="S114" s="184"/>
      <c r="T114" s="186">
        <f>SUM(T115:T184)</f>
        <v>0</v>
      </c>
      <c r="AR114" s="187" t="s">
        <v>87</v>
      </c>
      <c r="AT114" s="188" t="s">
        <v>79</v>
      </c>
      <c r="AU114" s="188" t="s">
        <v>87</v>
      </c>
      <c r="AY114" s="187" t="s">
        <v>173</v>
      </c>
      <c r="BK114" s="189">
        <f>SUM(BK115:BK184)</f>
        <v>0</v>
      </c>
    </row>
    <row r="115" spans="2:65" s="1" customFormat="1" ht="16.5" customHeight="1">
      <c r="B115" s="41"/>
      <c r="C115" s="192" t="s">
        <v>87</v>
      </c>
      <c r="D115" s="192" t="s">
        <v>176</v>
      </c>
      <c r="E115" s="193" t="s">
        <v>481</v>
      </c>
      <c r="F115" s="194" t="s">
        <v>482</v>
      </c>
      <c r="G115" s="195" t="s">
        <v>275</v>
      </c>
      <c r="H115" s="196">
        <v>101.242</v>
      </c>
      <c r="I115" s="197"/>
      <c r="J115" s="198">
        <f>ROUND(I115*H115,2)</f>
        <v>0</v>
      </c>
      <c r="K115" s="194" t="s">
        <v>276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2.2563399999999998</v>
      </c>
      <c r="R115" s="201">
        <f>Q115*H115</f>
        <v>228.43637428</v>
      </c>
      <c r="S115" s="201">
        <v>0</v>
      </c>
      <c r="T115" s="202">
        <f>S115*H115</f>
        <v>0</v>
      </c>
      <c r="AR115" s="23" t="s">
        <v>194</v>
      </c>
      <c r="AT115" s="23" t="s">
        <v>176</v>
      </c>
      <c r="AU115" s="23" t="s">
        <v>89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194</v>
      </c>
      <c r="BM115" s="23" t="s">
        <v>483</v>
      </c>
    </row>
    <row r="116" spans="2:65" s="1" customFormat="1" ht="13.5">
      <c r="B116" s="41"/>
      <c r="C116" s="63"/>
      <c r="D116" s="204" t="s">
        <v>182</v>
      </c>
      <c r="E116" s="63"/>
      <c r="F116" s="205" t="s">
        <v>484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89</v>
      </c>
    </row>
    <row r="117" spans="2:65" s="11" customFormat="1" ht="40.5">
      <c r="B117" s="210"/>
      <c r="C117" s="211"/>
      <c r="D117" s="204" t="s">
        <v>279</v>
      </c>
      <c r="E117" s="212" t="s">
        <v>78</v>
      </c>
      <c r="F117" s="213" t="s">
        <v>485</v>
      </c>
      <c r="G117" s="211"/>
      <c r="H117" s="214">
        <v>101.242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279</v>
      </c>
      <c r="AU117" s="220" t="s">
        <v>89</v>
      </c>
      <c r="AV117" s="11" t="s">
        <v>89</v>
      </c>
      <c r="AW117" s="11" t="s">
        <v>42</v>
      </c>
      <c r="AX117" s="11" t="s">
        <v>87</v>
      </c>
      <c r="AY117" s="220" t="s">
        <v>173</v>
      </c>
    </row>
    <row r="118" spans="2:65" s="1" customFormat="1" ht="25.5" customHeight="1">
      <c r="B118" s="41"/>
      <c r="C118" s="192" t="s">
        <v>89</v>
      </c>
      <c r="D118" s="192" t="s">
        <v>176</v>
      </c>
      <c r="E118" s="193" t="s">
        <v>486</v>
      </c>
      <c r="F118" s="194" t="s">
        <v>487</v>
      </c>
      <c r="G118" s="195" t="s">
        <v>275</v>
      </c>
      <c r="H118" s="196">
        <v>269.34300000000002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2.45329</v>
      </c>
      <c r="R118" s="201">
        <f>Q118*H118</f>
        <v>660.77648847</v>
      </c>
      <c r="S118" s="201">
        <v>0</v>
      </c>
      <c r="T118" s="202">
        <f>S118*H118</f>
        <v>0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488</v>
      </c>
    </row>
    <row r="119" spans="2:65" s="1" customFormat="1" ht="27">
      <c r="B119" s="41"/>
      <c r="C119" s="63"/>
      <c r="D119" s="204" t="s">
        <v>182</v>
      </c>
      <c r="E119" s="63"/>
      <c r="F119" s="205" t="s">
        <v>489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89</v>
      </c>
    </row>
    <row r="120" spans="2:65" s="11" customFormat="1" ht="13.5">
      <c r="B120" s="210"/>
      <c r="C120" s="211"/>
      <c r="D120" s="204" t="s">
        <v>279</v>
      </c>
      <c r="E120" s="212" t="s">
        <v>78</v>
      </c>
      <c r="F120" s="213" t="s">
        <v>490</v>
      </c>
      <c r="G120" s="211"/>
      <c r="H120" s="214">
        <v>140.02099999999999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279</v>
      </c>
      <c r="AU120" s="220" t="s">
        <v>89</v>
      </c>
      <c r="AV120" s="11" t="s">
        <v>89</v>
      </c>
      <c r="AW120" s="11" t="s">
        <v>42</v>
      </c>
      <c r="AX120" s="11" t="s">
        <v>80</v>
      </c>
      <c r="AY120" s="220" t="s">
        <v>173</v>
      </c>
    </row>
    <row r="121" spans="2:65" s="11" customFormat="1" ht="27">
      <c r="B121" s="210"/>
      <c r="C121" s="211"/>
      <c r="D121" s="204" t="s">
        <v>279</v>
      </c>
      <c r="E121" s="212" t="s">
        <v>78</v>
      </c>
      <c r="F121" s="213" t="s">
        <v>491</v>
      </c>
      <c r="G121" s="211"/>
      <c r="H121" s="214">
        <v>105.184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279</v>
      </c>
      <c r="AU121" s="220" t="s">
        <v>89</v>
      </c>
      <c r="AV121" s="11" t="s">
        <v>89</v>
      </c>
      <c r="AW121" s="11" t="s">
        <v>42</v>
      </c>
      <c r="AX121" s="11" t="s">
        <v>80</v>
      </c>
      <c r="AY121" s="220" t="s">
        <v>173</v>
      </c>
    </row>
    <row r="122" spans="2:65" s="11" customFormat="1" ht="13.5">
      <c r="B122" s="210"/>
      <c r="C122" s="211"/>
      <c r="D122" s="204" t="s">
        <v>279</v>
      </c>
      <c r="E122" s="212" t="s">
        <v>78</v>
      </c>
      <c r="F122" s="213" t="s">
        <v>492</v>
      </c>
      <c r="G122" s="211"/>
      <c r="H122" s="214">
        <v>14.012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279</v>
      </c>
      <c r="AU122" s="220" t="s">
        <v>89</v>
      </c>
      <c r="AV122" s="11" t="s">
        <v>89</v>
      </c>
      <c r="AW122" s="11" t="s">
        <v>42</v>
      </c>
      <c r="AX122" s="11" t="s">
        <v>80</v>
      </c>
      <c r="AY122" s="220" t="s">
        <v>173</v>
      </c>
    </row>
    <row r="123" spans="2:65" s="11" customFormat="1" ht="13.5">
      <c r="B123" s="210"/>
      <c r="C123" s="211"/>
      <c r="D123" s="204" t="s">
        <v>279</v>
      </c>
      <c r="E123" s="212" t="s">
        <v>78</v>
      </c>
      <c r="F123" s="213" t="s">
        <v>493</v>
      </c>
      <c r="G123" s="211"/>
      <c r="H123" s="214">
        <v>10.125999999999999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279</v>
      </c>
      <c r="AU123" s="220" t="s">
        <v>89</v>
      </c>
      <c r="AV123" s="11" t="s">
        <v>89</v>
      </c>
      <c r="AW123" s="11" t="s">
        <v>42</v>
      </c>
      <c r="AX123" s="11" t="s">
        <v>80</v>
      </c>
      <c r="AY123" s="220" t="s">
        <v>173</v>
      </c>
    </row>
    <row r="124" spans="2:65" s="13" customFormat="1" ht="13.5">
      <c r="B124" s="231"/>
      <c r="C124" s="232"/>
      <c r="D124" s="204" t="s">
        <v>279</v>
      </c>
      <c r="E124" s="233" t="s">
        <v>78</v>
      </c>
      <c r="F124" s="234" t="s">
        <v>292</v>
      </c>
      <c r="G124" s="232"/>
      <c r="H124" s="235">
        <v>269.34300000000002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279</v>
      </c>
      <c r="AU124" s="241" t="s">
        <v>89</v>
      </c>
      <c r="AV124" s="13" t="s">
        <v>194</v>
      </c>
      <c r="AW124" s="13" t="s">
        <v>42</v>
      </c>
      <c r="AX124" s="13" t="s">
        <v>87</v>
      </c>
      <c r="AY124" s="241" t="s">
        <v>173</v>
      </c>
    </row>
    <row r="125" spans="2:65" s="1" customFormat="1" ht="16.5" customHeight="1">
      <c r="B125" s="41"/>
      <c r="C125" s="192" t="s">
        <v>188</v>
      </c>
      <c r="D125" s="192" t="s">
        <v>176</v>
      </c>
      <c r="E125" s="193" t="s">
        <v>494</v>
      </c>
      <c r="F125" s="194" t="s">
        <v>495</v>
      </c>
      <c r="G125" s="195" t="s">
        <v>275</v>
      </c>
      <c r="H125" s="196">
        <v>11.366</v>
      </c>
      <c r="I125" s="197"/>
      <c r="J125" s="198">
        <f>ROUND(I125*H125,2)</f>
        <v>0</v>
      </c>
      <c r="K125" s="194" t="s">
        <v>276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2.45329</v>
      </c>
      <c r="R125" s="201">
        <f>Q125*H125</f>
        <v>27.884094139999998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496</v>
      </c>
    </row>
    <row r="126" spans="2:65" s="1" customFormat="1" ht="27">
      <c r="B126" s="41"/>
      <c r="C126" s="63"/>
      <c r="D126" s="204" t="s">
        <v>182</v>
      </c>
      <c r="E126" s="63"/>
      <c r="F126" s="205" t="s">
        <v>497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1" customFormat="1" ht="13.5">
      <c r="B127" s="210"/>
      <c r="C127" s="211"/>
      <c r="D127" s="204" t="s">
        <v>279</v>
      </c>
      <c r="E127" s="212" t="s">
        <v>78</v>
      </c>
      <c r="F127" s="213" t="s">
        <v>498</v>
      </c>
      <c r="G127" s="211"/>
      <c r="H127" s="214">
        <v>0.82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279</v>
      </c>
      <c r="AU127" s="220" t="s">
        <v>89</v>
      </c>
      <c r="AV127" s="11" t="s">
        <v>89</v>
      </c>
      <c r="AW127" s="11" t="s">
        <v>42</v>
      </c>
      <c r="AX127" s="11" t="s">
        <v>80</v>
      </c>
      <c r="AY127" s="220" t="s">
        <v>173</v>
      </c>
    </row>
    <row r="128" spans="2:65" s="11" customFormat="1" ht="13.5">
      <c r="B128" s="210"/>
      <c r="C128" s="211"/>
      <c r="D128" s="204" t="s">
        <v>279</v>
      </c>
      <c r="E128" s="212" t="s">
        <v>78</v>
      </c>
      <c r="F128" s="213" t="s">
        <v>499</v>
      </c>
      <c r="G128" s="211"/>
      <c r="H128" s="214">
        <v>0.51600000000000001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279</v>
      </c>
      <c r="AU128" s="220" t="s">
        <v>89</v>
      </c>
      <c r="AV128" s="11" t="s">
        <v>89</v>
      </c>
      <c r="AW128" s="11" t="s">
        <v>42</v>
      </c>
      <c r="AX128" s="11" t="s">
        <v>80</v>
      </c>
      <c r="AY128" s="220" t="s">
        <v>173</v>
      </c>
    </row>
    <row r="129" spans="2:65" s="11" customFormat="1" ht="13.5">
      <c r="B129" s="210"/>
      <c r="C129" s="211"/>
      <c r="D129" s="204" t="s">
        <v>279</v>
      </c>
      <c r="E129" s="212" t="s">
        <v>78</v>
      </c>
      <c r="F129" s="213" t="s">
        <v>500</v>
      </c>
      <c r="G129" s="211"/>
      <c r="H129" s="214">
        <v>10.029999999999999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279</v>
      </c>
      <c r="AU129" s="220" t="s">
        <v>89</v>
      </c>
      <c r="AV129" s="11" t="s">
        <v>89</v>
      </c>
      <c r="AW129" s="11" t="s">
        <v>42</v>
      </c>
      <c r="AX129" s="11" t="s">
        <v>80</v>
      </c>
      <c r="AY129" s="220" t="s">
        <v>173</v>
      </c>
    </row>
    <row r="130" spans="2:65" s="13" customFormat="1" ht="13.5">
      <c r="B130" s="231"/>
      <c r="C130" s="232"/>
      <c r="D130" s="204" t="s">
        <v>279</v>
      </c>
      <c r="E130" s="233" t="s">
        <v>78</v>
      </c>
      <c r="F130" s="234" t="s">
        <v>292</v>
      </c>
      <c r="G130" s="232"/>
      <c r="H130" s="235">
        <v>11.366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279</v>
      </c>
      <c r="AU130" s="241" t="s">
        <v>89</v>
      </c>
      <c r="AV130" s="13" t="s">
        <v>194</v>
      </c>
      <c r="AW130" s="13" t="s">
        <v>42</v>
      </c>
      <c r="AX130" s="13" t="s">
        <v>87</v>
      </c>
      <c r="AY130" s="241" t="s">
        <v>173</v>
      </c>
    </row>
    <row r="131" spans="2:65" s="1" customFormat="1" ht="16.5" customHeight="1">
      <c r="B131" s="41"/>
      <c r="C131" s="192" t="s">
        <v>194</v>
      </c>
      <c r="D131" s="192" t="s">
        <v>176</v>
      </c>
      <c r="E131" s="193" t="s">
        <v>501</v>
      </c>
      <c r="F131" s="194" t="s">
        <v>502</v>
      </c>
      <c r="G131" s="195" t="s">
        <v>256</v>
      </c>
      <c r="H131" s="196">
        <v>103.634</v>
      </c>
      <c r="I131" s="197"/>
      <c r="J131" s="198">
        <f>ROUND(I131*H131,2)</f>
        <v>0</v>
      </c>
      <c r="K131" s="194" t="s">
        <v>276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1.0300000000000001E-3</v>
      </c>
      <c r="R131" s="201">
        <f>Q131*H131</f>
        <v>0.10674302000000001</v>
      </c>
      <c r="S131" s="201">
        <v>0</v>
      </c>
      <c r="T131" s="202">
        <f>S131*H131</f>
        <v>0</v>
      </c>
      <c r="AR131" s="23" t="s">
        <v>194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503</v>
      </c>
    </row>
    <row r="132" spans="2:65" s="1" customFormat="1" ht="27">
      <c r="B132" s="41"/>
      <c r="C132" s="63"/>
      <c r="D132" s="204" t="s">
        <v>182</v>
      </c>
      <c r="E132" s="63"/>
      <c r="F132" s="205" t="s">
        <v>504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89</v>
      </c>
    </row>
    <row r="133" spans="2:65" s="11" customFormat="1" ht="27">
      <c r="B133" s="210"/>
      <c r="C133" s="211"/>
      <c r="D133" s="204" t="s">
        <v>279</v>
      </c>
      <c r="E133" s="212" t="s">
        <v>78</v>
      </c>
      <c r="F133" s="213" t="s">
        <v>505</v>
      </c>
      <c r="G133" s="211"/>
      <c r="H133" s="214">
        <v>23.635000000000002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279</v>
      </c>
      <c r="AU133" s="220" t="s">
        <v>89</v>
      </c>
      <c r="AV133" s="11" t="s">
        <v>89</v>
      </c>
      <c r="AW133" s="11" t="s">
        <v>42</v>
      </c>
      <c r="AX133" s="11" t="s">
        <v>80</v>
      </c>
      <c r="AY133" s="220" t="s">
        <v>173</v>
      </c>
    </row>
    <row r="134" spans="2:65" s="11" customFormat="1" ht="40.5">
      <c r="B134" s="210"/>
      <c r="C134" s="211"/>
      <c r="D134" s="204" t="s">
        <v>279</v>
      </c>
      <c r="E134" s="212" t="s">
        <v>78</v>
      </c>
      <c r="F134" s="213" t="s">
        <v>506</v>
      </c>
      <c r="G134" s="211"/>
      <c r="H134" s="214">
        <v>79.998999999999995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279</v>
      </c>
      <c r="AU134" s="220" t="s">
        <v>89</v>
      </c>
      <c r="AV134" s="11" t="s">
        <v>89</v>
      </c>
      <c r="AW134" s="11" t="s">
        <v>42</v>
      </c>
      <c r="AX134" s="11" t="s">
        <v>80</v>
      </c>
      <c r="AY134" s="220" t="s">
        <v>173</v>
      </c>
    </row>
    <row r="135" spans="2:65" s="13" customFormat="1" ht="13.5">
      <c r="B135" s="231"/>
      <c r="C135" s="232"/>
      <c r="D135" s="204" t="s">
        <v>279</v>
      </c>
      <c r="E135" s="233" t="s">
        <v>78</v>
      </c>
      <c r="F135" s="234" t="s">
        <v>292</v>
      </c>
      <c r="G135" s="232"/>
      <c r="H135" s="235">
        <v>103.634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279</v>
      </c>
      <c r="AU135" s="241" t="s">
        <v>89</v>
      </c>
      <c r="AV135" s="13" t="s">
        <v>194</v>
      </c>
      <c r="AW135" s="13" t="s">
        <v>42</v>
      </c>
      <c r="AX135" s="13" t="s">
        <v>87</v>
      </c>
      <c r="AY135" s="241" t="s">
        <v>173</v>
      </c>
    </row>
    <row r="136" spans="2:65" s="1" customFormat="1" ht="16.5" customHeight="1">
      <c r="B136" s="41"/>
      <c r="C136" s="192" t="s">
        <v>172</v>
      </c>
      <c r="D136" s="192" t="s">
        <v>176</v>
      </c>
      <c r="E136" s="193" t="s">
        <v>507</v>
      </c>
      <c r="F136" s="194" t="s">
        <v>508</v>
      </c>
      <c r="G136" s="195" t="s">
        <v>256</v>
      </c>
      <c r="H136" s="196">
        <v>103.634</v>
      </c>
      <c r="I136" s="197"/>
      <c r="J136" s="198">
        <f>ROUND(I136*H136,2)</f>
        <v>0</v>
      </c>
      <c r="K136" s="194" t="s">
        <v>276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194</v>
      </c>
      <c r="AT136" s="23" t="s">
        <v>176</v>
      </c>
      <c r="AU136" s="23" t="s">
        <v>89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194</v>
      </c>
      <c r="BM136" s="23" t="s">
        <v>509</v>
      </c>
    </row>
    <row r="137" spans="2:65" s="1" customFormat="1" ht="27">
      <c r="B137" s="41"/>
      <c r="C137" s="63"/>
      <c r="D137" s="204" t="s">
        <v>182</v>
      </c>
      <c r="E137" s="63"/>
      <c r="F137" s="205" t="s">
        <v>510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89</v>
      </c>
    </row>
    <row r="138" spans="2:65" s="1" customFormat="1" ht="16.5" customHeight="1">
      <c r="B138" s="41"/>
      <c r="C138" s="192" t="s">
        <v>201</v>
      </c>
      <c r="D138" s="192" t="s">
        <v>176</v>
      </c>
      <c r="E138" s="193" t="s">
        <v>511</v>
      </c>
      <c r="F138" s="194" t="s">
        <v>512</v>
      </c>
      <c r="G138" s="195" t="s">
        <v>332</v>
      </c>
      <c r="H138" s="196">
        <v>41.564</v>
      </c>
      <c r="I138" s="197"/>
      <c r="J138" s="198">
        <f>ROUND(I138*H138,2)</f>
        <v>0</v>
      </c>
      <c r="K138" s="194" t="s">
        <v>276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1.0601700000000001</v>
      </c>
      <c r="R138" s="201">
        <f>Q138*H138</f>
        <v>44.064905880000005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513</v>
      </c>
    </row>
    <row r="139" spans="2:65" s="1" customFormat="1" ht="13.5">
      <c r="B139" s="41"/>
      <c r="C139" s="63"/>
      <c r="D139" s="204" t="s">
        <v>182</v>
      </c>
      <c r="E139" s="63"/>
      <c r="F139" s="205" t="s">
        <v>514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1" customFormat="1" ht="13.5">
      <c r="B140" s="210"/>
      <c r="C140" s="211"/>
      <c r="D140" s="204" t="s">
        <v>279</v>
      </c>
      <c r="E140" s="212" t="s">
        <v>78</v>
      </c>
      <c r="F140" s="213" t="s">
        <v>515</v>
      </c>
      <c r="G140" s="211"/>
      <c r="H140" s="214">
        <v>39.585000000000001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279</v>
      </c>
      <c r="AU140" s="220" t="s">
        <v>89</v>
      </c>
      <c r="AV140" s="11" t="s">
        <v>89</v>
      </c>
      <c r="AW140" s="11" t="s">
        <v>42</v>
      </c>
      <c r="AX140" s="11" t="s">
        <v>87</v>
      </c>
      <c r="AY140" s="220" t="s">
        <v>173</v>
      </c>
    </row>
    <row r="141" spans="2:65" s="11" customFormat="1" ht="13.5">
      <c r="B141" s="210"/>
      <c r="C141" s="211"/>
      <c r="D141" s="204" t="s">
        <v>279</v>
      </c>
      <c r="E141" s="211"/>
      <c r="F141" s="213" t="s">
        <v>516</v>
      </c>
      <c r="G141" s="211"/>
      <c r="H141" s="214">
        <v>41.564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279</v>
      </c>
      <c r="AU141" s="220" t="s">
        <v>89</v>
      </c>
      <c r="AV141" s="11" t="s">
        <v>89</v>
      </c>
      <c r="AW141" s="11" t="s">
        <v>6</v>
      </c>
      <c r="AX141" s="11" t="s">
        <v>87</v>
      </c>
      <c r="AY141" s="220" t="s">
        <v>173</v>
      </c>
    </row>
    <row r="142" spans="2:65" s="1" customFormat="1" ht="16.5" customHeight="1">
      <c r="B142" s="41"/>
      <c r="C142" s="192" t="s">
        <v>205</v>
      </c>
      <c r="D142" s="192" t="s">
        <v>176</v>
      </c>
      <c r="E142" s="193" t="s">
        <v>517</v>
      </c>
      <c r="F142" s="194" t="s">
        <v>518</v>
      </c>
      <c r="G142" s="195" t="s">
        <v>275</v>
      </c>
      <c r="H142" s="196">
        <v>12.705</v>
      </c>
      <c r="I142" s="197"/>
      <c r="J142" s="198">
        <f>ROUND(I142*H142,2)</f>
        <v>0</v>
      </c>
      <c r="K142" s="194" t="s">
        <v>276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2.45329</v>
      </c>
      <c r="R142" s="201">
        <f>Q142*H142</f>
        <v>31.169049449999999</v>
      </c>
      <c r="S142" s="201">
        <v>0</v>
      </c>
      <c r="T142" s="202">
        <f>S142*H142</f>
        <v>0</v>
      </c>
      <c r="AR142" s="23" t="s">
        <v>194</v>
      </c>
      <c r="AT142" s="23" t="s">
        <v>176</v>
      </c>
      <c r="AU142" s="23" t="s">
        <v>89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194</v>
      </c>
      <c r="BM142" s="23" t="s">
        <v>519</v>
      </c>
    </row>
    <row r="143" spans="2:65" s="1" customFormat="1" ht="13.5">
      <c r="B143" s="41"/>
      <c r="C143" s="63"/>
      <c r="D143" s="204" t="s">
        <v>182</v>
      </c>
      <c r="E143" s="63"/>
      <c r="F143" s="205" t="s">
        <v>520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89</v>
      </c>
    </row>
    <row r="144" spans="2:65" s="11" customFormat="1" ht="13.5">
      <c r="B144" s="210"/>
      <c r="C144" s="211"/>
      <c r="D144" s="204" t="s">
        <v>279</v>
      </c>
      <c r="E144" s="212" t="s">
        <v>78</v>
      </c>
      <c r="F144" s="213" t="s">
        <v>521</v>
      </c>
      <c r="G144" s="211"/>
      <c r="H144" s="214">
        <v>12.705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279</v>
      </c>
      <c r="AU144" s="220" t="s">
        <v>89</v>
      </c>
      <c r="AV144" s="11" t="s">
        <v>89</v>
      </c>
      <c r="AW144" s="11" t="s">
        <v>42</v>
      </c>
      <c r="AX144" s="11" t="s">
        <v>87</v>
      </c>
      <c r="AY144" s="220" t="s">
        <v>173</v>
      </c>
    </row>
    <row r="145" spans="2:65" s="1" customFormat="1" ht="16.5" customHeight="1">
      <c r="B145" s="41"/>
      <c r="C145" s="192" t="s">
        <v>209</v>
      </c>
      <c r="D145" s="192" t="s">
        <v>176</v>
      </c>
      <c r="E145" s="193" t="s">
        <v>522</v>
      </c>
      <c r="F145" s="194" t="s">
        <v>523</v>
      </c>
      <c r="G145" s="195" t="s">
        <v>256</v>
      </c>
      <c r="H145" s="196">
        <v>30.437999999999999</v>
      </c>
      <c r="I145" s="197"/>
      <c r="J145" s="198">
        <f>ROUND(I145*H145,2)</f>
        <v>0</v>
      </c>
      <c r="K145" s="194" t="s">
        <v>276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1.0300000000000001E-3</v>
      </c>
      <c r="R145" s="201">
        <f>Q145*H145</f>
        <v>3.135114E-2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524</v>
      </c>
    </row>
    <row r="146" spans="2:65" s="1" customFormat="1" ht="27">
      <c r="B146" s="41"/>
      <c r="C146" s="63"/>
      <c r="D146" s="204" t="s">
        <v>182</v>
      </c>
      <c r="E146" s="63"/>
      <c r="F146" s="205" t="s">
        <v>525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1" customFormat="1" ht="13.5">
      <c r="B147" s="210"/>
      <c r="C147" s="211"/>
      <c r="D147" s="204" t="s">
        <v>279</v>
      </c>
      <c r="E147" s="212" t="s">
        <v>78</v>
      </c>
      <c r="F147" s="213" t="s">
        <v>526</v>
      </c>
      <c r="G147" s="211"/>
      <c r="H147" s="214">
        <v>16.544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279</v>
      </c>
      <c r="AU147" s="220" t="s">
        <v>89</v>
      </c>
      <c r="AV147" s="11" t="s">
        <v>89</v>
      </c>
      <c r="AW147" s="11" t="s">
        <v>42</v>
      </c>
      <c r="AX147" s="11" t="s">
        <v>80</v>
      </c>
      <c r="AY147" s="220" t="s">
        <v>173</v>
      </c>
    </row>
    <row r="148" spans="2:65" s="11" customFormat="1" ht="13.5">
      <c r="B148" s="210"/>
      <c r="C148" s="211"/>
      <c r="D148" s="204" t="s">
        <v>279</v>
      </c>
      <c r="E148" s="212" t="s">
        <v>78</v>
      </c>
      <c r="F148" s="213" t="s">
        <v>527</v>
      </c>
      <c r="G148" s="211"/>
      <c r="H148" s="214">
        <v>30.437999999999999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279</v>
      </c>
      <c r="AU148" s="220" t="s">
        <v>89</v>
      </c>
      <c r="AV148" s="11" t="s">
        <v>89</v>
      </c>
      <c r="AW148" s="11" t="s">
        <v>42</v>
      </c>
      <c r="AX148" s="11" t="s">
        <v>87</v>
      </c>
      <c r="AY148" s="220" t="s">
        <v>173</v>
      </c>
    </row>
    <row r="149" spans="2:65" s="1" customFormat="1" ht="16.5" customHeight="1">
      <c r="B149" s="41"/>
      <c r="C149" s="192" t="s">
        <v>213</v>
      </c>
      <c r="D149" s="192" t="s">
        <v>176</v>
      </c>
      <c r="E149" s="193" t="s">
        <v>528</v>
      </c>
      <c r="F149" s="194" t="s">
        <v>529</v>
      </c>
      <c r="G149" s="195" t="s">
        <v>256</v>
      </c>
      <c r="H149" s="196">
        <v>30.437999999999999</v>
      </c>
      <c r="I149" s="197"/>
      <c r="J149" s="198">
        <f>ROUND(I149*H149,2)</f>
        <v>0</v>
      </c>
      <c r="K149" s="194" t="s">
        <v>276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530</v>
      </c>
    </row>
    <row r="150" spans="2:65" s="1" customFormat="1" ht="27">
      <c r="B150" s="41"/>
      <c r="C150" s="63"/>
      <c r="D150" s="204" t="s">
        <v>182</v>
      </c>
      <c r="E150" s="63"/>
      <c r="F150" s="205" t="s">
        <v>531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" customFormat="1" ht="16.5" customHeight="1">
      <c r="B151" s="41"/>
      <c r="C151" s="192" t="s">
        <v>109</v>
      </c>
      <c r="D151" s="192" t="s">
        <v>176</v>
      </c>
      <c r="E151" s="193" t="s">
        <v>532</v>
      </c>
      <c r="F151" s="194" t="s">
        <v>533</v>
      </c>
      <c r="G151" s="195" t="s">
        <v>275</v>
      </c>
      <c r="H151" s="196">
        <v>1.65</v>
      </c>
      <c r="I151" s="197"/>
      <c r="J151" s="198">
        <f>ROUND(I151*H151,2)</f>
        <v>0</v>
      </c>
      <c r="K151" s="194" t="s">
        <v>276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2.45329</v>
      </c>
      <c r="R151" s="201">
        <f>Q151*H151</f>
        <v>4.0479284999999994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534</v>
      </c>
    </row>
    <row r="152" spans="2:65" s="1" customFormat="1" ht="13.5">
      <c r="B152" s="41"/>
      <c r="C152" s="63"/>
      <c r="D152" s="204" t="s">
        <v>182</v>
      </c>
      <c r="E152" s="63"/>
      <c r="F152" s="205" t="s">
        <v>535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1" customFormat="1" ht="13.5">
      <c r="B153" s="210"/>
      <c r="C153" s="211"/>
      <c r="D153" s="204" t="s">
        <v>279</v>
      </c>
      <c r="E153" s="212" t="s">
        <v>78</v>
      </c>
      <c r="F153" s="213" t="s">
        <v>536</v>
      </c>
      <c r="G153" s="211"/>
      <c r="H153" s="214">
        <v>1.65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279</v>
      </c>
      <c r="AU153" s="220" t="s">
        <v>89</v>
      </c>
      <c r="AV153" s="11" t="s">
        <v>89</v>
      </c>
      <c r="AW153" s="11" t="s">
        <v>42</v>
      </c>
      <c r="AX153" s="11" t="s">
        <v>87</v>
      </c>
      <c r="AY153" s="220" t="s">
        <v>173</v>
      </c>
    </row>
    <row r="154" spans="2:65" s="1" customFormat="1" ht="16.5" customHeight="1">
      <c r="B154" s="41"/>
      <c r="C154" s="192" t="s">
        <v>112</v>
      </c>
      <c r="D154" s="192" t="s">
        <v>176</v>
      </c>
      <c r="E154" s="193" t="s">
        <v>537</v>
      </c>
      <c r="F154" s="194" t="s">
        <v>538</v>
      </c>
      <c r="G154" s="195" t="s">
        <v>256</v>
      </c>
      <c r="H154" s="196">
        <v>13.2</v>
      </c>
      <c r="I154" s="197"/>
      <c r="J154" s="198">
        <f>ROUND(I154*H154,2)</f>
        <v>0</v>
      </c>
      <c r="K154" s="194" t="s">
        <v>276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1.0300000000000001E-3</v>
      </c>
      <c r="R154" s="201">
        <f>Q154*H154</f>
        <v>1.3596E-2</v>
      </c>
      <c r="S154" s="201">
        <v>0</v>
      </c>
      <c r="T154" s="202">
        <f>S154*H154</f>
        <v>0</v>
      </c>
      <c r="AR154" s="23" t="s">
        <v>194</v>
      </c>
      <c r="AT154" s="23" t="s">
        <v>176</v>
      </c>
      <c r="AU154" s="23" t="s">
        <v>89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194</v>
      </c>
      <c r="BM154" s="23" t="s">
        <v>539</v>
      </c>
    </row>
    <row r="155" spans="2:65" s="1" customFormat="1" ht="27">
      <c r="B155" s="41"/>
      <c r="C155" s="63"/>
      <c r="D155" s="204" t="s">
        <v>182</v>
      </c>
      <c r="E155" s="63"/>
      <c r="F155" s="205" t="s">
        <v>540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89</v>
      </c>
    </row>
    <row r="156" spans="2:65" s="11" customFormat="1" ht="13.5">
      <c r="B156" s="210"/>
      <c r="C156" s="211"/>
      <c r="D156" s="204" t="s">
        <v>279</v>
      </c>
      <c r="E156" s="212" t="s">
        <v>78</v>
      </c>
      <c r="F156" s="213" t="s">
        <v>541</v>
      </c>
      <c r="G156" s="211"/>
      <c r="H156" s="214">
        <v>13.2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279</v>
      </c>
      <c r="AU156" s="220" t="s">
        <v>89</v>
      </c>
      <c r="AV156" s="11" t="s">
        <v>89</v>
      </c>
      <c r="AW156" s="11" t="s">
        <v>42</v>
      </c>
      <c r="AX156" s="11" t="s">
        <v>87</v>
      </c>
      <c r="AY156" s="220" t="s">
        <v>173</v>
      </c>
    </row>
    <row r="157" spans="2:65" s="1" customFormat="1" ht="16.5" customHeight="1">
      <c r="B157" s="41"/>
      <c r="C157" s="192" t="s">
        <v>115</v>
      </c>
      <c r="D157" s="192" t="s">
        <v>176</v>
      </c>
      <c r="E157" s="193" t="s">
        <v>542</v>
      </c>
      <c r="F157" s="194" t="s">
        <v>543</v>
      </c>
      <c r="G157" s="195" t="s">
        <v>256</v>
      </c>
      <c r="H157" s="196">
        <v>13.2</v>
      </c>
      <c r="I157" s="197"/>
      <c r="J157" s="198">
        <f>ROUND(I157*H157,2)</f>
        <v>0</v>
      </c>
      <c r="K157" s="194" t="s">
        <v>276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544</v>
      </c>
    </row>
    <row r="158" spans="2:65" s="1" customFormat="1" ht="27">
      <c r="B158" s="41"/>
      <c r="C158" s="63"/>
      <c r="D158" s="204" t="s">
        <v>182</v>
      </c>
      <c r="E158" s="63"/>
      <c r="F158" s="205" t="s">
        <v>545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1" customFormat="1" ht="13.5">
      <c r="B159" s="210"/>
      <c r="C159" s="211"/>
      <c r="D159" s="204" t="s">
        <v>279</v>
      </c>
      <c r="E159" s="212" t="s">
        <v>78</v>
      </c>
      <c r="F159" s="213" t="s">
        <v>546</v>
      </c>
      <c r="G159" s="211"/>
      <c r="H159" s="214">
        <v>13.2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279</v>
      </c>
      <c r="AU159" s="220" t="s">
        <v>89</v>
      </c>
      <c r="AV159" s="11" t="s">
        <v>89</v>
      </c>
      <c r="AW159" s="11" t="s">
        <v>42</v>
      </c>
      <c r="AX159" s="11" t="s">
        <v>87</v>
      </c>
      <c r="AY159" s="220" t="s">
        <v>173</v>
      </c>
    </row>
    <row r="160" spans="2:65" s="1" customFormat="1" ht="16.5" customHeight="1">
      <c r="B160" s="41"/>
      <c r="C160" s="192" t="s">
        <v>118</v>
      </c>
      <c r="D160" s="192" t="s">
        <v>176</v>
      </c>
      <c r="E160" s="193" t="s">
        <v>547</v>
      </c>
      <c r="F160" s="194" t="s">
        <v>548</v>
      </c>
      <c r="G160" s="195" t="s">
        <v>256</v>
      </c>
      <c r="H160" s="196">
        <v>81.087999999999994</v>
      </c>
      <c r="I160" s="197"/>
      <c r="J160" s="198">
        <f>ROUND(I160*H160,2)</f>
        <v>0</v>
      </c>
      <c r="K160" s="194" t="s">
        <v>276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1.09E-3</v>
      </c>
      <c r="R160" s="201">
        <f>Q160*H160</f>
        <v>8.8385919999999993E-2</v>
      </c>
      <c r="S160" s="201">
        <v>0</v>
      </c>
      <c r="T160" s="202">
        <f>S160*H160</f>
        <v>0</v>
      </c>
      <c r="AR160" s="23" t="s">
        <v>194</v>
      </c>
      <c r="AT160" s="23" t="s">
        <v>176</v>
      </c>
      <c r="AU160" s="23" t="s">
        <v>89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194</v>
      </c>
      <c r="BM160" s="23" t="s">
        <v>549</v>
      </c>
    </row>
    <row r="161" spans="2:65" s="1" customFormat="1" ht="40.5">
      <c r="B161" s="41"/>
      <c r="C161" s="63"/>
      <c r="D161" s="204" t="s">
        <v>182</v>
      </c>
      <c r="E161" s="63"/>
      <c r="F161" s="205" t="s">
        <v>550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89</v>
      </c>
    </row>
    <row r="162" spans="2:65" s="11" customFormat="1" ht="13.5">
      <c r="B162" s="210"/>
      <c r="C162" s="211"/>
      <c r="D162" s="204" t="s">
        <v>279</v>
      </c>
      <c r="E162" s="212" t="s">
        <v>78</v>
      </c>
      <c r="F162" s="213" t="s">
        <v>551</v>
      </c>
      <c r="G162" s="211"/>
      <c r="H162" s="214">
        <v>81.087999999999994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279</v>
      </c>
      <c r="AU162" s="220" t="s">
        <v>89</v>
      </c>
      <c r="AV162" s="11" t="s">
        <v>89</v>
      </c>
      <c r="AW162" s="11" t="s">
        <v>42</v>
      </c>
      <c r="AX162" s="11" t="s">
        <v>80</v>
      </c>
      <c r="AY162" s="220" t="s">
        <v>173</v>
      </c>
    </row>
    <row r="163" spans="2:65" s="13" customFormat="1" ht="13.5">
      <c r="B163" s="231"/>
      <c r="C163" s="232"/>
      <c r="D163" s="204" t="s">
        <v>279</v>
      </c>
      <c r="E163" s="233" t="s">
        <v>78</v>
      </c>
      <c r="F163" s="234" t="s">
        <v>292</v>
      </c>
      <c r="G163" s="232"/>
      <c r="H163" s="235">
        <v>81.087999999999994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279</v>
      </c>
      <c r="AU163" s="241" t="s">
        <v>89</v>
      </c>
      <c r="AV163" s="13" t="s">
        <v>194</v>
      </c>
      <c r="AW163" s="13" t="s">
        <v>42</v>
      </c>
      <c r="AX163" s="13" t="s">
        <v>87</v>
      </c>
      <c r="AY163" s="241" t="s">
        <v>173</v>
      </c>
    </row>
    <row r="164" spans="2:65" s="1" customFormat="1" ht="16.5" customHeight="1">
      <c r="B164" s="41"/>
      <c r="C164" s="192" t="s">
        <v>121</v>
      </c>
      <c r="D164" s="192" t="s">
        <v>176</v>
      </c>
      <c r="E164" s="193" t="s">
        <v>552</v>
      </c>
      <c r="F164" s="194" t="s">
        <v>553</v>
      </c>
      <c r="G164" s="195" t="s">
        <v>256</v>
      </c>
      <c r="H164" s="196">
        <v>81.087999999999994</v>
      </c>
      <c r="I164" s="197"/>
      <c r="J164" s="198">
        <f>ROUND(I164*H164,2)</f>
        <v>0</v>
      </c>
      <c r="K164" s="194" t="s">
        <v>276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194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194</v>
      </c>
      <c r="BM164" s="23" t="s">
        <v>554</v>
      </c>
    </row>
    <row r="165" spans="2:65" s="1" customFormat="1" ht="40.5">
      <c r="B165" s="41"/>
      <c r="C165" s="63"/>
      <c r="D165" s="204" t="s">
        <v>182</v>
      </c>
      <c r="E165" s="63"/>
      <c r="F165" s="205" t="s">
        <v>555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" customFormat="1" ht="16.5" customHeight="1">
      <c r="B166" s="41"/>
      <c r="C166" s="192" t="s">
        <v>10</v>
      </c>
      <c r="D166" s="192" t="s">
        <v>176</v>
      </c>
      <c r="E166" s="193" t="s">
        <v>556</v>
      </c>
      <c r="F166" s="194" t="s">
        <v>557</v>
      </c>
      <c r="G166" s="195" t="s">
        <v>332</v>
      </c>
      <c r="H166" s="196">
        <v>1.373</v>
      </c>
      <c r="I166" s="197"/>
      <c r="J166" s="198">
        <f>ROUND(I166*H166,2)</f>
        <v>0</v>
      </c>
      <c r="K166" s="194" t="s">
        <v>276</v>
      </c>
      <c r="L166" s="61"/>
      <c r="M166" s="199" t="s">
        <v>78</v>
      </c>
      <c r="N166" s="200" t="s">
        <v>50</v>
      </c>
      <c r="O166" s="42"/>
      <c r="P166" s="201">
        <f>O166*H166</f>
        <v>0</v>
      </c>
      <c r="Q166" s="201">
        <v>1.05871</v>
      </c>
      <c r="R166" s="201">
        <f>Q166*H166</f>
        <v>1.4536088300000001</v>
      </c>
      <c r="S166" s="201">
        <v>0</v>
      </c>
      <c r="T166" s="202">
        <f>S166*H166</f>
        <v>0</v>
      </c>
      <c r="AR166" s="23" t="s">
        <v>194</v>
      </c>
      <c r="AT166" s="23" t="s">
        <v>176</v>
      </c>
      <c r="AU166" s="23" t="s">
        <v>89</v>
      </c>
      <c r="AY166" s="23" t="s">
        <v>173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87</v>
      </c>
      <c r="BK166" s="203">
        <f>ROUND(I166*H166,2)</f>
        <v>0</v>
      </c>
      <c r="BL166" s="23" t="s">
        <v>194</v>
      </c>
      <c r="BM166" s="23" t="s">
        <v>558</v>
      </c>
    </row>
    <row r="167" spans="2:65" s="1" customFormat="1" ht="27">
      <c r="B167" s="41"/>
      <c r="C167" s="63"/>
      <c r="D167" s="204" t="s">
        <v>182</v>
      </c>
      <c r="E167" s="63"/>
      <c r="F167" s="205" t="s">
        <v>559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3" t="s">
        <v>182</v>
      </c>
      <c r="AU167" s="23" t="s">
        <v>89</v>
      </c>
    </row>
    <row r="168" spans="2:65" s="11" customFormat="1" ht="13.5">
      <c r="B168" s="210"/>
      <c r="C168" s="211"/>
      <c r="D168" s="204" t="s">
        <v>279</v>
      </c>
      <c r="E168" s="212" t="s">
        <v>78</v>
      </c>
      <c r="F168" s="213" t="s">
        <v>560</v>
      </c>
      <c r="G168" s="211"/>
      <c r="H168" s="214">
        <v>1.2709999999999999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279</v>
      </c>
      <c r="AU168" s="220" t="s">
        <v>89</v>
      </c>
      <c r="AV168" s="11" t="s">
        <v>89</v>
      </c>
      <c r="AW168" s="11" t="s">
        <v>42</v>
      </c>
      <c r="AX168" s="11" t="s">
        <v>87</v>
      </c>
      <c r="AY168" s="220" t="s">
        <v>173</v>
      </c>
    </row>
    <row r="169" spans="2:65" s="11" customFormat="1" ht="13.5">
      <c r="B169" s="210"/>
      <c r="C169" s="211"/>
      <c r="D169" s="204" t="s">
        <v>279</v>
      </c>
      <c r="E169" s="211"/>
      <c r="F169" s="213" t="s">
        <v>561</v>
      </c>
      <c r="G169" s="211"/>
      <c r="H169" s="214">
        <v>1.373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279</v>
      </c>
      <c r="AU169" s="220" t="s">
        <v>89</v>
      </c>
      <c r="AV169" s="11" t="s">
        <v>89</v>
      </c>
      <c r="AW169" s="11" t="s">
        <v>6</v>
      </c>
      <c r="AX169" s="11" t="s">
        <v>87</v>
      </c>
      <c r="AY169" s="220" t="s">
        <v>173</v>
      </c>
    </row>
    <row r="170" spans="2:65" s="1" customFormat="1" ht="16.5" customHeight="1">
      <c r="B170" s="41"/>
      <c r="C170" s="192" t="s">
        <v>239</v>
      </c>
      <c r="D170" s="192" t="s">
        <v>176</v>
      </c>
      <c r="E170" s="193" t="s">
        <v>562</v>
      </c>
      <c r="F170" s="194" t="s">
        <v>563</v>
      </c>
      <c r="G170" s="195" t="s">
        <v>275</v>
      </c>
      <c r="H170" s="196">
        <v>16.513999999999999</v>
      </c>
      <c r="I170" s="197"/>
      <c r="J170" s="198">
        <f>ROUND(I170*H170,2)</f>
        <v>0</v>
      </c>
      <c r="K170" s="194" t="s">
        <v>78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2.45329</v>
      </c>
      <c r="R170" s="201">
        <f>Q170*H170</f>
        <v>40.513631059999994</v>
      </c>
      <c r="S170" s="201">
        <v>0</v>
      </c>
      <c r="T170" s="202">
        <f>S170*H170</f>
        <v>0</v>
      </c>
      <c r="AR170" s="23" t="s">
        <v>194</v>
      </c>
      <c r="AT170" s="23" t="s">
        <v>176</v>
      </c>
      <c r="AU170" s="23" t="s">
        <v>89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194</v>
      </c>
      <c r="BM170" s="23" t="s">
        <v>564</v>
      </c>
    </row>
    <row r="171" spans="2:65" s="1" customFormat="1" ht="13.5">
      <c r="B171" s="41"/>
      <c r="C171" s="63"/>
      <c r="D171" s="204" t="s">
        <v>182</v>
      </c>
      <c r="E171" s="63"/>
      <c r="F171" s="205" t="s">
        <v>565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89</v>
      </c>
    </row>
    <row r="172" spans="2:65" s="11" customFormat="1" ht="13.5">
      <c r="B172" s="210"/>
      <c r="C172" s="211"/>
      <c r="D172" s="204" t="s">
        <v>279</v>
      </c>
      <c r="E172" s="212" t="s">
        <v>78</v>
      </c>
      <c r="F172" s="213" t="s">
        <v>566</v>
      </c>
      <c r="G172" s="211"/>
      <c r="H172" s="214">
        <v>16.513999999999999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279</v>
      </c>
      <c r="AU172" s="220" t="s">
        <v>89</v>
      </c>
      <c r="AV172" s="11" t="s">
        <v>89</v>
      </c>
      <c r="AW172" s="11" t="s">
        <v>42</v>
      </c>
      <c r="AX172" s="11" t="s">
        <v>87</v>
      </c>
      <c r="AY172" s="220" t="s">
        <v>173</v>
      </c>
    </row>
    <row r="173" spans="2:65" s="1" customFormat="1" ht="25.5" customHeight="1">
      <c r="B173" s="41"/>
      <c r="C173" s="192" t="s">
        <v>243</v>
      </c>
      <c r="D173" s="192" t="s">
        <v>176</v>
      </c>
      <c r="E173" s="193" t="s">
        <v>567</v>
      </c>
      <c r="F173" s="194" t="s">
        <v>568</v>
      </c>
      <c r="G173" s="195" t="s">
        <v>256</v>
      </c>
      <c r="H173" s="196">
        <v>7.4459999999999997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0.42831999999999998</v>
      </c>
      <c r="R173" s="201">
        <f>Q173*H173</f>
        <v>3.1892707199999997</v>
      </c>
      <c r="S173" s="201">
        <v>0</v>
      </c>
      <c r="T173" s="202">
        <f>S173*H173</f>
        <v>0</v>
      </c>
      <c r="AR173" s="23" t="s">
        <v>194</v>
      </c>
      <c r="AT173" s="23" t="s">
        <v>176</v>
      </c>
      <c r="AU173" s="23" t="s">
        <v>89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194</v>
      </c>
      <c r="BM173" s="23" t="s">
        <v>569</v>
      </c>
    </row>
    <row r="174" spans="2:65" s="1" customFormat="1" ht="27">
      <c r="B174" s="41"/>
      <c r="C174" s="63"/>
      <c r="D174" s="204" t="s">
        <v>182</v>
      </c>
      <c r="E174" s="63"/>
      <c r="F174" s="205" t="s">
        <v>570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89</v>
      </c>
    </row>
    <row r="175" spans="2:65" s="11" customFormat="1" ht="13.5">
      <c r="B175" s="210"/>
      <c r="C175" s="211"/>
      <c r="D175" s="204" t="s">
        <v>279</v>
      </c>
      <c r="E175" s="212" t="s">
        <v>78</v>
      </c>
      <c r="F175" s="213" t="s">
        <v>571</v>
      </c>
      <c r="G175" s="211"/>
      <c r="H175" s="214">
        <v>7.4459999999999997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279</v>
      </c>
      <c r="AU175" s="220" t="s">
        <v>89</v>
      </c>
      <c r="AV175" s="11" t="s">
        <v>89</v>
      </c>
      <c r="AW175" s="11" t="s">
        <v>42</v>
      </c>
      <c r="AX175" s="11" t="s">
        <v>87</v>
      </c>
      <c r="AY175" s="220" t="s">
        <v>173</v>
      </c>
    </row>
    <row r="176" spans="2:65" s="1" customFormat="1" ht="16.5" customHeight="1">
      <c r="B176" s="41"/>
      <c r="C176" s="192" t="s">
        <v>249</v>
      </c>
      <c r="D176" s="192" t="s">
        <v>176</v>
      </c>
      <c r="E176" s="193" t="s">
        <v>572</v>
      </c>
      <c r="F176" s="194" t="s">
        <v>573</v>
      </c>
      <c r="G176" s="195" t="s">
        <v>327</v>
      </c>
      <c r="H176" s="196">
        <v>306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1.2199999999999999E-3</v>
      </c>
      <c r="R176" s="201">
        <f>Q176*H176</f>
        <v>0.37331999999999999</v>
      </c>
      <c r="S176" s="201">
        <v>0</v>
      </c>
      <c r="T176" s="202">
        <f>S176*H176</f>
        <v>0</v>
      </c>
      <c r="AR176" s="23" t="s">
        <v>194</v>
      </c>
      <c r="AT176" s="23" t="s">
        <v>176</v>
      </c>
      <c r="AU176" s="23" t="s">
        <v>89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194</v>
      </c>
      <c r="BM176" s="23" t="s">
        <v>574</v>
      </c>
    </row>
    <row r="177" spans="2:65" s="1" customFormat="1" ht="13.5">
      <c r="B177" s="41"/>
      <c r="C177" s="63"/>
      <c r="D177" s="204" t="s">
        <v>182</v>
      </c>
      <c r="E177" s="63"/>
      <c r="F177" s="205" t="s">
        <v>573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89</v>
      </c>
    </row>
    <row r="178" spans="2:65" s="11" customFormat="1" ht="13.5">
      <c r="B178" s="210"/>
      <c r="C178" s="211"/>
      <c r="D178" s="204" t="s">
        <v>279</v>
      </c>
      <c r="E178" s="212" t="s">
        <v>78</v>
      </c>
      <c r="F178" s="213" t="s">
        <v>575</v>
      </c>
      <c r="G178" s="211"/>
      <c r="H178" s="214">
        <v>306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279</v>
      </c>
      <c r="AU178" s="220" t="s">
        <v>89</v>
      </c>
      <c r="AV178" s="11" t="s">
        <v>89</v>
      </c>
      <c r="AW178" s="11" t="s">
        <v>42</v>
      </c>
      <c r="AX178" s="11" t="s">
        <v>87</v>
      </c>
      <c r="AY178" s="220" t="s">
        <v>173</v>
      </c>
    </row>
    <row r="179" spans="2:65" s="1" customFormat="1" ht="16.5" customHeight="1">
      <c r="B179" s="41"/>
      <c r="C179" s="192" t="s">
        <v>253</v>
      </c>
      <c r="D179" s="192" t="s">
        <v>176</v>
      </c>
      <c r="E179" s="193" t="s">
        <v>576</v>
      </c>
      <c r="F179" s="194" t="s">
        <v>577</v>
      </c>
      <c r="G179" s="195" t="s">
        <v>327</v>
      </c>
      <c r="H179" s="196">
        <v>128.52000000000001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1.2199999999999999E-3</v>
      </c>
      <c r="R179" s="201">
        <f>Q179*H179</f>
        <v>0.1567944</v>
      </c>
      <c r="S179" s="201">
        <v>0</v>
      </c>
      <c r="T179" s="202">
        <f>S179*H179</f>
        <v>0</v>
      </c>
      <c r="AR179" s="23" t="s">
        <v>194</v>
      </c>
      <c r="AT179" s="23" t="s">
        <v>176</v>
      </c>
      <c r="AU179" s="23" t="s">
        <v>89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194</v>
      </c>
      <c r="BM179" s="23" t="s">
        <v>578</v>
      </c>
    </row>
    <row r="180" spans="2:65" s="1" customFormat="1" ht="13.5">
      <c r="B180" s="41"/>
      <c r="C180" s="63"/>
      <c r="D180" s="204" t="s">
        <v>182</v>
      </c>
      <c r="E180" s="63"/>
      <c r="F180" s="205" t="s">
        <v>577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89</v>
      </c>
    </row>
    <row r="181" spans="2:65" s="11" customFormat="1" ht="13.5">
      <c r="B181" s="210"/>
      <c r="C181" s="211"/>
      <c r="D181" s="204" t="s">
        <v>279</v>
      </c>
      <c r="E181" s="212" t="s">
        <v>78</v>
      </c>
      <c r="F181" s="213" t="s">
        <v>579</v>
      </c>
      <c r="G181" s="211"/>
      <c r="H181" s="214">
        <v>128.52000000000001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279</v>
      </c>
      <c r="AU181" s="220" t="s">
        <v>89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" customFormat="1" ht="16.5" customHeight="1">
      <c r="B182" s="41"/>
      <c r="C182" s="192" t="s">
        <v>124</v>
      </c>
      <c r="D182" s="192" t="s">
        <v>176</v>
      </c>
      <c r="E182" s="193" t="s">
        <v>580</v>
      </c>
      <c r="F182" s="194" t="s">
        <v>581</v>
      </c>
      <c r="G182" s="195" t="s">
        <v>256</v>
      </c>
      <c r="H182" s="196">
        <v>40.543999999999997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194</v>
      </c>
      <c r="AT182" s="23" t="s">
        <v>176</v>
      </c>
      <c r="AU182" s="23" t="s">
        <v>89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194</v>
      </c>
      <c r="BM182" s="23" t="s">
        <v>582</v>
      </c>
    </row>
    <row r="183" spans="2:65" s="11" customFormat="1" ht="13.5">
      <c r="B183" s="210"/>
      <c r="C183" s="211"/>
      <c r="D183" s="204" t="s">
        <v>279</v>
      </c>
      <c r="E183" s="212" t="s">
        <v>78</v>
      </c>
      <c r="F183" s="213" t="s">
        <v>583</v>
      </c>
      <c r="G183" s="211"/>
      <c r="H183" s="214">
        <v>40.543999999999997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279</v>
      </c>
      <c r="AU183" s="220" t="s">
        <v>89</v>
      </c>
      <c r="AV183" s="11" t="s">
        <v>89</v>
      </c>
      <c r="AW183" s="11" t="s">
        <v>42</v>
      </c>
      <c r="AX183" s="11" t="s">
        <v>87</v>
      </c>
      <c r="AY183" s="220" t="s">
        <v>173</v>
      </c>
    </row>
    <row r="184" spans="2:65" s="13" customFormat="1" ht="13.5">
      <c r="B184" s="231"/>
      <c r="C184" s="232"/>
      <c r="D184" s="204" t="s">
        <v>279</v>
      </c>
      <c r="E184" s="233" t="s">
        <v>78</v>
      </c>
      <c r="F184" s="234" t="s">
        <v>292</v>
      </c>
      <c r="G184" s="232"/>
      <c r="H184" s="235">
        <v>40.543999999999997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279</v>
      </c>
      <c r="AU184" s="241" t="s">
        <v>89</v>
      </c>
      <c r="AV184" s="13" t="s">
        <v>194</v>
      </c>
      <c r="AW184" s="13" t="s">
        <v>42</v>
      </c>
      <c r="AX184" s="13" t="s">
        <v>80</v>
      </c>
      <c r="AY184" s="241" t="s">
        <v>173</v>
      </c>
    </row>
    <row r="185" spans="2:65" s="10" customFormat="1" ht="29.85" customHeight="1">
      <c r="B185" s="176"/>
      <c r="C185" s="177"/>
      <c r="D185" s="178" t="s">
        <v>79</v>
      </c>
      <c r="E185" s="190" t="s">
        <v>188</v>
      </c>
      <c r="F185" s="190" t="s">
        <v>584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SUM(P186:P273)</f>
        <v>0</v>
      </c>
      <c r="Q185" s="184"/>
      <c r="R185" s="185">
        <f>SUM(R186:R273)</f>
        <v>2179.4853270600001</v>
      </c>
      <c r="S185" s="184"/>
      <c r="T185" s="186">
        <f>SUM(T186:T273)</f>
        <v>0</v>
      </c>
      <c r="AR185" s="187" t="s">
        <v>87</v>
      </c>
      <c r="AT185" s="188" t="s">
        <v>79</v>
      </c>
      <c r="AU185" s="188" t="s">
        <v>87</v>
      </c>
      <c r="AY185" s="187" t="s">
        <v>173</v>
      </c>
      <c r="BK185" s="189">
        <f>SUM(BK186:BK273)</f>
        <v>0</v>
      </c>
    </row>
    <row r="186" spans="2:65" s="1" customFormat="1" ht="16.5" customHeight="1">
      <c r="B186" s="41"/>
      <c r="C186" s="192" t="s">
        <v>9</v>
      </c>
      <c r="D186" s="192" t="s">
        <v>176</v>
      </c>
      <c r="E186" s="193" t="s">
        <v>585</v>
      </c>
      <c r="F186" s="194" t="s">
        <v>586</v>
      </c>
      <c r="G186" s="195" t="s">
        <v>256</v>
      </c>
      <c r="H186" s="196">
        <v>7.47</v>
      </c>
      <c r="I186" s="197"/>
      <c r="J186" s="198">
        <f>ROUND(I186*H186,2)</f>
        <v>0</v>
      </c>
      <c r="K186" s="194" t="s">
        <v>276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0.25041000000000002</v>
      </c>
      <c r="R186" s="201">
        <f>Q186*H186</f>
        <v>1.8705627</v>
      </c>
      <c r="S186" s="201">
        <v>0</v>
      </c>
      <c r="T186" s="202">
        <f>S186*H186</f>
        <v>0</v>
      </c>
      <c r="AR186" s="23" t="s">
        <v>194</v>
      </c>
      <c r="AT186" s="23" t="s">
        <v>176</v>
      </c>
      <c r="AU186" s="23" t="s">
        <v>89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194</v>
      </c>
      <c r="BM186" s="23" t="s">
        <v>587</v>
      </c>
    </row>
    <row r="187" spans="2:65" s="1" customFormat="1" ht="27">
      <c r="B187" s="41"/>
      <c r="C187" s="63"/>
      <c r="D187" s="204" t="s">
        <v>182</v>
      </c>
      <c r="E187" s="63"/>
      <c r="F187" s="205" t="s">
        <v>588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89</v>
      </c>
    </row>
    <row r="188" spans="2:65" s="11" customFormat="1" ht="13.5">
      <c r="B188" s="210"/>
      <c r="C188" s="211"/>
      <c r="D188" s="204" t="s">
        <v>279</v>
      </c>
      <c r="E188" s="212" t="s">
        <v>78</v>
      </c>
      <c r="F188" s="213" t="s">
        <v>589</v>
      </c>
      <c r="G188" s="211"/>
      <c r="H188" s="214">
        <v>7.47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279</v>
      </c>
      <c r="AU188" s="220" t="s">
        <v>89</v>
      </c>
      <c r="AV188" s="11" t="s">
        <v>89</v>
      </c>
      <c r="AW188" s="11" t="s">
        <v>42</v>
      </c>
      <c r="AX188" s="11" t="s">
        <v>87</v>
      </c>
      <c r="AY188" s="220" t="s">
        <v>173</v>
      </c>
    </row>
    <row r="189" spans="2:65" s="1" customFormat="1" ht="16.5" customHeight="1">
      <c r="B189" s="41"/>
      <c r="C189" s="192" t="s">
        <v>129</v>
      </c>
      <c r="D189" s="192" t="s">
        <v>176</v>
      </c>
      <c r="E189" s="193" t="s">
        <v>590</v>
      </c>
      <c r="F189" s="194" t="s">
        <v>591</v>
      </c>
      <c r="G189" s="195" t="s">
        <v>256</v>
      </c>
      <c r="H189" s="196">
        <v>2.9180000000000001</v>
      </c>
      <c r="I189" s="197"/>
      <c r="J189" s="198">
        <f>ROUND(I189*H189,2)</f>
        <v>0</v>
      </c>
      <c r="K189" s="194" t="s">
        <v>276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0.30381000000000002</v>
      </c>
      <c r="R189" s="201">
        <f>Q189*H189</f>
        <v>0.88651758000000014</v>
      </c>
      <c r="S189" s="201">
        <v>0</v>
      </c>
      <c r="T189" s="202">
        <f>S189*H189</f>
        <v>0</v>
      </c>
      <c r="AR189" s="23" t="s">
        <v>194</v>
      </c>
      <c r="AT189" s="23" t="s">
        <v>176</v>
      </c>
      <c r="AU189" s="23" t="s">
        <v>89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194</v>
      </c>
      <c r="BM189" s="23" t="s">
        <v>592</v>
      </c>
    </row>
    <row r="190" spans="2:65" s="1" customFormat="1" ht="27">
      <c r="B190" s="41"/>
      <c r="C190" s="63"/>
      <c r="D190" s="204" t="s">
        <v>182</v>
      </c>
      <c r="E190" s="63"/>
      <c r="F190" s="205" t="s">
        <v>593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89</v>
      </c>
    </row>
    <row r="191" spans="2:65" s="11" customFormat="1" ht="13.5">
      <c r="B191" s="210"/>
      <c r="C191" s="211"/>
      <c r="D191" s="204" t="s">
        <v>279</v>
      </c>
      <c r="E191" s="212" t="s">
        <v>78</v>
      </c>
      <c r="F191" s="213" t="s">
        <v>594</v>
      </c>
      <c r="G191" s="211"/>
      <c r="H191" s="214">
        <v>2.9180000000000001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279</v>
      </c>
      <c r="AU191" s="220" t="s">
        <v>89</v>
      </c>
      <c r="AV191" s="11" t="s">
        <v>89</v>
      </c>
      <c r="AW191" s="11" t="s">
        <v>42</v>
      </c>
      <c r="AX191" s="11" t="s">
        <v>87</v>
      </c>
      <c r="AY191" s="220" t="s">
        <v>173</v>
      </c>
    </row>
    <row r="192" spans="2:65" s="1" customFormat="1" ht="16.5" customHeight="1">
      <c r="B192" s="41"/>
      <c r="C192" s="192" t="s">
        <v>387</v>
      </c>
      <c r="D192" s="192" t="s">
        <v>176</v>
      </c>
      <c r="E192" s="193" t="s">
        <v>595</v>
      </c>
      <c r="F192" s="194" t="s">
        <v>596</v>
      </c>
      <c r="G192" s="195" t="s">
        <v>275</v>
      </c>
      <c r="H192" s="196">
        <v>22.949000000000002</v>
      </c>
      <c r="I192" s="197"/>
      <c r="J192" s="198">
        <f>ROUND(I192*H192,2)</f>
        <v>0</v>
      </c>
      <c r="K192" s="194" t="s">
        <v>276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2.45329</v>
      </c>
      <c r="R192" s="201">
        <f>Q192*H192</f>
        <v>56.300552210000006</v>
      </c>
      <c r="S192" s="201">
        <v>0</v>
      </c>
      <c r="T192" s="202">
        <f>S192*H192</f>
        <v>0</v>
      </c>
      <c r="AR192" s="23" t="s">
        <v>194</v>
      </c>
      <c r="AT192" s="23" t="s">
        <v>176</v>
      </c>
      <c r="AU192" s="23" t="s">
        <v>89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194</v>
      </c>
      <c r="BM192" s="23" t="s">
        <v>597</v>
      </c>
    </row>
    <row r="193" spans="2:65" s="1" customFormat="1" ht="27">
      <c r="B193" s="41"/>
      <c r="C193" s="63"/>
      <c r="D193" s="204" t="s">
        <v>182</v>
      </c>
      <c r="E193" s="63"/>
      <c r="F193" s="205" t="s">
        <v>598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89</v>
      </c>
    </row>
    <row r="194" spans="2:65" s="11" customFormat="1" ht="13.5">
      <c r="B194" s="210"/>
      <c r="C194" s="211"/>
      <c r="D194" s="204" t="s">
        <v>279</v>
      </c>
      <c r="E194" s="212" t="s">
        <v>78</v>
      </c>
      <c r="F194" s="213" t="s">
        <v>599</v>
      </c>
      <c r="G194" s="211"/>
      <c r="H194" s="214">
        <v>22.949000000000002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279</v>
      </c>
      <c r="AU194" s="220" t="s">
        <v>89</v>
      </c>
      <c r="AV194" s="11" t="s">
        <v>89</v>
      </c>
      <c r="AW194" s="11" t="s">
        <v>42</v>
      </c>
      <c r="AX194" s="11" t="s">
        <v>87</v>
      </c>
      <c r="AY194" s="220" t="s">
        <v>173</v>
      </c>
    </row>
    <row r="195" spans="2:65" s="1" customFormat="1" ht="16.5" customHeight="1">
      <c r="B195" s="41"/>
      <c r="C195" s="192" t="s">
        <v>394</v>
      </c>
      <c r="D195" s="192" t="s">
        <v>176</v>
      </c>
      <c r="E195" s="193" t="s">
        <v>600</v>
      </c>
      <c r="F195" s="194" t="s">
        <v>601</v>
      </c>
      <c r="G195" s="195" t="s">
        <v>275</v>
      </c>
      <c r="H195" s="196">
        <v>629.149</v>
      </c>
      <c r="I195" s="197"/>
      <c r="J195" s="198">
        <f>ROUND(I195*H195,2)</f>
        <v>0</v>
      </c>
      <c r="K195" s="194" t="s">
        <v>276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2.45329</v>
      </c>
      <c r="R195" s="201">
        <f>Q195*H195</f>
        <v>1543.4849502100001</v>
      </c>
      <c r="S195" s="201">
        <v>0</v>
      </c>
      <c r="T195" s="202">
        <f>S195*H195</f>
        <v>0</v>
      </c>
      <c r="AR195" s="23" t="s">
        <v>194</v>
      </c>
      <c r="AT195" s="23" t="s">
        <v>176</v>
      </c>
      <c r="AU195" s="23" t="s">
        <v>89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194</v>
      </c>
      <c r="BM195" s="23" t="s">
        <v>602</v>
      </c>
    </row>
    <row r="196" spans="2:65" s="1" customFormat="1" ht="27">
      <c r="B196" s="41"/>
      <c r="C196" s="63"/>
      <c r="D196" s="204" t="s">
        <v>182</v>
      </c>
      <c r="E196" s="63"/>
      <c r="F196" s="205" t="s">
        <v>603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89</v>
      </c>
    </row>
    <row r="197" spans="2:65" s="11" customFormat="1" ht="13.5">
      <c r="B197" s="210"/>
      <c r="C197" s="211"/>
      <c r="D197" s="204" t="s">
        <v>279</v>
      </c>
      <c r="E197" s="212" t="s">
        <v>78</v>
      </c>
      <c r="F197" s="213" t="s">
        <v>604</v>
      </c>
      <c r="G197" s="211"/>
      <c r="H197" s="214">
        <v>94.587000000000003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279</v>
      </c>
      <c r="AU197" s="220" t="s">
        <v>89</v>
      </c>
      <c r="AV197" s="11" t="s">
        <v>89</v>
      </c>
      <c r="AW197" s="11" t="s">
        <v>42</v>
      </c>
      <c r="AX197" s="11" t="s">
        <v>80</v>
      </c>
      <c r="AY197" s="220" t="s">
        <v>173</v>
      </c>
    </row>
    <row r="198" spans="2:65" s="11" customFormat="1" ht="13.5">
      <c r="B198" s="210"/>
      <c r="C198" s="211"/>
      <c r="D198" s="204" t="s">
        <v>279</v>
      </c>
      <c r="E198" s="212" t="s">
        <v>78</v>
      </c>
      <c r="F198" s="213" t="s">
        <v>605</v>
      </c>
      <c r="G198" s="211"/>
      <c r="H198" s="214">
        <v>67.766000000000005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279</v>
      </c>
      <c r="AU198" s="220" t="s">
        <v>89</v>
      </c>
      <c r="AV198" s="11" t="s">
        <v>89</v>
      </c>
      <c r="AW198" s="11" t="s">
        <v>42</v>
      </c>
      <c r="AX198" s="11" t="s">
        <v>80</v>
      </c>
      <c r="AY198" s="220" t="s">
        <v>173</v>
      </c>
    </row>
    <row r="199" spans="2:65" s="11" customFormat="1" ht="13.5">
      <c r="B199" s="210"/>
      <c r="C199" s="211"/>
      <c r="D199" s="204" t="s">
        <v>279</v>
      </c>
      <c r="E199" s="212" t="s">
        <v>78</v>
      </c>
      <c r="F199" s="213" t="s">
        <v>606</v>
      </c>
      <c r="G199" s="211"/>
      <c r="H199" s="214">
        <v>51.54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279</v>
      </c>
      <c r="AU199" s="220" t="s">
        <v>89</v>
      </c>
      <c r="AV199" s="11" t="s">
        <v>89</v>
      </c>
      <c r="AW199" s="11" t="s">
        <v>42</v>
      </c>
      <c r="AX199" s="11" t="s">
        <v>80</v>
      </c>
      <c r="AY199" s="220" t="s">
        <v>173</v>
      </c>
    </row>
    <row r="200" spans="2:65" s="11" customFormat="1" ht="13.5">
      <c r="B200" s="210"/>
      <c r="C200" s="211"/>
      <c r="D200" s="204" t="s">
        <v>279</v>
      </c>
      <c r="E200" s="212" t="s">
        <v>78</v>
      </c>
      <c r="F200" s="213" t="s">
        <v>607</v>
      </c>
      <c r="G200" s="211"/>
      <c r="H200" s="214">
        <v>10.723000000000001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279</v>
      </c>
      <c r="AU200" s="220" t="s">
        <v>89</v>
      </c>
      <c r="AV200" s="11" t="s">
        <v>89</v>
      </c>
      <c r="AW200" s="11" t="s">
        <v>42</v>
      </c>
      <c r="AX200" s="11" t="s">
        <v>80</v>
      </c>
      <c r="AY200" s="220" t="s">
        <v>173</v>
      </c>
    </row>
    <row r="201" spans="2:65" s="11" customFormat="1" ht="13.5">
      <c r="B201" s="210"/>
      <c r="C201" s="211"/>
      <c r="D201" s="204" t="s">
        <v>279</v>
      </c>
      <c r="E201" s="212" t="s">
        <v>78</v>
      </c>
      <c r="F201" s="213" t="s">
        <v>608</v>
      </c>
      <c r="G201" s="211"/>
      <c r="H201" s="214">
        <v>10.012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279</v>
      </c>
      <c r="AU201" s="220" t="s">
        <v>89</v>
      </c>
      <c r="AV201" s="11" t="s">
        <v>89</v>
      </c>
      <c r="AW201" s="11" t="s">
        <v>42</v>
      </c>
      <c r="AX201" s="11" t="s">
        <v>80</v>
      </c>
      <c r="AY201" s="220" t="s">
        <v>173</v>
      </c>
    </row>
    <row r="202" spans="2:65" s="11" customFormat="1" ht="13.5">
      <c r="B202" s="210"/>
      <c r="C202" s="211"/>
      <c r="D202" s="204" t="s">
        <v>279</v>
      </c>
      <c r="E202" s="212" t="s">
        <v>78</v>
      </c>
      <c r="F202" s="213" t="s">
        <v>609</v>
      </c>
      <c r="G202" s="211"/>
      <c r="H202" s="214">
        <v>93.227999999999994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279</v>
      </c>
      <c r="AU202" s="220" t="s">
        <v>89</v>
      </c>
      <c r="AV202" s="11" t="s">
        <v>89</v>
      </c>
      <c r="AW202" s="11" t="s">
        <v>42</v>
      </c>
      <c r="AX202" s="11" t="s">
        <v>80</v>
      </c>
      <c r="AY202" s="220" t="s">
        <v>173</v>
      </c>
    </row>
    <row r="203" spans="2:65" s="11" customFormat="1" ht="13.5">
      <c r="B203" s="210"/>
      <c r="C203" s="211"/>
      <c r="D203" s="204" t="s">
        <v>279</v>
      </c>
      <c r="E203" s="212" t="s">
        <v>78</v>
      </c>
      <c r="F203" s="213" t="s">
        <v>610</v>
      </c>
      <c r="G203" s="211"/>
      <c r="H203" s="214">
        <v>108.871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279</v>
      </c>
      <c r="AU203" s="220" t="s">
        <v>89</v>
      </c>
      <c r="AV203" s="11" t="s">
        <v>89</v>
      </c>
      <c r="AW203" s="11" t="s">
        <v>42</v>
      </c>
      <c r="AX203" s="11" t="s">
        <v>80</v>
      </c>
      <c r="AY203" s="220" t="s">
        <v>173</v>
      </c>
    </row>
    <row r="204" spans="2:65" s="11" customFormat="1" ht="13.5">
      <c r="B204" s="210"/>
      <c r="C204" s="211"/>
      <c r="D204" s="204" t="s">
        <v>279</v>
      </c>
      <c r="E204" s="212" t="s">
        <v>78</v>
      </c>
      <c r="F204" s="213" t="s">
        <v>611</v>
      </c>
      <c r="G204" s="211"/>
      <c r="H204" s="214">
        <v>123.58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279</v>
      </c>
      <c r="AU204" s="220" t="s">
        <v>89</v>
      </c>
      <c r="AV204" s="11" t="s">
        <v>89</v>
      </c>
      <c r="AW204" s="11" t="s">
        <v>42</v>
      </c>
      <c r="AX204" s="11" t="s">
        <v>80</v>
      </c>
      <c r="AY204" s="220" t="s">
        <v>173</v>
      </c>
    </row>
    <row r="205" spans="2:65" s="11" customFormat="1" ht="13.5">
      <c r="B205" s="210"/>
      <c r="C205" s="211"/>
      <c r="D205" s="204" t="s">
        <v>279</v>
      </c>
      <c r="E205" s="212" t="s">
        <v>78</v>
      </c>
      <c r="F205" s="213" t="s">
        <v>612</v>
      </c>
      <c r="G205" s="211"/>
      <c r="H205" s="214">
        <v>68.841999999999999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279</v>
      </c>
      <c r="AU205" s="220" t="s">
        <v>89</v>
      </c>
      <c r="AV205" s="11" t="s">
        <v>89</v>
      </c>
      <c r="AW205" s="11" t="s">
        <v>42</v>
      </c>
      <c r="AX205" s="11" t="s">
        <v>80</v>
      </c>
      <c r="AY205" s="220" t="s">
        <v>173</v>
      </c>
    </row>
    <row r="206" spans="2:65" s="1" customFormat="1" ht="25.5" customHeight="1">
      <c r="B206" s="41"/>
      <c r="C206" s="192" t="s">
        <v>402</v>
      </c>
      <c r="D206" s="192" t="s">
        <v>176</v>
      </c>
      <c r="E206" s="193" t="s">
        <v>613</v>
      </c>
      <c r="F206" s="194" t="s">
        <v>614</v>
      </c>
      <c r="G206" s="195" t="s">
        <v>275</v>
      </c>
      <c r="H206" s="196">
        <v>168.244</v>
      </c>
      <c r="I206" s="197"/>
      <c r="J206" s="198">
        <f>ROUND(I206*H206,2)</f>
        <v>0</v>
      </c>
      <c r="K206" s="194" t="s">
        <v>276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2.45329</v>
      </c>
      <c r="R206" s="201">
        <f>Q206*H206</f>
        <v>412.75132275999999</v>
      </c>
      <c r="S206" s="201">
        <v>0</v>
      </c>
      <c r="T206" s="202">
        <f>S206*H206</f>
        <v>0</v>
      </c>
      <c r="AR206" s="23" t="s">
        <v>194</v>
      </c>
      <c r="AT206" s="23" t="s">
        <v>176</v>
      </c>
      <c r="AU206" s="23" t="s">
        <v>89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194</v>
      </c>
      <c r="BM206" s="23" t="s">
        <v>615</v>
      </c>
    </row>
    <row r="207" spans="2:65" s="1" customFormat="1" ht="27">
      <c r="B207" s="41"/>
      <c r="C207" s="63"/>
      <c r="D207" s="204" t="s">
        <v>182</v>
      </c>
      <c r="E207" s="63"/>
      <c r="F207" s="205" t="s">
        <v>616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89</v>
      </c>
    </row>
    <row r="208" spans="2:65" s="11" customFormat="1" ht="40.5">
      <c r="B208" s="210"/>
      <c r="C208" s="211"/>
      <c r="D208" s="204" t="s">
        <v>279</v>
      </c>
      <c r="E208" s="212" t="s">
        <v>78</v>
      </c>
      <c r="F208" s="213" t="s">
        <v>617</v>
      </c>
      <c r="G208" s="211"/>
      <c r="H208" s="214">
        <v>160.524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279</v>
      </c>
      <c r="AU208" s="220" t="s">
        <v>89</v>
      </c>
      <c r="AV208" s="11" t="s">
        <v>89</v>
      </c>
      <c r="AW208" s="11" t="s">
        <v>42</v>
      </c>
      <c r="AX208" s="11" t="s">
        <v>80</v>
      </c>
      <c r="AY208" s="220" t="s">
        <v>173</v>
      </c>
    </row>
    <row r="209" spans="2:65" s="11" customFormat="1" ht="13.5">
      <c r="B209" s="210"/>
      <c r="C209" s="211"/>
      <c r="D209" s="204" t="s">
        <v>279</v>
      </c>
      <c r="E209" s="212" t="s">
        <v>78</v>
      </c>
      <c r="F209" s="213" t="s">
        <v>618</v>
      </c>
      <c r="G209" s="211"/>
      <c r="H209" s="214">
        <v>2.0139999999999998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279</v>
      </c>
      <c r="AU209" s="220" t="s">
        <v>89</v>
      </c>
      <c r="AV209" s="11" t="s">
        <v>89</v>
      </c>
      <c r="AW209" s="11" t="s">
        <v>42</v>
      </c>
      <c r="AX209" s="11" t="s">
        <v>80</v>
      </c>
      <c r="AY209" s="220" t="s">
        <v>173</v>
      </c>
    </row>
    <row r="210" spans="2:65" s="11" customFormat="1" ht="13.5">
      <c r="B210" s="210"/>
      <c r="C210" s="211"/>
      <c r="D210" s="204" t="s">
        <v>279</v>
      </c>
      <c r="E210" s="212" t="s">
        <v>78</v>
      </c>
      <c r="F210" s="213" t="s">
        <v>619</v>
      </c>
      <c r="G210" s="211"/>
      <c r="H210" s="214">
        <v>3.93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279</v>
      </c>
      <c r="AU210" s="220" t="s">
        <v>89</v>
      </c>
      <c r="AV210" s="11" t="s">
        <v>89</v>
      </c>
      <c r="AW210" s="11" t="s">
        <v>42</v>
      </c>
      <c r="AX210" s="11" t="s">
        <v>80</v>
      </c>
      <c r="AY210" s="220" t="s">
        <v>173</v>
      </c>
    </row>
    <row r="211" spans="2:65" s="11" customFormat="1" ht="13.5">
      <c r="B211" s="210"/>
      <c r="C211" s="211"/>
      <c r="D211" s="204" t="s">
        <v>279</v>
      </c>
      <c r="E211" s="212" t="s">
        <v>78</v>
      </c>
      <c r="F211" s="213" t="s">
        <v>620</v>
      </c>
      <c r="G211" s="211"/>
      <c r="H211" s="214">
        <v>1.776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279</v>
      </c>
      <c r="AU211" s="220" t="s">
        <v>89</v>
      </c>
      <c r="AV211" s="11" t="s">
        <v>89</v>
      </c>
      <c r="AW211" s="11" t="s">
        <v>42</v>
      </c>
      <c r="AX211" s="11" t="s">
        <v>80</v>
      </c>
      <c r="AY211" s="220" t="s">
        <v>173</v>
      </c>
    </row>
    <row r="212" spans="2:65" s="13" customFormat="1" ht="13.5">
      <c r="B212" s="231"/>
      <c r="C212" s="232"/>
      <c r="D212" s="204" t="s">
        <v>279</v>
      </c>
      <c r="E212" s="233" t="s">
        <v>78</v>
      </c>
      <c r="F212" s="234" t="s">
        <v>292</v>
      </c>
      <c r="G212" s="232"/>
      <c r="H212" s="235">
        <v>168.244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279</v>
      </c>
      <c r="AU212" s="241" t="s">
        <v>89</v>
      </c>
      <c r="AV212" s="13" t="s">
        <v>194</v>
      </c>
      <c r="AW212" s="13" t="s">
        <v>42</v>
      </c>
      <c r="AX212" s="13" t="s">
        <v>87</v>
      </c>
      <c r="AY212" s="241" t="s">
        <v>173</v>
      </c>
    </row>
    <row r="213" spans="2:65" s="1" customFormat="1" ht="16.5" customHeight="1">
      <c r="B213" s="41"/>
      <c r="C213" s="192" t="s">
        <v>407</v>
      </c>
      <c r="D213" s="192" t="s">
        <v>176</v>
      </c>
      <c r="E213" s="193" t="s">
        <v>621</v>
      </c>
      <c r="F213" s="194" t="s">
        <v>622</v>
      </c>
      <c r="G213" s="195" t="s">
        <v>275</v>
      </c>
      <c r="H213" s="196">
        <v>168.244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194</v>
      </c>
      <c r="AT213" s="23" t="s">
        <v>176</v>
      </c>
      <c r="AU213" s="23" t="s">
        <v>89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194</v>
      </c>
      <c r="BM213" s="23" t="s">
        <v>623</v>
      </c>
    </row>
    <row r="214" spans="2:65" s="1" customFormat="1" ht="16.5" customHeight="1">
      <c r="B214" s="41"/>
      <c r="C214" s="192" t="s">
        <v>414</v>
      </c>
      <c r="D214" s="192" t="s">
        <v>176</v>
      </c>
      <c r="E214" s="193" t="s">
        <v>624</v>
      </c>
      <c r="F214" s="194" t="s">
        <v>625</v>
      </c>
      <c r="G214" s="195" t="s">
        <v>256</v>
      </c>
      <c r="H214" s="196">
        <v>7203.4629999999997</v>
      </c>
      <c r="I214" s="197"/>
      <c r="J214" s="198">
        <f>ROUND(I214*H214,2)</f>
        <v>0</v>
      </c>
      <c r="K214" s="194" t="s">
        <v>276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1.09E-3</v>
      </c>
      <c r="R214" s="201">
        <f>Q214*H214</f>
        <v>7.8517746700000002</v>
      </c>
      <c r="S214" s="201">
        <v>0</v>
      </c>
      <c r="T214" s="202">
        <f>S214*H214</f>
        <v>0</v>
      </c>
      <c r="AR214" s="23" t="s">
        <v>194</v>
      </c>
      <c r="AT214" s="23" t="s">
        <v>176</v>
      </c>
      <c r="AU214" s="23" t="s">
        <v>89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194</v>
      </c>
      <c r="BM214" s="23" t="s">
        <v>626</v>
      </c>
    </row>
    <row r="215" spans="2:65" s="1" customFormat="1" ht="40.5">
      <c r="B215" s="41"/>
      <c r="C215" s="63"/>
      <c r="D215" s="204" t="s">
        <v>182</v>
      </c>
      <c r="E215" s="63"/>
      <c r="F215" s="205" t="s">
        <v>627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89</v>
      </c>
    </row>
    <row r="216" spans="2:65" s="11" customFormat="1" ht="13.5">
      <c r="B216" s="210"/>
      <c r="C216" s="211"/>
      <c r="D216" s="204" t="s">
        <v>279</v>
      </c>
      <c r="E216" s="212" t="s">
        <v>78</v>
      </c>
      <c r="F216" s="213" t="s">
        <v>628</v>
      </c>
      <c r="G216" s="211"/>
      <c r="H216" s="214">
        <v>992.04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279</v>
      </c>
      <c r="AU216" s="220" t="s">
        <v>89</v>
      </c>
      <c r="AV216" s="11" t="s">
        <v>89</v>
      </c>
      <c r="AW216" s="11" t="s">
        <v>42</v>
      </c>
      <c r="AX216" s="11" t="s">
        <v>80</v>
      </c>
      <c r="AY216" s="220" t="s">
        <v>173</v>
      </c>
    </row>
    <row r="217" spans="2:65" s="11" customFormat="1" ht="13.5">
      <c r="B217" s="210"/>
      <c r="C217" s="211"/>
      <c r="D217" s="204" t="s">
        <v>279</v>
      </c>
      <c r="E217" s="212" t="s">
        <v>78</v>
      </c>
      <c r="F217" s="213" t="s">
        <v>629</v>
      </c>
      <c r="G217" s="211"/>
      <c r="H217" s="214">
        <v>734.36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279</v>
      </c>
      <c r="AU217" s="220" t="s">
        <v>89</v>
      </c>
      <c r="AV217" s="11" t="s">
        <v>89</v>
      </c>
      <c r="AW217" s="11" t="s">
        <v>42</v>
      </c>
      <c r="AX217" s="11" t="s">
        <v>80</v>
      </c>
      <c r="AY217" s="220" t="s">
        <v>173</v>
      </c>
    </row>
    <row r="218" spans="2:65" s="11" customFormat="1" ht="13.5">
      <c r="B218" s="210"/>
      <c r="C218" s="211"/>
      <c r="D218" s="204" t="s">
        <v>279</v>
      </c>
      <c r="E218" s="212" t="s">
        <v>78</v>
      </c>
      <c r="F218" s="213" t="s">
        <v>630</v>
      </c>
      <c r="G218" s="211"/>
      <c r="H218" s="214">
        <v>516.4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279</v>
      </c>
      <c r="AU218" s="220" t="s">
        <v>89</v>
      </c>
      <c r="AV218" s="11" t="s">
        <v>89</v>
      </c>
      <c r="AW218" s="11" t="s">
        <v>42</v>
      </c>
      <c r="AX218" s="11" t="s">
        <v>80</v>
      </c>
      <c r="AY218" s="220" t="s">
        <v>173</v>
      </c>
    </row>
    <row r="219" spans="2:65" s="11" customFormat="1" ht="13.5">
      <c r="B219" s="210"/>
      <c r="C219" s="211"/>
      <c r="D219" s="204" t="s">
        <v>279</v>
      </c>
      <c r="E219" s="212" t="s">
        <v>78</v>
      </c>
      <c r="F219" s="213" t="s">
        <v>631</v>
      </c>
      <c r="G219" s="211"/>
      <c r="H219" s="214">
        <v>177.97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279</v>
      </c>
      <c r="AU219" s="220" t="s">
        <v>89</v>
      </c>
      <c r="AV219" s="11" t="s">
        <v>89</v>
      </c>
      <c r="AW219" s="11" t="s">
        <v>42</v>
      </c>
      <c r="AX219" s="11" t="s">
        <v>80</v>
      </c>
      <c r="AY219" s="220" t="s">
        <v>173</v>
      </c>
    </row>
    <row r="220" spans="2:65" s="11" customFormat="1" ht="13.5">
      <c r="B220" s="210"/>
      <c r="C220" s="211"/>
      <c r="D220" s="204" t="s">
        <v>279</v>
      </c>
      <c r="E220" s="212" t="s">
        <v>78</v>
      </c>
      <c r="F220" s="213" t="s">
        <v>632</v>
      </c>
      <c r="G220" s="211"/>
      <c r="H220" s="214">
        <v>125.77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279</v>
      </c>
      <c r="AU220" s="220" t="s">
        <v>89</v>
      </c>
      <c r="AV220" s="11" t="s">
        <v>89</v>
      </c>
      <c r="AW220" s="11" t="s">
        <v>42</v>
      </c>
      <c r="AX220" s="11" t="s">
        <v>80</v>
      </c>
      <c r="AY220" s="220" t="s">
        <v>173</v>
      </c>
    </row>
    <row r="221" spans="2:65" s="11" customFormat="1" ht="13.5">
      <c r="B221" s="210"/>
      <c r="C221" s="211"/>
      <c r="D221" s="204" t="s">
        <v>279</v>
      </c>
      <c r="E221" s="212" t="s">
        <v>78</v>
      </c>
      <c r="F221" s="213" t="s">
        <v>633</v>
      </c>
      <c r="G221" s="211"/>
      <c r="H221" s="214">
        <v>864.11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279</v>
      </c>
      <c r="AU221" s="220" t="s">
        <v>89</v>
      </c>
      <c r="AV221" s="11" t="s">
        <v>89</v>
      </c>
      <c r="AW221" s="11" t="s">
        <v>42</v>
      </c>
      <c r="AX221" s="11" t="s">
        <v>80</v>
      </c>
      <c r="AY221" s="220" t="s">
        <v>173</v>
      </c>
    </row>
    <row r="222" spans="2:65" s="11" customFormat="1" ht="13.5">
      <c r="B222" s="210"/>
      <c r="C222" s="211"/>
      <c r="D222" s="204" t="s">
        <v>279</v>
      </c>
      <c r="E222" s="212" t="s">
        <v>78</v>
      </c>
      <c r="F222" s="213" t="s">
        <v>634</v>
      </c>
      <c r="G222" s="211"/>
      <c r="H222" s="214">
        <v>904.28499999999997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279</v>
      </c>
      <c r="AU222" s="220" t="s">
        <v>89</v>
      </c>
      <c r="AV222" s="11" t="s">
        <v>89</v>
      </c>
      <c r="AW222" s="11" t="s">
        <v>42</v>
      </c>
      <c r="AX222" s="11" t="s">
        <v>80</v>
      </c>
      <c r="AY222" s="220" t="s">
        <v>173</v>
      </c>
    </row>
    <row r="223" spans="2:65" s="11" customFormat="1" ht="13.5">
      <c r="B223" s="210"/>
      <c r="C223" s="211"/>
      <c r="D223" s="204" t="s">
        <v>279</v>
      </c>
      <c r="E223" s="212" t="s">
        <v>78</v>
      </c>
      <c r="F223" s="213" t="s">
        <v>635</v>
      </c>
      <c r="G223" s="211"/>
      <c r="H223" s="214">
        <v>1060.53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279</v>
      </c>
      <c r="AU223" s="220" t="s">
        <v>89</v>
      </c>
      <c r="AV223" s="11" t="s">
        <v>89</v>
      </c>
      <c r="AW223" s="11" t="s">
        <v>42</v>
      </c>
      <c r="AX223" s="11" t="s">
        <v>80</v>
      </c>
      <c r="AY223" s="220" t="s">
        <v>173</v>
      </c>
    </row>
    <row r="224" spans="2:65" s="11" customFormat="1" ht="13.5">
      <c r="B224" s="210"/>
      <c r="C224" s="211"/>
      <c r="D224" s="204" t="s">
        <v>279</v>
      </c>
      <c r="E224" s="212" t="s">
        <v>78</v>
      </c>
      <c r="F224" s="213" t="s">
        <v>636</v>
      </c>
      <c r="G224" s="211"/>
      <c r="H224" s="214">
        <v>570.5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279</v>
      </c>
      <c r="AU224" s="220" t="s">
        <v>89</v>
      </c>
      <c r="AV224" s="11" t="s">
        <v>89</v>
      </c>
      <c r="AW224" s="11" t="s">
        <v>42</v>
      </c>
      <c r="AX224" s="11" t="s">
        <v>80</v>
      </c>
      <c r="AY224" s="220" t="s">
        <v>173</v>
      </c>
    </row>
    <row r="225" spans="2:65" s="11" customFormat="1" ht="13.5">
      <c r="B225" s="210"/>
      <c r="C225" s="211"/>
      <c r="D225" s="204" t="s">
        <v>279</v>
      </c>
      <c r="E225" s="212" t="s">
        <v>78</v>
      </c>
      <c r="F225" s="213" t="s">
        <v>637</v>
      </c>
      <c r="G225" s="211"/>
      <c r="H225" s="214">
        <v>98.35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279</v>
      </c>
      <c r="AU225" s="220" t="s">
        <v>89</v>
      </c>
      <c r="AV225" s="11" t="s">
        <v>89</v>
      </c>
      <c r="AW225" s="11" t="s">
        <v>42</v>
      </c>
      <c r="AX225" s="11" t="s">
        <v>80</v>
      </c>
      <c r="AY225" s="220" t="s">
        <v>173</v>
      </c>
    </row>
    <row r="226" spans="2:65" s="11" customFormat="1" ht="40.5">
      <c r="B226" s="210"/>
      <c r="C226" s="211"/>
      <c r="D226" s="204" t="s">
        <v>279</v>
      </c>
      <c r="E226" s="212" t="s">
        <v>78</v>
      </c>
      <c r="F226" s="213" t="s">
        <v>638</v>
      </c>
      <c r="G226" s="211"/>
      <c r="H226" s="214">
        <v>1159.1479999999999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279</v>
      </c>
      <c r="AU226" s="220" t="s">
        <v>89</v>
      </c>
      <c r="AV226" s="11" t="s">
        <v>89</v>
      </c>
      <c r="AW226" s="11" t="s">
        <v>42</v>
      </c>
      <c r="AX226" s="11" t="s">
        <v>80</v>
      </c>
      <c r="AY226" s="220" t="s">
        <v>173</v>
      </c>
    </row>
    <row r="227" spans="2:65" s="1" customFormat="1" ht="16.5" customHeight="1">
      <c r="B227" s="41"/>
      <c r="C227" s="192" t="s">
        <v>420</v>
      </c>
      <c r="D227" s="192" t="s">
        <v>176</v>
      </c>
      <c r="E227" s="193" t="s">
        <v>639</v>
      </c>
      <c r="F227" s="194" t="s">
        <v>640</v>
      </c>
      <c r="G227" s="195" t="s">
        <v>256</v>
      </c>
      <c r="H227" s="196">
        <v>7203.4629999999997</v>
      </c>
      <c r="I227" s="197"/>
      <c r="J227" s="198">
        <f>ROUND(I227*H227,2)</f>
        <v>0</v>
      </c>
      <c r="K227" s="194" t="s">
        <v>276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194</v>
      </c>
      <c r="AT227" s="23" t="s">
        <v>176</v>
      </c>
      <c r="AU227" s="23" t="s">
        <v>89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194</v>
      </c>
      <c r="BM227" s="23" t="s">
        <v>641</v>
      </c>
    </row>
    <row r="228" spans="2:65" s="1" customFormat="1" ht="40.5">
      <c r="B228" s="41"/>
      <c r="C228" s="63"/>
      <c r="D228" s="204" t="s">
        <v>182</v>
      </c>
      <c r="E228" s="63"/>
      <c r="F228" s="205" t="s">
        <v>642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89</v>
      </c>
    </row>
    <row r="229" spans="2:65" s="1" customFormat="1" ht="16.5" customHeight="1">
      <c r="B229" s="41"/>
      <c r="C229" s="192" t="s">
        <v>427</v>
      </c>
      <c r="D229" s="192" t="s">
        <v>176</v>
      </c>
      <c r="E229" s="193" t="s">
        <v>643</v>
      </c>
      <c r="F229" s="194" t="s">
        <v>644</v>
      </c>
      <c r="G229" s="195" t="s">
        <v>256</v>
      </c>
      <c r="H229" s="196">
        <v>1190.4000000000001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194</v>
      </c>
      <c r="AT229" s="23" t="s">
        <v>176</v>
      </c>
      <c r="AU229" s="23" t="s">
        <v>89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194</v>
      </c>
      <c r="BM229" s="23" t="s">
        <v>645</v>
      </c>
    </row>
    <row r="230" spans="2:65" s="12" customFormat="1" ht="13.5">
      <c r="B230" s="221"/>
      <c r="C230" s="222"/>
      <c r="D230" s="204" t="s">
        <v>279</v>
      </c>
      <c r="E230" s="223" t="s">
        <v>78</v>
      </c>
      <c r="F230" s="224" t="s">
        <v>646</v>
      </c>
      <c r="G230" s="222"/>
      <c r="H230" s="223" t="s">
        <v>78</v>
      </c>
      <c r="I230" s="225"/>
      <c r="J230" s="222"/>
      <c r="K230" s="222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279</v>
      </c>
      <c r="AU230" s="230" t="s">
        <v>89</v>
      </c>
      <c r="AV230" s="12" t="s">
        <v>87</v>
      </c>
      <c r="AW230" s="12" t="s">
        <v>42</v>
      </c>
      <c r="AX230" s="12" t="s">
        <v>80</v>
      </c>
      <c r="AY230" s="230" t="s">
        <v>173</v>
      </c>
    </row>
    <row r="231" spans="2:65" s="11" customFormat="1" ht="13.5">
      <c r="B231" s="210"/>
      <c r="C231" s="211"/>
      <c r="D231" s="204" t="s">
        <v>279</v>
      </c>
      <c r="E231" s="212" t="s">
        <v>78</v>
      </c>
      <c r="F231" s="213" t="s">
        <v>647</v>
      </c>
      <c r="G231" s="211"/>
      <c r="H231" s="214">
        <v>1190.4000000000001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279</v>
      </c>
      <c r="AU231" s="220" t="s">
        <v>89</v>
      </c>
      <c r="AV231" s="11" t="s">
        <v>89</v>
      </c>
      <c r="AW231" s="11" t="s">
        <v>42</v>
      </c>
      <c r="AX231" s="11" t="s">
        <v>87</v>
      </c>
      <c r="AY231" s="220" t="s">
        <v>173</v>
      </c>
    </row>
    <row r="232" spans="2:65" s="1" customFormat="1" ht="16.5" customHeight="1">
      <c r="B232" s="41"/>
      <c r="C232" s="192" t="s">
        <v>434</v>
      </c>
      <c r="D232" s="192" t="s">
        <v>176</v>
      </c>
      <c r="E232" s="193" t="s">
        <v>648</v>
      </c>
      <c r="F232" s="194" t="s">
        <v>649</v>
      </c>
      <c r="G232" s="195" t="s">
        <v>332</v>
      </c>
      <c r="H232" s="196">
        <v>91.373999999999995</v>
      </c>
      <c r="I232" s="197"/>
      <c r="J232" s="198">
        <f>ROUND(I232*H232,2)</f>
        <v>0</v>
      </c>
      <c r="K232" s="194" t="s">
        <v>276</v>
      </c>
      <c r="L232" s="61"/>
      <c r="M232" s="199" t="s">
        <v>78</v>
      </c>
      <c r="N232" s="200" t="s">
        <v>50</v>
      </c>
      <c r="O232" s="42"/>
      <c r="P232" s="201">
        <f>O232*H232</f>
        <v>0</v>
      </c>
      <c r="Q232" s="201">
        <v>1.04881</v>
      </c>
      <c r="R232" s="201">
        <f>Q232*H232</f>
        <v>95.833964940000001</v>
      </c>
      <c r="S232" s="201">
        <v>0</v>
      </c>
      <c r="T232" s="202">
        <f>S232*H232</f>
        <v>0</v>
      </c>
      <c r="AR232" s="23" t="s">
        <v>194</v>
      </c>
      <c r="AT232" s="23" t="s">
        <v>176</v>
      </c>
      <c r="AU232" s="23" t="s">
        <v>89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194</v>
      </c>
      <c r="BM232" s="23" t="s">
        <v>650</v>
      </c>
    </row>
    <row r="233" spans="2:65" s="1" customFormat="1" ht="27">
      <c r="B233" s="41"/>
      <c r="C233" s="63"/>
      <c r="D233" s="204" t="s">
        <v>182</v>
      </c>
      <c r="E233" s="63"/>
      <c r="F233" s="205" t="s">
        <v>651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89</v>
      </c>
    </row>
    <row r="234" spans="2:65" s="11" customFormat="1" ht="13.5">
      <c r="B234" s="210"/>
      <c r="C234" s="211"/>
      <c r="D234" s="204" t="s">
        <v>279</v>
      </c>
      <c r="E234" s="212" t="s">
        <v>78</v>
      </c>
      <c r="F234" s="213" t="s">
        <v>652</v>
      </c>
      <c r="G234" s="211"/>
      <c r="H234" s="214">
        <v>2.4350000000000001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279</v>
      </c>
      <c r="AU234" s="220" t="s">
        <v>89</v>
      </c>
      <c r="AV234" s="11" t="s">
        <v>89</v>
      </c>
      <c r="AW234" s="11" t="s">
        <v>42</v>
      </c>
      <c r="AX234" s="11" t="s">
        <v>80</v>
      </c>
      <c r="AY234" s="220" t="s">
        <v>173</v>
      </c>
    </row>
    <row r="235" spans="2:65" s="11" customFormat="1" ht="13.5">
      <c r="B235" s="210"/>
      <c r="C235" s="211"/>
      <c r="D235" s="204" t="s">
        <v>279</v>
      </c>
      <c r="E235" s="212" t="s">
        <v>78</v>
      </c>
      <c r="F235" s="213" t="s">
        <v>653</v>
      </c>
      <c r="G235" s="211"/>
      <c r="H235" s="214">
        <v>33.347999999999999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279</v>
      </c>
      <c r="AU235" s="220" t="s">
        <v>89</v>
      </c>
      <c r="AV235" s="11" t="s">
        <v>89</v>
      </c>
      <c r="AW235" s="11" t="s">
        <v>42</v>
      </c>
      <c r="AX235" s="11" t="s">
        <v>80</v>
      </c>
      <c r="AY235" s="220" t="s">
        <v>173</v>
      </c>
    </row>
    <row r="236" spans="2:65" s="11" customFormat="1" ht="13.5">
      <c r="B236" s="210"/>
      <c r="C236" s="211"/>
      <c r="D236" s="204" t="s">
        <v>279</v>
      </c>
      <c r="E236" s="212" t="s">
        <v>78</v>
      </c>
      <c r="F236" s="213" t="s">
        <v>654</v>
      </c>
      <c r="G236" s="211"/>
      <c r="H236" s="214">
        <v>21.937999999999999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279</v>
      </c>
      <c r="AU236" s="220" t="s">
        <v>89</v>
      </c>
      <c r="AV236" s="11" t="s">
        <v>89</v>
      </c>
      <c r="AW236" s="11" t="s">
        <v>42</v>
      </c>
      <c r="AX236" s="11" t="s">
        <v>80</v>
      </c>
      <c r="AY236" s="220" t="s">
        <v>173</v>
      </c>
    </row>
    <row r="237" spans="2:65" s="11" customFormat="1" ht="13.5">
      <c r="B237" s="210"/>
      <c r="C237" s="211"/>
      <c r="D237" s="204" t="s">
        <v>279</v>
      </c>
      <c r="E237" s="212" t="s">
        <v>78</v>
      </c>
      <c r="F237" s="213" t="s">
        <v>655</v>
      </c>
      <c r="G237" s="211"/>
      <c r="H237" s="214">
        <v>17.965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279</v>
      </c>
      <c r="AU237" s="220" t="s">
        <v>89</v>
      </c>
      <c r="AV237" s="11" t="s">
        <v>89</v>
      </c>
      <c r="AW237" s="11" t="s">
        <v>42</v>
      </c>
      <c r="AX237" s="11" t="s">
        <v>80</v>
      </c>
      <c r="AY237" s="220" t="s">
        <v>173</v>
      </c>
    </row>
    <row r="238" spans="2:65" s="11" customFormat="1" ht="13.5">
      <c r="B238" s="210"/>
      <c r="C238" s="211"/>
      <c r="D238" s="204" t="s">
        <v>279</v>
      </c>
      <c r="E238" s="212" t="s">
        <v>78</v>
      </c>
      <c r="F238" s="213" t="s">
        <v>656</v>
      </c>
      <c r="G238" s="211"/>
      <c r="H238" s="214">
        <v>8.92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279</v>
      </c>
      <c r="AU238" s="220" t="s">
        <v>89</v>
      </c>
      <c r="AV238" s="11" t="s">
        <v>89</v>
      </c>
      <c r="AW238" s="11" t="s">
        <v>42</v>
      </c>
      <c r="AX238" s="11" t="s">
        <v>80</v>
      </c>
      <c r="AY238" s="220" t="s">
        <v>173</v>
      </c>
    </row>
    <row r="239" spans="2:65" s="11" customFormat="1" ht="13.5">
      <c r="B239" s="210"/>
      <c r="C239" s="211"/>
      <c r="D239" s="204" t="s">
        <v>279</v>
      </c>
      <c r="E239" s="211"/>
      <c r="F239" s="213" t="s">
        <v>657</v>
      </c>
      <c r="G239" s="211"/>
      <c r="H239" s="214">
        <v>91.373999999999995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279</v>
      </c>
      <c r="AU239" s="220" t="s">
        <v>89</v>
      </c>
      <c r="AV239" s="11" t="s">
        <v>89</v>
      </c>
      <c r="AW239" s="11" t="s">
        <v>6</v>
      </c>
      <c r="AX239" s="11" t="s">
        <v>87</v>
      </c>
      <c r="AY239" s="220" t="s">
        <v>173</v>
      </c>
    </row>
    <row r="240" spans="2:65" s="1" customFormat="1" ht="16.5" customHeight="1">
      <c r="B240" s="41"/>
      <c r="C240" s="192" t="s">
        <v>441</v>
      </c>
      <c r="D240" s="192" t="s">
        <v>176</v>
      </c>
      <c r="E240" s="193" t="s">
        <v>658</v>
      </c>
      <c r="F240" s="194" t="s">
        <v>659</v>
      </c>
      <c r="G240" s="195" t="s">
        <v>332</v>
      </c>
      <c r="H240" s="196">
        <v>0.13</v>
      </c>
      <c r="I240" s="197"/>
      <c r="J240" s="198">
        <f>ROUND(I240*H240,2)</f>
        <v>0</v>
      </c>
      <c r="K240" s="194" t="s">
        <v>276</v>
      </c>
      <c r="L240" s="61"/>
      <c r="M240" s="199" t="s">
        <v>78</v>
      </c>
      <c r="N240" s="200" t="s">
        <v>50</v>
      </c>
      <c r="O240" s="42"/>
      <c r="P240" s="201">
        <f>O240*H240</f>
        <v>0</v>
      </c>
      <c r="Q240" s="201">
        <v>1.0530600000000001</v>
      </c>
      <c r="R240" s="201">
        <f>Q240*H240</f>
        <v>0.13689780000000001</v>
      </c>
      <c r="S240" s="201">
        <v>0</v>
      </c>
      <c r="T240" s="202">
        <f>S240*H240</f>
        <v>0</v>
      </c>
      <c r="AR240" s="23" t="s">
        <v>194</v>
      </c>
      <c r="AT240" s="23" t="s">
        <v>176</v>
      </c>
      <c r="AU240" s="23" t="s">
        <v>89</v>
      </c>
      <c r="AY240" s="23" t="s">
        <v>173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87</v>
      </c>
      <c r="BK240" s="203">
        <f>ROUND(I240*H240,2)</f>
        <v>0</v>
      </c>
      <c r="BL240" s="23" t="s">
        <v>194</v>
      </c>
      <c r="BM240" s="23" t="s">
        <v>660</v>
      </c>
    </row>
    <row r="241" spans="2:65" s="1" customFormat="1" ht="27">
      <c r="B241" s="41"/>
      <c r="C241" s="63"/>
      <c r="D241" s="204" t="s">
        <v>182</v>
      </c>
      <c r="E241" s="63"/>
      <c r="F241" s="205" t="s">
        <v>661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182</v>
      </c>
      <c r="AU241" s="23" t="s">
        <v>89</v>
      </c>
    </row>
    <row r="242" spans="2:65" s="11" customFormat="1" ht="13.5">
      <c r="B242" s="210"/>
      <c r="C242" s="211"/>
      <c r="D242" s="204" t="s">
        <v>279</v>
      </c>
      <c r="E242" s="212" t="s">
        <v>78</v>
      </c>
      <c r="F242" s="213" t="s">
        <v>662</v>
      </c>
      <c r="G242" s="211"/>
      <c r="H242" s="214">
        <v>3.7999999999999999E-2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279</v>
      </c>
      <c r="AU242" s="220" t="s">
        <v>89</v>
      </c>
      <c r="AV242" s="11" t="s">
        <v>89</v>
      </c>
      <c r="AW242" s="11" t="s">
        <v>42</v>
      </c>
      <c r="AX242" s="11" t="s">
        <v>80</v>
      </c>
      <c r="AY242" s="220" t="s">
        <v>173</v>
      </c>
    </row>
    <row r="243" spans="2:65" s="11" customFormat="1" ht="13.5">
      <c r="B243" s="210"/>
      <c r="C243" s="211"/>
      <c r="D243" s="204" t="s">
        <v>279</v>
      </c>
      <c r="E243" s="212" t="s">
        <v>78</v>
      </c>
      <c r="F243" s="213" t="s">
        <v>663</v>
      </c>
      <c r="G243" s="211"/>
      <c r="H243" s="214">
        <v>5.0999999999999997E-2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279</v>
      </c>
      <c r="AU243" s="220" t="s">
        <v>89</v>
      </c>
      <c r="AV243" s="11" t="s">
        <v>89</v>
      </c>
      <c r="AW243" s="11" t="s">
        <v>42</v>
      </c>
      <c r="AX243" s="11" t="s">
        <v>80</v>
      </c>
      <c r="AY243" s="220" t="s">
        <v>173</v>
      </c>
    </row>
    <row r="244" spans="2:65" s="11" customFormat="1" ht="13.5">
      <c r="B244" s="210"/>
      <c r="C244" s="211"/>
      <c r="D244" s="204" t="s">
        <v>279</v>
      </c>
      <c r="E244" s="212" t="s">
        <v>78</v>
      </c>
      <c r="F244" s="213" t="s">
        <v>664</v>
      </c>
      <c r="G244" s="211"/>
      <c r="H244" s="214">
        <v>3.1E-2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279</v>
      </c>
      <c r="AU244" s="220" t="s">
        <v>89</v>
      </c>
      <c r="AV244" s="11" t="s">
        <v>89</v>
      </c>
      <c r="AW244" s="11" t="s">
        <v>42</v>
      </c>
      <c r="AX244" s="11" t="s">
        <v>80</v>
      </c>
      <c r="AY244" s="220" t="s">
        <v>173</v>
      </c>
    </row>
    <row r="245" spans="2:65" s="11" customFormat="1" ht="13.5">
      <c r="B245" s="210"/>
      <c r="C245" s="211"/>
      <c r="D245" s="204" t="s">
        <v>279</v>
      </c>
      <c r="E245" s="211"/>
      <c r="F245" s="213" t="s">
        <v>665</v>
      </c>
      <c r="G245" s="211"/>
      <c r="H245" s="214">
        <v>0.13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279</v>
      </c>
      <c r="AU245" s="220" t="s">
        <v>89</v>
      </c>
      <c r="AV245" s="11" t="s">
        <v>89</v>
      </c>
      <c r="AW245" s="11" t="s">
        <v>6</v>
      </c>
      <c r="AX245" s="11" t="s">
        <v>87</v>
      </c>
      <c r="AY245" s="220" t="s">
        <v>173</v>
      </c>
    </row>
    <row r="246" spans="2:65" s="1" customFormat="1" ht="16.5" customHeight="1">
      <c r="B246" s="41"/>
      <c r="C246" s="192" t="s">
        <v>666</v>
      </c>
      <c r="D246" s="192" t="s">
        <v>176</v>
      </c>
      <c r="E246" s="193" t="s">
        <v>667</v>
      </c>
      <c r="F246" s="194" t="s">
        <v>668</v>
      </c>
      <c r="G246" s="195" t="s">
        <v>338</v>
      </c>
      <c r="H246" s="196">
        <v>2</v>
      </c>
      <c r="I246" s="197"/>
      <c r="J246" s="198">
        <f>ROUND(I246*H246,2)</f>
        <v>0</v>
      </c>
      <c r="K246" s="194" t="s">
        <v>276</v>
      </c>
      <c r="L246" s="61"/>
      <c r="M246" s="199" t="s">
        <v>78</v>
      </c>
      <c r="N246" s="200" t="s">
        <v>50</v>
      </c>
      <c r="O246" s="42"/>
      <c r="P246" s="201">
        <f>O246*H246</f>
        <v>0</v>
      </c>
      <c r="Q246" s="201">
        <v>1.8280000000000001E-2</v>
      </c>
      <c r="R246" s="201">
        <f>Q246*H246</f>
        <v>3.6560000000000002E-2</v>
      </c>
      <c r="S246" s="201">
        <v>0</v>
      </c>
      <c r="T246" s="202">
        <f>S246*H246</f>
        <v>0</v>
      </c>
      <c r="AR246" s="23" t="s">
        <v>194</v>
      </c>
      <c r="AT246" s="23" t="s">
        <v>176</v>
      </c>
      <c r="AU246" s="23" t="s">
        <v>89</v>
      </c>
      <c r="AY246" s="23" t="s">
        <v>173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87</v>
      </c>
      <c r="BK246" s="203">
        <f>ROUND(I246*H246,2)</f>
        <v>0</v>
      </c>
      <c r="BL246" s="23" t="s">
        <v>194</v>
      </c>
      <c r="BM246" s="23" t="s">
        <v>669</v>
      </c>
    </row>
    <row r="247" spans="2:65" s="1" customFormat="1" ht="27">
      <c r="B247" s="41"/>
      <c r="C247" s="63"/>
      <c r="D247" s="204" t="s">
        <v>182</v>
      </c>
      <c r="E247" s="63"/>
      <c r="F247" s="205" t="s">
        <v>670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182</v>
      </c>
      <c r="AU247" s="23" t="s">
        <v>89</v>
      </c>
    </row>
    <row r="248" spans="2:65" s="11" customFormat="1" ht="13.5">
      <c r="B248" s="210"/>
      <c r="C248" s="211"/>
      <c r="D248" s="204" t="s">
        <v>279</v>
      </c>
      <c r="E248" s="212" t="s">
        <v>78</v>
      </c>
      <c r="F248" s="213" t="s">
        <v>671</v>
      </c>
      <c r="G248" s="211"/>
      <c r="H248" s="214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279</v>
      </c>
      <c r="AU248" s="220" t="s">
        <v>89</v>
      </c>
      <c r="AV248" s="11" t="s">
        <v>89</v>
      </c>
      <c r="AW248" s="11" t="s">
        <v>42</v>
      </c>
      <c r="AX248" s="11" t="s">
        <v>80</v>
      </c>
      <c r="AY248" s="220" t="s">
        <v>173</v>
      </c>
    </row>
    <row r="249" spans="2:65" s="11" customFormat="1" ht="13.5">
      <c r="B249" s="210"/>
      <c r="C249" s="211"/>
      <c r="D249" s="204" t="s">
        <v>279</v>
      </c>
      <c r="E249" s="212" t="s">
        <v>78</v>
      </c>
      <c r="F249" s="213" t="s">
        <v>672</v>
      </c>
      <c r="G249" s="211"/>
      <c r="H249" s="214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279</v>
      </c>
      <c r="AU249" s="220" t="s">
        <v>89</v>
      </c>
      <c r="AV249" s="11" t="s">
        <v>89</v>
      </c>
      <c r="AW249" s="11" t="s">
        <v>42</v>
      </c>
      <c r="AX249" s="11" t="s">
        <v>80</v>
      </c>
      <c r="AY249" s="220" t="s">
        <v>173</v>
      </c>
    </row>
    <row r="250" spans="2:65" s="1" customFormat="1" ht="16.5" customHeight="1">
      <c r="B250" s="41"/>
      <c r="C250" s="192" t="s">
        <v>673</v>
      </c>
      <c r="D250" s="192" t="s">
        <v>176</v>
      </c>
      <c r="E250" s="193" t="s">
        <v>674</v>
      </c>
      <c r="F250" s="194" t="s">
        <v>675</v>
      </c>
      <c r="G250" s="195" t="s">
        <v>338</v>
      </c>
      <c r="H250" s="196">
        <v>25</v>
      </c>
      <c r="I250" s="197"/>
      <c r="J250" s="198">
        <f>ROUND(I250*H250,2)</f>
        <v>0</v>
      </c>
      <c r="K250" s="194" t="s">
        <v>276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2.3210000000000001E-2</v>
      </c>
      <c r="R250" s="201">
        <f>Q250*H250</f>
        <v>0.58025000000000004</v>
      </c>
      <c r="S250" s="201">
        <v>0</v>
      </c>
      <c r="T250" s="202">
        <f>S250*H250</f>
        <v>0</v>
      </c>
      <c r="AR250" s="23" t="s">
        <v>194</v>
      </c>
      <c r="AT250" s="23" t="s">
        <v>176</v>
      </c>
      <c r="AU250" s="23" t="s">
        <v>89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194</v>
      </c>
      <c r="BM250" s="23" t="s">
        <v>676</v>
      </c>
    </row>
    <row r="251" spans="2:65" s="1" customFormat="1" ht="27">
      <c r="B251" s="41"/>
      <c r="C251" s="63"/>
      <c r="D251" s="204" t="s">
        <v>182</v>
      </c>
      <c r="E251" s="63"/>
      <c r="F251" s="205" t="s">
        <v>677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89</v>
      </c>
    </row>
    <row r="252" spans="2:65" s="1" customFormat="1" ht="16.5" customHeight="1">
      <c r="B252" s="41"/>
      <c r="C252" s="192" t="s">
        <v>678</v>
      </c>
      <c r="D252" s="192" t="s">
        <v>176</v>
      </c>
      <c r="E252" s="193" t="s">
        <v>679</v>
      </c>
      <c r="F252" s="194" t="s">
        <v>680</v>
      </c>
      <c r="G252" s="195" t="s">
        <v>338</v>
      </c>
      <c r="H252" s="196">
        <v>3</v>
      </c>
      <c r="I252" s="197"/>
      <c r="J252" s="198">
        <f>ROUND(I252*H252,2)</f>
        <v>0</v>
      </c>
      <c r="K252" s="194" t="s">
        <v>276</v>
      </c>
      <c r="L252" s="61"/>
      <c r="M252" s="199" t="s">
        <v>78</v>
      </c>
      <c r="N252" s="200" t="s">
        <v>50</v>
      </c>
      <c r="O252" s="42"/>
      <c r="P252" s="201">
        <f>O252*H252</f>
        <v>0</v>
      </c>
      <c r="Q252" s="201">
        <v>4.6449999999999998E-2</v>
      </c>
      <c r="R252" s="201">
        <f>Q252*H252</f>
        <v>0.13935</v>
      </c>
      <c r="S252" s="201">
        <v>0</v>
      </c>
      <c r="T252" s="202">
        <f>S252*H252</f>
        <v>0</v>
      </c>
      <c r="AR252" s="23" t="s">
        <v>194</v>
      </c>
      <c r="AT252" s="23" t="s">
        <v>176</v>
      </c>
      <c r="AU252" s="23" t="s">
        <v>89</v>
      </c>
      <c r="AY252" s="23" t="s">
        <v>173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87</v>
      </c>
      <c r="BK252" s="203">
        <f>ROUND(I252*H252,2)</f>
        <v>0</v>
      </c>
      <c r="BL252" s="23" t="s">
        <v>194</v>
      </c>
      <c r="BM252" s="23" t="s">
        <v>681</v>
      </c>
    </row>
    <row r="253" spans="2:65" s="1" customFormat="1" ht="27">
      <c r="B253" s="41"/>
      <c r="C253" s="63"/>
      <c r="D253" s="204" t="s">
        <v>182</v>
      </c>
      <c r="E253" s="63"/>
      <c r="F253" s="205" t="s">
        <v>682</v>
      </c>
      <c r="G253" s="63"/>
      <c r="H253" s="63"/>
      <c r="I253" s="163"/>
      <c r="J253" s="63"/>
      <c r="K253" s="63"/>
      <c r="L253" s="61"/>
      <c r="M253" s="206"/>
      <c r="N253" s="42"/>
      <c r="O253" s="42"/>
      <c r="P253" s="42"/>
      <c r="Q253" s="42"/>
      <c r="R253" s="42"/>
      <c r="S253" s="42"/>
      <c r="T253" s="78"/>
      <c r="AT253" s="23" t="s">
        <v>182</v>
      </c>
      <c r="AU253" s="23" t="s">
        <v>89</v>
      </c>
    </row>
    <row r="254" spans="2:65" s="1" customFormat="1" ht="16.5" customHeight="1">
      <c r="B254" s="41"/>
      <c r="C254" s="192" t="s">
        <v>683</v>
      </c>
      <c r="D254" s="192" t="s">
        <v>176</v>
      </c>
      <c r="E254" s="193" t="s">
        <v>684</v>
      </c>
      <c r="F254" s="194" t="s">
        <v>685</v>
      </c>
      <c r="G254" s="195" t="s">
        <v>256</v>
      </c>
      <c r="H254" s="196">
        <v>68.94</v>
      </c>
      <c r="I254" s="197"/>
      <c r="J254" s="198">
        <f>ROUND(I254*H254,2)</f>
        <v>0</v>
      </c>
      <c r="K254" s="194" t="s">
        <v>276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9.2319999999999999E-2</v>
      </c>
      <c r="R254" s="201">
        <f>Q254*H254</f>
        <v>6.3645407999999994</v>
      </c>
      <c r="S254" s="201">
        <v>0</v>
      </c>
      <c r="T254" s="202">
        <f>S254*H254</f>
        <v>0</v>
      </c>
      <c r="AR254" s="23" t="s">
        <v>194</v>
      </c>
      <c r="AT254" s="23" t="s">
        <v>176</v>
      </c>
      <c r="AU254" s="23" t="s">
        <v>89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194</v>
      </c>
      <c r="BM254" s="23" t="s">
        <v>686</v>
      </c>
    </row>
    <row r="255" spans="2:65" s="1" customFormat="1" ht="27">
      <c r="B255" s="41"/>
      <c r="C255" s="63"/>
      <c r="D255" s="204" t="s">
        <v>182</v>
      </c>
      <c r="E255" s="63"/>
      <c r="F255" s="205" t="s">
        <v>687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89</v>
      </c>
    </row>
    <row r="256" spans="2:65" s="11" customFormat="1" ht="13.5">
      <c r="B256" s="210"/>
      <c r="C256" s="211"/>
      <c r="D256" s="204" t="s">
        <v>279</v>
      </c>
      <c r="E256" s="212" t="s">
        <v>78</v>
      </c>
      <c r="F256" s="213" t="s">
        <v>688</v>
      </c>
      <c r="G256" s="211"/>
      <c r="H256" s="214">
        <v>11.84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279</v>
      </c>
      <c r="AU256" s="220" t="s">
        <v>89</v>
      </c>
      <c r="AV256" s="11" t="s">
        <v>89</v>
      </c>
      <c r="AW256" s="11" t="s">
        <v>42</v>
      </c>
      <c r="AX256" s="11" t="s">
        <v>80</v>
      </c>
      <c r="AY256" s="220" t="s">
        <v>173</v>
      </c>
    </row>
    <row r="257" spans="2:65" s="11" customFormat="1" ht="13.5">
      <c r="B257" s="210"/>
      <c r="C257" s="211"/>
      <c r="D257" s="204" t="s">
        <v>279</v>
      </c>
      <c r="E257" s="212" t="s">
        <v>78</v>
      </c>
      <c r="F257" s="213" t="s">
        <v>689</v>
      </c>
      <c r="G257" s="211"/>
      <c r="H257" s="214">
        <v>10.375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279</v>
      </c>
      <c r="AU257" s="220" t="s">
        <v>89</v>
      </c>
      <c r="AV257" s="11" t="s">
        <v>89</v>
      </c>
      <c r="AW257" s="11" t="s">
        <v>42</v>
      </c>
      <c r="AX257" s="11" t="s">
        <v>80</v>
      </c>
      <c r="AY257" s="220" t="s">
        <v>173</v>
      </c>
    </row>
    <row r="258" spans="2:65" s="11" customFormat="1" ht="13.5">
      <c r="B258" s="210"/>
      <c r="C258" s="211"/>
      <c r="D258" s="204" t="s">
        <v>279</v>
      </c>
      <c r="E258" s="212" t="s">
        <v>78</v>
      </c>
      <c r="F258" s="213" t="s">
        <v>690</v>
      </c>
      <c r="G258" s="211"/>
      <c r="H258" s="214">
        <v>33.6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279</v>
      </c>
      <c r="AU258" s="220" t="s">
        <v>89</v>
      </c>
      <c r="AV258" s="11" t="s">
        <v>89</v>
      </c>
      <c r="AW258" s="11" t="s">
        <v>42</v>
      </c>
      <c r="AX258" s="11" t="s">
        <v>80</v>
      </c>
      <c r="AY258" s="220" t="s">
        <v>173</v>
      </c>
    </row>
    <row r="259" spans="2:65" s="11" customFormat="1" ht="13.5">
      <c r="B259" s="210"/>
      <c r="C259" s="211"/>
      <c r="D259" s="204" t="s">
        <v>279</v>
      </c>
      <c r="E259" s="212" t="s">
        <v>78</v>
      </c>
      <c r="F259" s="213" t="s">
        <v>691</v>
      </c>
      <c r="G259" s="211"/>
      <c r="H259" s="214">
        <v>13.125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279</v>
      </c>
      <c r="AU259" s="220" t="s">
        <v>89</v>
      </c>
      <c r="AV259" s="11" t="s">
        <v>89</v>
      </c>
      <c r="AW259" s="11" t="s">
        <v>42</v>
      </c>
      <c r="AX259" s="11" t="s">
        <v>80</v>
      </c>
      <c r="AY259" s="220" t="s">
        <v>173</v>
      </c>
    </row>
    <row r="260" spans="2:65" s="1" customFormat="1" ht="16.5" customHeight="1">
      <c r="B260" s="41"/>
      <c r="C260" s="192" t="s">
        <v>692</v>
      </c>
      <c r="D260" s="192" t="s">
        <v>176</v>
      </c>
      <c r="E260" s="193" t="s">
        <v>693</v>
      </c>
      <c r="F260" s="194" t="s">
        <v>694</v>
      </c>
      <c r="G260" s="195" t="s">
        <v>256</v>
      </c>
      <c r="H260" s="196">
        <v>389.75099999999998</v>
      </c>
      <c r="I260" s="197"/>
      <c r="J260" s="198">
        <f>ROUND(I260*H260,2)</f>
        <v>0</v>
      </c>
      <c r="K260" s="194" t="s">
        <v>276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0.11669</v>
      </c>
      <c r="R260" s="201">
        <f>Q260*H260</f>
        <v>45.480044190000001</v>
      </c>
      <c r="S260" s="201">
        <v>0</v>
      </c>
      <c r="T260" s="202">
        <f>S260*H260</f>
        <v>0</v>
      </c>
      <c r="AR260" s="23" t="s">
        <v>194</v>
      </c>
      <c r="AT260" s="23" t="s">
        <v>176</v>
      </c>
      <c r="AU260" s="23" t="s">
        <v>89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194</v>
      </c>
      <c r="BM260" s="23" t="s">
        <v>695</v>
      </c>
    </row>
    <row r="261" spans="2:65" s="1" customFormat="1" ht="27">
      <c r="B261" s="41"/>
      <c r="C261" s="63"/>
      <c r="D261" s="204" t="s">
        <v>182</v>
      </c>
      <c r="E261" s="63"/>
      <c r="F261" s="205" t="s">
        <v>696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89</v>
      </c>
    </row>
    <row r="262" spans="2:65" s="11" customFormat="1" ht="13.5">
      <c r="B262" s="210"/>
      <c r="C262" s="211"/>
      <c r="D262" s="204" t="s">
        <v>279</v>
      </c>
      <c r="E262" s="212" t="s">
        <v>78</v>
      </c>
      <c r="F262" s="213" t="s">
        <v>697</v>
      </c>
      <c r="G262" s="211"/>
      <c r="H262" s="214">
        <v>122.873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279</v>
      </c>
      <c r="AU262" s="220" t="s">
        <v>89</v>
      </c>
      <c r="AV262" s="11" t="s">
        <v>89</v>
      </c>
      <c r="AW262" s="11" t="s">
        <v>42</v>
      </c>
      <c r="AX262" s="11" t="s">
        <v>80</v>
      </c>
      <c r="AY262" s="220" t="s">
        <v>173</v>
      </c>
    </row>
    <row r="263" spans="2:65" s="11" customFormat="1" ht="13.5">
      <c r="B263" s="210"/>
      <c r="C263" s="211"/>
      <c r="D263" s="204" t="s">
        <v>279</v>
      </c>
      <c r="E263" s="212" t="s">
        <v>78</v>
      </c>
      <c r="F263" s="213" t="s">
        <v>698</v>
      </c>
      <c r="G263" s="211"/>
      <c r="H263" s="214">
        <v>113.26300000000001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279</v>
      </c>
      <c r="AU263" s="220" t="s">
        <v>89</v>
      </c>
      <c r="AV263" s="11" t="s">
        <v>89</v>
      </c>
      <c r="AW263" s="11" t="s">
        <v>42</v>
      </c>
      <c r="AX263" s="11" t="s">
        <v>80</v>
      </c>
      <c r="AY263" s="220" t="s">
        <v>173</v>
      </c>
    </row>
    <row r="264" spans="2:65" s="11" customFormat="1" ht="13.5">
      <c r="B264" s="210"/>
      <c r="C264" s="211"/>
      <c r="D264" s="204" t="s">
        <v>279</v>
      </c>
      <c r="E264" s="212" t="s">
        <v>78</v>
      </c>
      <c r="F264" s="213" t="s">
        <v>699</v>
      </c>
      <c r="G264" s="211"/>
      <c r="H264" s="214">
        <v>87.465000000000003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279</v>
      </c>
      <c r="AU264" s="220" t="s">
        <v>89</v>
      </c>
      <c r="AV264" s="11" t="s">
        <v>89</v>
      </c>
      <c r="AW264" s="11" t="s">
        <v>42</v>
      </c>
      <c r="AX264" s="11" t="s">
        <v>80</v>
      </c>
      <c r="AY264" s="220" t="s">
        <v>173</v>
      </c>
    </row>
    <row r="265" spans="2:65" s="11" customFormat="1" ht="13.5">
      <c r="B265" s="210"/>
      <c r="C265" s="211"/>
      <c r="D265" s="204" t="s">
        <v>279</v>
      </c>
      <c r="E265" s="212" t="s">
        <v>78</v>
      </c>
      <c r="F265" s="213" t="s">
        <v>700</v>
      </c>
      <c r="G265" s="211"/>
      <c r="H265" s="214">
        <v>66.150000000000006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279</v>
      </c>
      <c r="AU265" s="220" t="s">
        <v>89</v>
      </c>
      <c r="AV265" s="11" t="s">
        <v>89</v>
      </c>
      <c r="AW265" s="11" t="s">
        <v>42</v>
      </c>
      <c r="AX265" s="11" t="s">
        <v>80</v>
      </c>
      <c r="AY265" s="220" t="s">
        <v>173</v>
      </c>
    </row>
    <row r="266" spans="2:65" s="1" customFormat="1" ht="16.5" customHeight="1">
      <c r="B266" s="41"/>
      <c r="C266" s="192" t="s">
        <v>701</v>
      </c>
      <c r="D266" s="192" t="s">
        <v>176</v>
      </c>
      <c r="E266" s="193" t="s">
        <v>702</v>
      </c>
      <c r="F266" s="194" t="s">
        <v>703</v>
      </c>
      <c r="G266" s="195" t="s">
        <v>256</v>
      </c>
      <c r="H266" s="196">
        <v>56.368000000000002</v>
      </c>
      <c r="I266" s="197"/>
      <c r="J266" s="198">
        <f>ROUND(I266*H266,2)</f>
        <v>0</v>
      </c>
      <c r="K266" s="194" t="s">
        <v>276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0.13414999999999999</v>
      </c>
      <c r="R266" s="201">
        <f>Q266*H266</f>
        <v>7.5617672000000002</v>
      </c>
      <c r="S266" s="201">
        <v>0</v>
      </c>
      <c r="T266" s="202">
        <f>S266*H266</f>
        <v>0</v>
      </c>
      <c r="AR266" s="23" t="s">
        <v>194</v>
      </c>
      <c r="AT266" s="23" t="s">
        <v>176</v>
      </c>
      <c r="AU266" s="23" t="s">
        <v>89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704</v>
      </c>
    </row>
    <row r="267" spans="2:65" s="1" customFormat="1" ht="27">
      <c r="B267" s="41"/>
      <c r="C267" s="63"/>
      <c r="D267" s="204" t="s">
        <v>182</v>
      </c>
      <c r="E267" s="63"/>
      <c r="F267" s="205" t="s">
        <v>705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89</v>
      </c>
    </row>
    <row r="268" spans="2:65" s="11" customFormat="1" ht="13.5">
      <c r="B268" s="210"/>
      <c r="C268" s="211"/>
      <c r="D268" s="204" t="s">
        <v>279</v>
      </c>
      <c r="E268" s="212" t="s">
        <v>78</v>
      </c>
      <c r="F268" s="213" t="s">
        <v>706</v>
      </c>
      <c r="G268" s="211"/>
      <c r="H268" s="214">
        <v>16.835000000000001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279</v>
      </c>
      <c r="AU268" s="220" t="s">
        <v>89</v>
      </c>
      <c r="AV268" s="11" t="s">
        <v>89</v>
      </c>
      <c r="AW268" s="11" t="s">
        <v>42</v>
      </c>
      <c r="AX268" s="11" t="s">
        <v>80</v>
      </c>
      <c r="AY268" s="220" t="s">
        <v>173</v>
      </c>
    </row>
    <row r="269" spans="2:65" s="11" customFormat="1" ht="13.5">
      <c r="B269" s="210"/>
      <c r="C269" s="211"/>
      <c r="D269" s="204" t="s">
        <v>279</v>
      </c>
      <c r="E269" s="212" t="s">
        <v>78</v>
      </c>
      <c r="F269" s="213" t="s">
        <v>707</v>
      </c>
      <c r="G269" s="211"/>
      <c r="H269" s="214">
        <v>18.882999999999999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279</v>
      </c>
      <c r="AU269" s="220" t="s">
        <v>89</v>
      </c>
      <c r="AV269" s="11" t="s">
        <v>89</v>
      </c>
      <c r="AW269" s="11" t="s">
        <v>42</v>
      </c>
      <c r="AX269" s="11" t="s">
        <v>80</v>
      </c>
      <c r="AY269" s="220" t="s">
        <v>173</v>
      </c>
    </row>
    <row r="270" spans="2:65" s="11" customFormat="1" ht="13.5">
      <c r="B270" s="210"/>
      <c r="C270" s="211"/>
      <c r="D270" s="204" t="s">
        <v>279</v>
      </c>
      <c r="E270" s="212" t="s">
        <v>78</v>
      </c>
      <c r="F270" s="213" t="s">
        <v>708</v>
      </c>
      <c r="G270" s="211"/>
      <c r="H270" s="214">
        <v>10.324999999999999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279</v>
      </c>
      <c r="AU270" s="220" t="s">
        <v>89</v>
      </c>
      <c r="AV270" s="11" t="s">
        <v>89</v>
      </c>
      <c r="AW270" s="11" t="s">
        <v>42</v>
      </c>
      <c r="AX270" s="11" t="s">
        <v>80</v>
      </c>
      <c r="AY270" s="220" t="s">
        <v>173</v>
      </c>
    </row>
    <row r="271" spans="2:65" s="11" customFormat="1" ht="13.5">
      <c r="B271" s="210"/>
      <c r="C271" s="211"/>
      <c r="D271" s="204" t="s">
        <v>279</v>
      </c>
      <c r="E271" s="212" t="s">
        <v>78</v>
      </c>
      <c r="F271" s="213" t="s">
        <v>709</v>
      </c>
      <c r="G271" s="211"/>
      <c r="H271" s="214">
        <v>10.324999999999999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279</v>
      </c>
      <c r="AU271" s="220" t="s">
        <v>89</v>
      </c>
      <c r="AV271" s="11" t="s">
        <v>89</v>
      </c>
      <c r="AW271" s="11" t="s">
        <v>42</v>
      </c>
      <c r="AX271" s="11" t="s">
        <v>80</v>
      </c>
      <c r="AY271" s="220" t="s">
        <v>173</v>
      </c>
    </row>
    <row r="272" spans="2:65" s="1" customFormat="1" ht="38.25" customHeight="1">
      <c r="B272" s="41"/>
      <c r="C272" s="192" t="s">
        <v>710</v>
      </c>
      <c r="D272" s="192" t="s">
        <v>176</v>
      </c>
      <c r="E272" s="193" t="s">
        <v>711</v>
      </c>
      <c r="F272" s="194" t="s">
        <v>712</v>
      </c>
      <c r="G272" s="195" t="s">
        <v>256</v>
      </c>
      <c r="H272" s="196">
        <v>128.91999999999999</v>
      </c>
      <c r="I272" s="197"/>
      <c r="J272" s="198">
        <f>ROUND(I272*H272,2)</f>
        <v>0</v>
      </c>
      <c r="K272" s="194" t="s">
        <v>78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1.6000000000000001E-3</v>
      </c>
      <c r="R272" s="201">
        <f>Q272*H272</f>
        <v>0.20627199999999998</v>
      </c>
      <c r="S272" s="201">
        <v>0</v>
      </c>
      <c r="T272" s="202">
        <f>S272*H272</f>
        <v>0</v>
      </c>
      <c r="AR272" s="23" t="s">
        <v>194</v>
      </c>
      <c r="AT272" s="23" t="s">
        <v>176</v>
      </c>
      <c r="AU272" s="23" t="s">
        <v>89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194</v>
      </c>
      <c r="BM272" s="23" t="s">
        <v>713</v>
      </c>
    </row>
    <row r="273" spans="2:65" s="11" customFormat="1" ht="13.5">
      <c r="B273" s="210"/>
      <c r="C273" s="211"/>
      <c r="D273" s="204" t="s">
        <v>279</v>
      </c>
      <c r="E273" s="212" t="s">
        <v>78</v>
      </c>
      <c r="F273" s="213" t="s">
        <v>714</v>
      </c>
      <c r="G273" s="211"/>
      <c r="H273" s="214">
        <v>128.91999999999999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279</v>
      </c>
      <c r="AU273" s="220" t="s">
        <v>89</v>
      </c>
      <c r="AV273" s="11" t="s">
        <v>89</v>
      </c>
      <c r="AW273" s="11" t="s">
        <v>42</v>
      </c>
      <c r="AX273" s="11" t="s">
        <v>87</v>
      </c>
      <c r="AY273" s="220" t="s">
        <v>173</v>
      </c>
    </row>
    <row r="274" spans="2:65" s="10" customFormat="1" ht="29.85" customHeight="1">
      <c r="B274" s="176"/>
      <c r="C274" s="177"/>
      <c r="D274" s="178" t="s">
        <v>79</v>
      </c>
      <c r="E274" s="190" t="s">
        <v>194</v>
      </c>
      <c r="F274" s="190" t="s">
        <v>715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P275+P347</f>
        <v>0</v>
      </c>
      <c r="Q274" s="184"/>
      <c r="R274" s="185">
        <f>R275+R347</f>
        <v>1769.4741456899999</v>
      </c>
      <c r="S274" s="184"/>
      <c r="T274" s="186">
        <f>T275+T347</f>
        <v>0</v>
      </c>
      <c r="AR274" s="187" t="s">
        <v>87</v>
      </c>
      <c r="AT274" s="188" t="s">
        <v>79</v>
      </c>
      <c r="AU274" s="188" t="s">
        <v>87</v>
      </c>
      <c r="AY274" s="187" t="s">
        <v>173</v>
      </c>
      <c r="BK274" s="189">
        <f>BK275+BK347</f>
        <v>0</v>
      </c>
    </row>
    <row r="275" spans="2:65" s="10" customFormat="1" ht="14.85" customHeight="1">
      <c r="B275" s="176"/>
      <c r="C275" s="177"/>
      <c r="D275" s="178" t="s">
        <v>79</v>
      </c>
      <c r="E275" s="190" t="s">
        <v>716</v>
      </c>
      <c r="F275" s="190" t="s">
        <v>717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SUM(P276:P346)</f>
        <v>0</v>
      </c>
      <c r="Q275" s="184"/>
      <c r="R275" s="185">
        <f>SUM(R276:R346)</f>
        <v>1674.49475949</v>
      </c>
      <c r="S275" s="184"/>
      <c r="T275" s="186">
        <f>SUM(T276:T346)</f>
        <v>0</v>
      </c>
      <c r="AR275" s="187" t="s">
        <v>87</v>
      </c>
      <c r="AT275" s="188" t="s">
        <v>79</v>
      </c>
      <c r="AU275" s="188" t="s">
        <v>89</v>
      </c>
      <c r="AY275" s="187" t="s">
        <v>173</v>
      </c>
      <c r="BK275" s="189">
        <f>SUM(BK276:BK346)</f>
        <v>0</v>
      </c>
    </row>
    <row r="276" spans="2:65" s="1" customFormat="1" ht="16.5" customHeight="1">
      <c r="B276" s="41"/>
      <c r="C276" s="192" t="s">
        <v>718</v>
      </c>
      <c r="D276" s="192" t="s">
        <v>176</v>
      </c>
      <c r="E276" s="193" t="s">
        <v>719</v>
      </c>
      <c r="F276" s="194" t="s">
        <v>720</v>
      </c>
      <c r="G276" s="195" t="s">
        <v>275</v>
      </c>
      <c r="H276" s="196">
        <v>463.976</v>
      </c>
      <c r="I276" s="197"/>
      <c r="J276" s="198">
        <f>ROUND(I276*H276,2)</f>
        <v>0</v>
      </c>
      <c r="K276" s="194" t="s">
        <v>276</v>
      </c>
      <c r="L276" s="61"/>
      <c r="M276" s="199" t="s">
        <v>78</v>
      </c>
      <c r="N276" s="200" t="s">
        <v>50</v>
      </c>
      <c r="O276" s="42"/>
      <c r="P276" s="201">
        <f>O276*H276</f>
        <v>0</v>
      </c>
      <c r="Q276" s="201">
        <v>2.45343</v>
      </c>
      <c r="R276" s="201">
        <f>Q276*H276</f>
        <v>1138.3326376800001</v>
      </c>
      <c r="S276" s="201">
        <v>0</v>
      </c>
      <c r="T276" s="202">
        <f>S276*H276</f>
        <v>0</v>
      </c>
      <c r="AR276" s="23" t="s">
        <v>194</v>
      </c>
      <c r="AT276" s="23" t="s">
        <v>176</v>
      </c>
      <c r="AU276" s="23" t="s">
        <v>188</v>
      </c>
      <c r="AY276" s="23" t="s">
        <v>173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87</v>
      </c>
      <c r="BK276" s="203">
        <f>ROUND(I276*H276,2)</f>
        <v>0</v>
      </c>
      <c r="BL276" s="23" t="s">
        <v>194</v>
      </c>
      <c r="BM276" s="23" t="s">
        <v>721</v>
      </c>
    </row>
    <row r="277" spans="2:65" s="1" customFormat="1" ht="27">
      <c r="B277" s="41"/>
      <c r="C277" s="63"/>
      <c r="D277" s="204" t="s">
        <v>182</v>
      </c>
      <c r="E277" s="63"/>
      <c r="F277" s="205" t="s">
        <v>722</v>
      </c>
      <c r="G277" s="63"/>
      <c r="H277" s="63"/>
      <c r="I277" s="163"/>
      <c r="J277" s="63"/>
      <c r="K277" s="63"/>
      <c r="L277" s="61"/>
      <c r="M277" s="206"/>
      <c r="N277" s="42"/>
      <c r="O277" s="42"/>
      <c r="P277" s="42"/>
      <c r="Q277" s="42"/>
      <c r="R277" s="42"/>
      <c r="S277" s="42"/>
      <c r="T277" s="78"/>
      <c r="AT277" s="23" t="s">
        <v>182</v>
      </c>
      <c r="AU277" s="23" t="s">
        <v>188</v>
      </c>
    </row>
    <row r="278" spans="2:65" s="11" customFormat="1" ht="13.5">
      <c r="B278" s="210"/>
      <c r="C278" s="211"/>
      <c r="D278" s="204" t="s">
        <v>279</v>
      </c>
      <c r="E278" s="212" t="s">
        <v>78</v>
      </c>
      <c r="F278" s="213" t="s">
        <v>723</v>
      </c>
      <c r="G278" s="211"/>
      <c r="H278" s="214">
        <v>85.48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279</v>
      </c>
      <c r="AU278" s="220" t="s">
        <v>188</v>
      </c>
      <c r="AV278" s="11" t="s">
        <v>89</v>
      </c>
      <c r="AW278" s="11" t="s">
        <v>42</v>
      </c>
      <c r="AX278" s="11" t="s">
        <v>80</v>
      </c>
      <c r="AY278" s="220" t="s">
        <v>173</v>
      </c>
    </row>
    <row r="279" spans="2:65" s="11" customFormat="1" ht="13.5">
      <c r="B279" s="210"/>
      <c r="C279" s="211"/>
      <c r="D279" s="204" t="s">
        <v>279</v>
      </c>
      <c r="E279" s="212" t="s">
        <v>78</v>
      </c>
      <c r="F279" s="213" t="s">
        <v>724</v>
      </c>
      <c r="G279" s="211"/>
      <c r="H279" s="214">
        <v>7.59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279</v>
      </c>
      <c r="AU279" s="220" t="s">
        <v>188</v>
      </c>
      <c r="AV279" s="11" t="s">
        <v>89</v>
      </c>
      <c r="AW279" s="11" t="s">
        <v>42</v>
      </c>
      <c r="AX279" s="11" t="s">
        <v>80</v>
      </c>
      <c r="AY279" s="220" t="s">
        <v>173</v>
      </c>
    </row>
    <row r="280" spans="2:65" s="11" customFormat="1" ht="13.5">
      <c r="B280" s="210"/>
      <c r="C280" s="211"/>
      <c r="D280" s="204" t="s">
        <v>279</v>
      </c>
      <c r="E280" s="212" t="s">
        <v>78</v>
      </c>
      <c r="F280" s="213" t="s">
        <v>725</v>
      </c>
      <c r="G280" s="211"/>
      <c r="H280" s="214">
        <v>90.025999999999996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279</v>
      </c>
      <c r="AU280" s="220" t="s">
        <v>188</v>
      </c>
      <c r="AV280" s="11" t="s">
        <v>89</v>
      </c>
      <c r="AW280" s="11" t="s">
        <v>42</v>
      </c>
      <c r="AX280" s="11" t="s">
        <v>80</v>
      </c>
      <c r="AY280" s="220" t="s">
        <v>173</v>
      </c>
    </row>
    <row r="281" spans="2:65" s="11" customFormat="1" ht="13.5">
      <c r="B281" s="210"/>
      <c r="C281" s="211"/>
      <c r="D281" s="204" t="s">
        <v>279</v>
      </c>
      <c r="E281" s="212" t="s">
        <v>78</v>
      </c>
      <c r="F281" s="213" t="s">
        <v>726</v>
      </c>
      <c r="G281" s="211"/>
      <c r="H281" s="214">
        <v>5.806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279</v>
      </c>
      <c r="AU281" s="220" t="s">
        <v>188</v>
      </c>
      <c r="AV281" s="11" t="s">
        <v>89</v>
      </c>
      <c r="AW281" s="11" t="s">
        <v>42</v>
      </c>
      <c r="AX281" s="11" t="s">
        <v>80</v>
      </c>
      <c r="AY281" s="220" t="s">
        <v>173</v>
      </c>
    </row>
    <row r="282" spans="2:65" s="11" customFormat="1" ht="13.5">
      <c r="B282" s="210"/>
      <c r="C282" s="211"/>
      <c r="D282" s="204" t="s">
        <v>279</v>
      </c>
      <c r="E282" s="212" t="s">
        <v>78</v>
      </c>
      <c r="F282" s="213" t="s">
        <v>727</v>
      </c>
      <c r="G282" s="211"/>
      <c r="H282" s="214">
        <v>12.333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279</v>
      </c>
      <c r="AU282" s="220" t="s">
        <v>188</v>
      </c>
      <c r="AV282" s="11" t="s">
        <v>89</v>
      </c>
      <c r="AW282" s="11" t="s">
        <v>42</v>
      </c>
      <c r="AX282" s="11" t="s">
        <v>80</v>
      </c>
      <c r="AY282" s="220" t="s">
        <v>173</v>
      </c>
    </row>
    <row r="283" spans="2:65" s="11" customFormat="1" ht="13.5">
      <c r="B283" s="210"/>
      <c r="C283" s="211"/>
      <c r="D283" s="204" t="s">
        <v>279</v>
      </c>
      <c r="E283" s="212" t="s">
        <v>78</v>
      </c>
      <c r="F283" s="213" t="s">
        <v>728</v>
      </c>
      <c r="G283" s="211"/>
      <c r="H283" s="214">
        <v>81.876999999999995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279</v>
      </c>
      <c r="AU283" s="220" t="s">
        <v>188</v>
      </c>
      <c r="AV283" s="11" t="s">
        <v>89</v>
      </c>
      <c r="AW283" s="11" t="s">
        <v>42</v>
      </c>
      <c r="AX283" s="11" t="s">
        <v>80</v>
      </c>
      <c r="AY283" s="220" t="s">
        <v>173</v>
      </c>
    </row>
    <row r="284" spans="2:65" s="11" customFormat="1" ht="13.5">
      <c r="B284" s="210"/>
      <c r="C284" s="211"/>
      <c r="D284" s="204" t="s">
        <v>279</v>
      </c>
      <c r="E284" s="212" t="s">
        <v>78</v>
      </c>
      <c r="F284" s="213" t="s">
        <v>729</v>
      </c>
      <c r="G284" s="211"/>
      <c r="H284" s="214">
        <v>75.88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279</v>
      </c>
      <c r="AU284" s="220" t="s">
        <v>188</v>
      </c>
      <c r="AV284" s="11" t="s">
        <v>89</v>
      </c>
      <c r="AW284" s="11" t="s">
        <v>42</v>
      </c>
      <c r="AX284" s="11" t="s">
        <v>80</v>
      </c>
      <c r="AY284" s="220" t="s">
        <v>173</v>
      </c>
    </row>
    <row r="285" spans="2:65" s="11" customFormat="1" ht="13.5">
      <c r="B285" s="210"/>
      <c r="C285" s="211"/>
      <c r="D285" s="204" t="s">
        <v>279</v>
      </c>
      <c r="E285" s="212" t="s">
        <v>78</v>
      </c>
      <c r="F285" s="213" t="s">
        <v>730</v>
      </c>
      <c r="G285" s="211"/>
      <c r="H285" s="214">
        <v>6.798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279</v>
      </c>
      <c r="AU285" s="220" t="s">
        <v>188</v>
      </c>
      <c r="AV285" s="11" t="s">
        <v>89</v>
      </c>
      <c r="AW285" s="11" t="s">
        <v>42</v>
      </c>
      <c r="AX285" s="11" t="s">
        <v>80</v>
      </c>
      <c r="AY285" s="220" t="s">
        <v>173</v>
      </c>
    </row>
    <row r="286" spans="2:65" s="11" customFormat="1" ht="13.5">
      <c r="B286" s="210"/>
      <c r="C286" s="211"/>
      <c r="D286" s="204" t="s">
        <v>279</v>
      </c>
      <c r="E286" s="212" t="s">
        <v>78</v>
      </c>
      <c r="F286" s="213" t="s">
        <v>731</v>
      </c>
      <c r="G286" s="211"/>
      <c r="H286" s="214">
        <v>97.489000000000004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279</v>
      </c>
      <c r="AU286" s="220" t="s">
        <v>188</v>
      </c>
      <c r="AV286" s="11" t="s">
        <v>89</v>
      </c>
      <c r="AW286" s="11" t="s">
        <v>42</v>
      </c>
      <c r="AX286" s="11" t="s">
        <v>80</v>
      </c>
      <c r="AY286" s="220" t="s">
        <v>173</v>
      </c>
    </row>
    <row r="287" spans="2:65" s="11" customFormat="1" ht="13.5">
      <c r="B287" s="210"/>
      <c r="C287" s="211"/>
      <c r="D287" s="204" t="s">
        <v>279</v>
      </c>
      <c r="E287" s="212" t="s">
        <v>78</v>
      </c>
      <c r="F287" s="213" t="s">
        <v>732</v>
      </c>
      <c r="G287" s="211"/>
      <c r="H287" s="214">
        <v>0.69699999999999995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279</v>
      </c>
      <c r="AU287" s="220" t="s">
        <v>188</v>
      </c>
      <c r="AV287" s="11" t="s">
        <v>89</v>
      </c>
      <c r="AW287" s="11" t="s">
        <v>42</v>
      </c>
      <c r="AX287" s="11" t="s">
        <v>80</v>
      </c>
      <c r="AY287" s="220" t="s">
        <v>173</v>
      </c>
    </row>
    <row r="288" spans="2:65" s="1" customFormat="1" ht="16.5" customHeight="1">
      <c r="B288" s="41"/>
      <c r="C288" s="192" t="s">
        <v>733</v>
      </c>
      <c r="D288" s="192" t="s">
        <v>176</v>
      </c>
      <c r="E288" s="193" t="s">
        <v>734</v>
      </c>
      <c r="F288" s="194" t="s">
        <v>735</v>
      </c>
      <c r="G288" s="195" t="s">
        <v>256</v>
      </c>
      <c r="H288" s="196">
        <v>2532.2310000000002</v>
      </c>
      <c r="I288" s="197"/>
      <c r="J288" s="198">
        <f>ROUND(I288*H288,2)</f>
        <v>0</v>
      </c>
      <c r="K288" s="194" t="s">
        <v>276</v>
      </c>
      <c r="L288" s="61"/>
      <c r="M288" s="199" t="s">
        <v>78</v>
      </c>
      <c r="N288" s="200" t="s">
        <v>50</v>
      </c>
      <c r="O288" s="42"/>
      <c r="P288" s="201">
        <f>O288*H288</f>
        <v>0</v>
      </c>
      <c r="Q288" s="201">
        <v>2.15E-3</v>
      </c>
      <c r="R288" s="201">
        <f>Q288*H288</f>
        <v>5.4442966500000001</v>
      </c>
      <c r="S288" s="201">
        <v>0</v>
      </c>
      <c r="T288" s="202">
        <f>S288*H288</f>
        <v>0</v>
      </c>
      <c r="AR288" s="23" t="s">
        <v>194</v>
      </c>
      <c r="AT288" s="23" t="s">
        <v>176</v>
      </c>
      <c r="AU288" s="23" t="s">
        <v>188</v>
      </c>
      <c r="AY288" s="23" t="s">
        <v>173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87</v>
      </c>
      <c r="BK288" s="203">
        <f>ROUND(I288*H288,2)</f>
        <v>0</v>
      </c>
      <c r="BL288" s="23" t="s">
        <v>194</v>
      </c>
      <c r="BM288" s="23" t="s">
        <v>736</v>
      </c>
    </row>
    <row r="289" spans="2:65" s="1" customFormat="1" ht="27">
      <c r="B289" s="41"/>
      <c r="C289" s="63"/>
      <c r="D289" s="204" t="s">
        <v>182</v>
      </c>
      <c r="E289" s="63"/>
      <c r="F289" s="205" t="s">
        <v>737</v>
      </c>
      <c r="G289" s="63"/>
      <c r="H289" s="63"/>
      <c r="I289" s="163"/>
      <c r="J289" s="63"/>
      <c r="K289" s="63"/>
      <c r="L289" s="61"/>
      <c r="M289" s="206"/>
      <c r="N289" s="42"/>
      <c r="O289" s="42"/>
      <c r="P289" s="42"/>
      <c r="Q289" s="42"/>
      <c r="R289" s="42"/>
      <c r="S289" s="42"/>
      <c r="T289" s="78"/>
      <c r="AT289" s="23" t="s">
        <v>182</v>
      </c>
      <c r="AU289" s="23" t="s">
        <v>188</v>
      </c>
    </row>
    <row r="290" spans="2:65" s="11" customFormat="1" ht="13.5">
      <c r="B290" s="210"/>
      <c r="C290" s="211"/>
      <c r="D290" s="204" t="s">
        <v>279</v>
      </c>
      <c r="E290" s="212" t="s">
        <v>78</v>
      </c>
      <c r="F290" s="213" t="s">
        <v>738</v>
      </c>
      <c r="G290" s="211"/>
      <c r="H290" s="214">
        <v>504.69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279</v>
      </c>
      <c r="AU290" s="220" t="s">
        <v>188</v>
      </c>
      <c r="AV290" s="11" t="s">
        <v>89</v>
      </c>
      <c r="AW290" s="11" t="s">
        <v>42</v>
      </c>
      <c r="AX290" s="11" t="s">
        <v>80</v>
      </c>
      <c r="AY290" s="220" t="s">
        <v>173</v>
      </c>
    </row>
    <row r="291" spans="2:65" s="11" customFormat="1" ht="13.5">
      <c r="B291" s="210"/>
      <c r="C291" s="211"/>
      <c r="D291" s="204" t="s">
        <v>279</v>
      </c>
      <c r="E291" s="212" t="s">
        <v>78</v>
      </c>
      <c r="F291" s="213" t="s">
        <v>739</v>
      </c>
      <c r="G291" s="211"/>
      <c r="H291" s="214">
        <v>571.67899999999997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279</v>
      </c>
      <c r="AU291" s="220" t="s">
        <v>188</v>
      </c>
      <c r="AV291" s="11" t="s">
        <v>89</v>
      </c>
      <c r="AW291" s="11" t="s">
        <v>42</v>
      </c>
      <c r="AX291" s="11" t="s">
        <v>80</v>
      </c>
      <c r="AY291" s="220" t="s">
        <v>173</v>
      </c>
    </row>
    <row r="292" spans="2:65" s="11" customFormat="1" ht="13.5">
      <c r="B292" s="210"/>
      <c r="C292" s="211"/>
      <c r="D292" s="204" t="s">
        <v>279</v>
      </c>
      <c r="E292" s="212" t="s">
        <v>78</v>
      </c>
      <c r="F292" s="213" t="s">
        <v>740</v>
      </c>
      <c r="G292" s="211"/>
      <c r="H292" s="214">
        <v>902.928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279</v>
      </c>
      <c r="AU292" s="220" t="s">
        <v>188</v>
      </c>
      <c r="AV292" s="11" t="s">
        <v>89</v>
      </c>
      <c r="AW292" s="11" t="s">
        <v>42</v>
      </c>
      <c r="AX292" s="11" t="s">
        <v>80</v>
      </c>
      <c r="AY292" s="220" t="s">
        <v>173</v>
      </c>
    </row>
    <row r="293" spans="2:65" s="11" customFormat="1" ht="13.5">
      <c r="B293" s="210"/>
      <c r="C293" s="211"/>
      <c r="D293" s="204" t="s">
        <v>279</v>
      </c>
      <c r="E293" s="212" t="s">
        <v>78</v>
      </c>
      <c r="F293" s="213" t="s">
        <v>741</v>
      </c>
      <c r="G293" s="211"/>
      <c r="H293" s="214">
        <v>552.93399999999997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279</v>
      </c>
      <c r="AU293" s="220" t="s">
        <v>188</v>
      </c>
      <c r="AV293" s="11" t="s">
        <v>89</v>
      </c>
      <c r="AW293" s="11" t="s">
        <v>42</v>
      </c>
      <c r="AX293" s="11" t="s">
        <v>80</v>
      </c>
      <c r="AY293" s="220" t="s">
        <v>173</v>
      </c>
    </row>
    <row r="294" spans="2:65" s="1" customFormat="1" ht="16.5" customHeight="1">
      <c r="B294" s="41"/>
      <c r="C294" s="192" t="s">
        <v>716</v>
      </c>
      <c r="D294" s="192" t="s">
        <v>176</v>
      </c>
      <c r="E294" s="193" t="s">
        <v>742</v>
      </c>
      <c r="F294" s="194" t="s">
        <v>743</v>
      </c>
      <c r="G294" s="195" t="s">
        <v>256</v>
      </c>
      <c r="H294" s="196">
        <v>2532.2310000000002</v>
      </c>
      <c r="I294" s="197"/>
      <c r="J294" s="198">
        <f>ROUND(I294*H294,2)</f>
        <v>0</v>
      </c>
      <c r="K294" s="194" t="s">
        <v>276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194</v>
      </c>
      <c r="AT294" s="23" t="s">
        <v>176</v>
      </c>
      <c r="AU294" s="23" t="s">
        <v>188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194</v>
      </c>
      <c r="BM294" s="23" t="s">
        <v>744</v>
      </c>
    </row>
    <row r="295" spans="2:65" s="1" customFormat="1" ht="27">
      <c r="B295" s="41"/>
      <c r="C295" s="63"/>
      <c r="D295" s="204" t="s">
        <v>182</v>
      </c>
      <c r="E295" s="63"/>
      <c r="F295" s="205" t="s">
        <v>745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188</v>
      </c>
    </row>
    <row r="296" spans="2:65" s="1" customFormat="1" ht="16.5" customHeight="1">
      <c r="B296" s="41"/>
      <c r="C296" s="192" t="s">
        <v>746</v>
      </c>
      <c r="D296" s="192" t="s">
        <v>176</v>
      </c>
      <c r="E296" s="193" t="s">
        <v>747</v>
      </c>
      <c r="F296" s="194" t="s">
        <v>748</v>
      </c>
      <c r="G296" s="195" t="s">
        <v>275</v>
      </c>
      <c r="H296" s="196">
        <v>150.572</v>
      </c>
      <c r="I296" s="197"/>
      <c r="J296" s="198">
        <f>ROUND(I296*H296,2)</f>
        <v>0</v>
      </c>
      <c r="K296" s="194" t="s">
        <v>276</v>
      </c>
      <c r="L296" s="61"/>
      <c r="M296" s="199" t="s">
        <v>78</v>
      </c>
      <c r="N296" s="200" t="s">
        <v>50</v>
      </c>
      <c r="O296" s="42"/>
      <c r="P296" s="201">
        <f>O296*H296</f>
        <v>0</v>
      </c>
      <c r="Q296" s="201">
        <v>2.45343</v>
      </c>
      <c r="R296" s="201">
        <f>Q296*H296</f>
        <v>369.41786195999998</v>
      </c>
      <c r="S296" s="201">
        <v>0</v>
      </c>
      <c r="T296" s="202">
        <f>S296*H296</f>
        <v>0</v>
      </c>
      <c r="AR296" s="23" t="s">
        <v>194</v>
      </c>
      <c r="AT296" s="23" t="s">
        <v>176</v>
      </c>
      <c r="AU296" s="23" t="s">
        <v>188</v>
      </c>
      <c r="AY296" s="23" t="s">
        <v>173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87</v>
      </c>
      <c r="BK296" s="203">
        <f>ROUND(I296*H296,2)</f>
        <v>0</v>
      </c>
      <c r="BL296" s="23" t="s">
        <v>194</v>
      </c>
      <c r="BM296" s="23" t="s">
        <v>749</v>
      </c>
    </row>
    <row r="297" spans="2:65" s="1" customFormat="1" ht="27">
      <c r="B297" s="41"/>
      <c r="C297" s="63"/>
      <c r="D297" s="204" t="s">
        <v>182</v>
      </c>
      <c r="E297" s="63"/>
      <c r="F297" s="205" t="s">
        <v>750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182</v>
      </c>
      <c r="AU297" s="23" t="s">
        <v>188</v>
      </c>
    </row>
    <row r="298" spans="2:65" s="11" customFormat="1" ht="13.5">
      <c r="B298" s="210"/>
      <c r="C298" s="211"/>
      <c r="D298" s="204" t="s">
        <v>279</v>
      </c>
      <c r="E298" s="212" t="s">
        <v>78</v>
      </c>
      <c r="F298" s="213" t="s">
        <v>751</v>
      </c>
      <c r="G298" s="211"/>
      <c r="H298" s="214">
        <v>83.32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279</v>
      </c>
      <c r="AU298" s="220" t="s">
        <v>188</v>
      </c>
      <c r="AV298" s="11" t="s">
        <v>89</v>
      </c>
      <c r="AW298" s="11" t="s">
        <v>42</v>
      </c>
      <c r="AX298" s="11" t="s">
        <v>80</v>
      </c>
      <c r="AY298" s="220" t="s">
        <v>173</v>
      </c>
    </row>
    <row r="299" spans="2:65" s="11" customFormat="1" ht="13.5">
      <c r="B299" s="210"/>
      <c r="C299" s="211"/>
      <c r="D299" s="204" t="s">
        <v>279</v>
      </c>
      <c r="E299" s="212" t="s">
        <v>78</v>
      </c>
      <c r="F299" s="213" t="s">
        <v>752</v>
      </c>
      <c r="G299" s="211"/>
      <c r="H299" s="214">
        <v>67.251999999999995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279</v>
      </c>
      <c r="AU299" s="220" t="s">
        <v>188</v>
      </c>
      <c r="AV299" s="11" t="s">
        <v>89</v>
      </c>
      <c r="AW299" s="11" t="s">
        <v>42</v>
      </c>
      <c r="AX299" s="11" t="s">
        <v>80</v>
      </c>
      <c r="AY299" s="220" t="s">
        <v>173</v>
      </c>
    </row>
    <row r="300" spans="2:65" s="1" customFormat="1" ht="16.5" customHeight="1">
      <c r="B300" s="41"/>
      <c r="C300" s="192" t="s">
        <v>753</v>
      </c>
      <c r="D300" s="192" t="s">
        <v>176</v>
      </c>
      <c r="E300" s="193" t="s">
        <v>754</v>
      </c>
      <c r="F300" s="194" t="s">
        <v>755</v>
      </c>
      <c r="G300" s="195" t="s">
        <v>256</v>
      </c>
      <c r="H300" s="196">
        <v>947.3</v>
      </c>
      <c r="I300" s="197"/>
      <c r="J300" s="198">
        <f>ROUND(I300*H300,2)</f>
        <v>0</v>
      </c>
      <c r="K300" s="194" t="s">
        <v>276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2.1199999999999999E-3</v>
      </c>
      <c r="R300" s="201">
        <f>Q300*H300</f>
        <v>2.008276</v>
      </c>
      <c r="S300" s="201">
        <v>0</v>
      </c>
      <c r="T300" s="202">
        <f>S300*H300</f>
        <v>0</v>
      </c>
      <c r="AR300" s="23" t="s">
        <v>194</v>
      </c>
      <c r="AT300" s="23" t="s">
        <v>176</v>
      </c>
      <c r="AU300" s="23" t="s">
        <v>188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194</v>
      </c>
      <c r="BM300" s="23" t="s">
        <v>756</v>
      </c>
    </row>
    <row r="301" spans="2:65" s="1" customFormat="1" ht="27">
      <c r="B301" s="41"/>
      <c r="C301" s="63"/>
      <c r="D301" s="204" t="s">
        <v>182</v>
      </c>
      <c r="E301" s="63"/>
      <c r="F301" s="205" t="s">
        <v>757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188</v>
      </c>
    </row>
    <row r="302" spans="2:65" s="11" customFormat="1" ht="13.5">
      <c r="B302" s="210"/>
      <c r="C302" s="211"/>
      <c r="D302" s="204" t="s">
        <v>279</v>
      </c>
      <c r="E302" s="212" t="s">
        <v>78</v>
      </c>
      <c r="F302" s="213" t="s">
        <v>758</v>
      </c>
      <c r="G302" s="211"/>
      <c r="H302" s="214">
        <v>947.3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279</v>
      </c>
      <c r="AU302" s="220" t="s">
        <v>188</v>
      </c>
      <c r="AV302" s="11" t="s">
        <v>89</v>
      </c>
      <c r="AW302" s="11" t="s">
        <v>42</v>
      </c>
      <c r="AX302" s="11" t="s">
        <v>87</v>
      </c>
      <c r="AY302" s="220" t="s">
        <v>173</v>
      </c>
    </row>
    <row r="303" spans="2:65" s="1" customFormat="1" ht="16.5" customHeight="1">
      <c r="B303" s="41"/>
      <c r="C303" s="192" t="s">
        <v>759</v>
      </c>
      <c r="D303" s="192" t="s">
        <v>176</v>
      </c>
      <c r="E303" s="193" t="s">
        <v>760</v>
      </c>
      <c r="F303" s="194" t="s">
        <v>761</v>
      </c>
      <c r="G303" s="195" t="s">
        <v>256</v>
      </c>
      <c r="H303" s="196">
        <v>947.3</v>
      </c>
      <c r="I303" s="197"/>
      <c r="J303" s="198">
        <f>ROUND(I303*H303,2)</f>
        <v>0</v>
      </c>
      <c r="K303" s="194" t="s">
        <v>276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194</v>
      </c>
      <c r="AT303" s="23" t="s">
        <v>176</v>
      </c>
      <c r="AU303" s="23" t="s">
        <v>188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194</v>
      </c>
      <c r="BM303" s="23" t="s">
        <v>762</v>
      </c>
    </row>
    <row r="304" spans="2:65" s="1" customFormat="1" ht="27">
      <c r="B304" s="41"/>
      <c r="C304" s="63"/>
      <c r="D304" s="204" t="s">
        <v>182</v>
      </c>
      <c r="E304" s="63"/>
      <c r="F304" s="205" t="s">
        <v>763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188</v>
      </c>
    </row>
    <row r="305" spans="2:65" s="1" customFormat="1" ht="16.5" customHeight="1">
      <c r="B305" s="41"/>
      <c r="C305" s="192" t="s">
        <v>764</v>
      </c>
      <c r="D305" s="192" t="s">
        <v>176</v>
      </c>
      <c r="E305" s="193" t="s">
        <v>765</v>
      </c>
      <c r="F305" s="194" t="s">
        <v>766</v>
      </c>
      <c r="G305" s="195" t="s">
        <v>256</v>
      </c>
      <c r="H305" s="196">
        <v>2758.8719999999998</v>
      </c>
      <c r="I305" s="197"/>
      <c r="J305" s="198">
        <f>ROUND(I305*H305,2)</f>
        <v>0</v>
      </c>
      <c r="K305" s="194" t="s">
        <v>276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5.2399999999999999E-3</v>
      </c>
      <c r="R305" s="201">
        <f>Q305*H305</f>
        <v>14.45648928</v>
      </c>
      <c r="S305" s="201">
        <v>0</v>
      </c>
      <c r="T305" s="202">
        <f>S305*H305</f>
        <v>0</v>
      </c>
      <c r="AR305" s="23" t="s">
        <v>194</v>
      </c>
      <c r="AT305" s="23" t="s">
        <v>176</v>
      </c>
      <c r="AU305" s="23" t="s">
        <v>188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194</v>
      </c>
      <c r="BM305" s="23" t="s">
        <v>767</v>
      </c>
    </row>
    <row r="306" spans="2:65" s="1" customFormat="1" ht="27">
      <c r="B306" s="41"/>
      <c r="C306" s="63"/>
      <c r="D306" s="204" t="s">
        <v>182</v>
      </c>
      <c r="E306" s="63"/>
      <c r="F306" s="205" t="s">
        <v>768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188</v>
      </c>
    </row>
    <row r="307" spans="2:65" s="11" customFormat="1" ht="13.5">
      <c r="B307" s="210"/>
      <c r="C307" s="211"/>
      <c r="D307" s="204" t="s">
        <v>279</v>
      </c>
      <c r="E307" s="212" t="s">
        <v>78</v>
      </c>
      <c r="F307" s="213" t="s">
        <v>769</v>
      </c>
      <c r="G307" s="211"/>
      <c r="H307" s="214">
        <v>465.42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279</v>
      </c>
      <c r="AU307" s="220" t="s">
        <v>188</v>
      </c>
      <c r="AV307" s="11" t="s">
        <v>89</v>
      </c>
      <c r="AW307" s="11" t="s">
        <v>42</v>
      </c>
      <c r="AX307" s="11" t="s">
        <v>80</v>
      </c>
      <c r="AY307" s="220" t="s">
        <v>173</v>
      </c>
    </row>
    <row r="308" spans="2:65" s="11" customFormat="1" ht="13.5">
      <c r="B308" s="210"/>
      <c r="C308" s="211"/>
      <c r="D308" s="204" t="s">
        <v>279</v>
      </c>
      <c r="E308" s="212" t="s">
        <v>78</v>
      </c>
      <c r="F308" s="213" t="s">
        <v>770</v>
      </c>
      <c r="G308" s="211"/>
      <c r="H308" s="214">
        <v>919.1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279</v>
      </c>
      <c r="AU308" s="220" t="s">
        <v>188</v>
      </c>
      <c r="AV308" s="11" t="s">
        <v>89</v>
      </c>
      <c r="AW308" s="11" t="s">
        <v>42</v>
      </c>
      <c r="AX308" s="11" t="s">
        <v>80</v>
      </c>
      <c r="AY308" s="220" t="s">
        <v>173</v>
      </c>
    </row>
    <row r="309" spans="2:65" s="11" customFormat="1" ht="13.5">
      <c r="B309" s="210"/>
      <c r="C309" s="211"/>
      <c r="D309" s="204" t="s">
        <v>279</v>
      </c>
      <c r="E309" s="212" t="s">
        <v>78</v>
      </c>
      <c r="F309" s="213" t="s">
        <v>771</v>
      </c>
      <c r="G309" s="211"/>
      <c r="H309" s="214">
        <v>850.82799999999997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279</v>
      </c>
      <c r="AU309" s="220" t="s">
        <v>188</v>
      </c>
      <c r="AV309" s="11" t="s">
        <v>89</v>
      </c>
      <c r="AW309" s="11" t="s">
        <v>42</v>
      </c>
      <c r="AX309" s="11" t="s">
        <v>80</v>
      </c>
      <c r="AY309" s="220" t="s">
        <v>173</v>
      </c>
    </row>
    <row r="310" spans="2:65" s="11" customFormat="1" ht="13.5">
      <c r="B310" s="210"/>
      <c r="C310" s="211"/>
      <c r="D310" s="204" t="s">
        <v>279</v>
      </c>
      <c r="E310" s="212" t="s">
        <v>78</v>
      </c>
      <c r="F310" s="213" t="s">
        <v>772</v>
      </c>
      <c r="G310" s="211"/>
      <c r="H310" s="214">
        <v>523.524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279</v>
      </c>
      <c r="AU310" s="220" t="s">
        <v>188</v>
      </c>
      <c r="AV310" s="11" t="s">
        <v>89</v>
      </c>
      <c r="AW310" s="11" t="s">
        <v>42</v>
      </c>
      <c r="AX310" s="11" t="s">
        <v>80</v>
      </c>
      <c r="AY310" s="220" t="s">
        <v>173</v>
      </c>
    </row>
    <row r="311" spans="2:65" s="1" customFormat="1" ht="16.5" customHeight="1">
      <c r="B311" s="41"/>
      <c r="C311" s="192" t="s">
        <v>773</v>
      </c>
      <c r="D311" s="192" t="s">
        <v>176</v>
      </c>
      <c r="E311" s="193" t="s">
        <v>774</v>
      </c>
      <c r="F311" s="194" t="s">
        <v>775</v>
      </c>
      <c r="G311" s="195" t="s">
        <v>256</v>
      </c>
      <c r="H311" s="196">
        <v>2758.8719999999998</v>
      </c>
      <c r="I311" s="197"/>
      <c r="J311" s="198">
        <f>ROUND(I311*H311,2)</f>
        <v>0</v>
      </c>
      <c r="K311" s="194" t="s">
        <v>276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194</v>
      </c>
      <c r="AT311" s="23" t="s">
        <v>176</v>
      </c>
      <c r="AU311" s="23" t="s">
        <v>188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194</v>
      </c>
      <c r="BM311" s="23" t="s">
        <v>776</v>
      </c>
    </row>
    <row r="312" spans="2:65" s="1" customFormat="1" ht="27">
      <c r="B312" s="41"/>
      <c r="C312" s="63"/>
      <c r="D312" s="204" t="s">
        <v>182</v>
      </c>
      <c r="E312" s="63"/>
      <c r="F312" s="205" t="s">
        <v>777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188</v>
      </c>
    </row>
    <row r="313" spans="2:65" s="1" customFormat="1" ht="16.5" customHeight="1">
      <c r="B313" s="41"/>
      <c r="C313" s="192" t="s">
        <v>778</v>
      </c>
      <c r="D313" s="192" t="s">
        <v>176</v>
      </c>
      <c r="E313" s="193" t="s">
        <v>779</v>
      </c>
      <c r="F313" s="194" t="s">
        <v>780</v>
      </c>
      <c r="G313" s="195" t="s">
        <v>256</v>
      </c>
      <c r="H313" s="196">
        <v>480.67700000000002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1.8600000000000001E-3</v>
      </c>
      <c r="R313" s="201">
        <f>Q313*H313</f>
        <v>0.89405922000000004</v>
      </c>
      <c r="S313" s="201">
        <v>0</v>
      </c>
      <c r="T313" s="202">
        <f>S313*H313</f>
        <v>0</v>
      </c>
      <c r="AR313" s="23" t="s">
        <v>194</v>
      </c>
      <c r="AT313" s="23" t="s">
        <v>176</v>
      </c>
      <c r="AU313" s="23" t="s">
        <v>188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194</v>
      </c>
      <c r="BM313" s="23" t="s">
        <v>781</v>
      </c>
    </row>
    <row r="314" spans="2:65" s="11" customFormat="1" ht="13.5">
      <c r="B314" s="210"/>
      <c r="C314" s="211"/>
      <c r="D314" s="204" t="s">
        <v>279</v>
      </c>
      <c r="E314" s="212" t="s">
        <v>78</v>
      </c>
      <c r="F314" s="213" t="s">
        <v>782</v>
      </c>
      <c r="G314" s="211"/>
      <c r="H314" s="214">
        <v>480.67700000000002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279</v>
      </c>
      <c r="AU314" s="220" t="s">
        <v>188</v>
      </c>
      <c r="AV314" s="11" t="s">
        <v>89</v>
      </c>
      <c r="AW314" s="11" t="s">
        <v>42</v>
      </c>
      <c r="AX314" s="11" t="s">
        <v>87</v>
      </c>
      <c r="AY314" s="220" t="s">
        <v>173</v>
      </c>
    </row>
    <row r="315" spans="2:65" s="1" customFormat="1" ht="16.5" customHeight="1">
      <c r="B315" s="41"/>
      <c r="C315" s="192" t="s">
        <v>783</v>
      </c>
      <c r="D315" s="192" t="s">
        <v>176</v>
      </c>
      <c r="E315" s="193" t="s">
        <v>784</v>
      </c>
      <c r="F315" s="194" t="s">
        <v>785</v>
      </c>
      <c r="G315" s="195" t="s">
        <v>332</v>
      </c>
      <c r="H315" s="196">
        <v>106.45</v>
      </c>
      <c r="I315" s="197"/>
      <c r="J315" s="198">
        <f>ROUND(I315*H315,2)</f>
        <v>0</v>
      </c>
      <c r="K315" s="194" t="s">
        <v>276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1.0551600000000001</v>
      </c>
      <c r="R315" s="201">
        <f>Q315*H315</f>
        <v>112.32178200000001</v>
      </c>
      <c r="S315" s="201">
        <v>0</v>
      </c>
      <c r="T315" s="202">
        <f>S315*H315</f>
        <v>0</v>
      </c>
      <c r="AR315" s="23" t="s">
        <v>194</v>
      </c>
      <c r="AT315" s="23" t="s">
        <v>176</v>
      </c>
      <c r="AU315" s="23" t="s">
        <v>188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194</v>
      </c>
      <c r="BM315" s="23" t="s">
        <v>786</v>
      </c>
    </row>
    <row r="316" spans="2:65" s="1" customFormat="1" ht="54">
      <c r="B316" s="41"/>
      <c r="C316" s="63"/>
      <c r="D316" s="204" t="s">
        <v>182</v>
      </c>
      <c r="E316" s="63"/>
      <c r="F316" s="205" t="s">
        <v>787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188</v>
      </c>
    </row>
    <row r="317" spans="2:65" s="11" customFormat="1" ht="13.5">
      <c r="B317" s="210"/>
      <c r="C317" s="211"/>
      <c r="D317" s="204" t="s">
        <v>279</v>
      </c>
      <c r="E317" s="212" t="s">
        <v>78</v>
      </c>
      <c r="F317" s="213" t="s">
        <v>788</v>
      </c>
      <c r="G317" s="211"/>
      <c r="H317" s="214">
        <v>17.634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279</v>
      </c>
      <c r="AU317" s="220" t="s">
        <v>188</v>
      </c>
      <c r="AV317" s="11" t="s">
        <v>89</v>
      </c>
      <c r="AW317" s="11" t="s">
        <v>42</v>
      </c>
      <c r="AX317" s="11" t="s">
        <v>80</v>
      </c>
      <c r="AY317" s="220" t="s">
        <v>173</v>
      </c>
    </row>
    <row r="318" spans="2:65" s="11" customFormat="1" ht="13.5">
      <c r="B318" s="210"/>
      <c r="C318" s="211"/>
      <c r="D318" s="204" t="s">
        <v>279</v>
      </c>
      <c r="E318" s="212" t="s">
        <v>78</v>
      </c>
      <c r="F318" s="213" t="s">
        <v>789</v>
      </c>
      <c r="G318" s="211"/>
      <c r="H318" s="214">
        <v>45.765000000000001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279</v>
      </c>
      <c r="AU318" s="220" t="s">
        <v>188</v>
      </c>
      <c r="AV318" s="11" t="s">
        <v>89</v>
      </c>
      <c r="AW318" s="11" t="s">
        <v>42</v>
      </c>
      <c r="AX318" s="11" t="s">
        <v>80</v>
      </c>
      <c r="AY318" s="220" t="s">
        <v>173</v>
      </c>
    </row>
    <row r="319" spans="2:65" s="11" customFormat="1" ht="13.5">
      <c r="B319" s="210"/>
      <c r="C319" s="211"/>
      <c r="D319" s="204" t="s">
        <v>279</v>
      </c>
      <c r="E319" s="212" t="s">
        <v>78</v>
      </c>
      <c r="F319" s="213" t="s">
        <v>790</v>
      </c>
      <c r="G319" s="211"/>
      <c r="H319" s="214">
        <v>31.327999999999999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279</v>
      </c>
      <c r="AU319" s="220" t="s">
        <v>188</v>
      </c>
      <c r="AV319" s="11" t="s">
        <v>89</v>
      </c>
      <c r="AW319" s="11" t="s">
        <v>42</v>
      </c>
      <c r="AX319" s="11" t="s">
        <v>80</v>
      </c>
      <c r="AY319" s="220" t="s">
        <v>173</v>
      </c>
    </row>
    <row r="320" spans="2:65" s="11" customFormat="1" ht="13.5">
      <c r="B320" s="210"/>
      <c r="C320" s="211"/>
      <c r="D320" s="204" t="s">
        <v>279</v>
      </c>
      <c r="E320" s="212" t="s">
        <v>78</v>
      </c>
      <c r="F320" s="213" t="s">
        <v>791</v>
      </c>
      <c r="G320" s="211"/>
      <c r="H320" s="214">
        <v>11.723000000000001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279</v>
      </c>
      <c r="AU320" s="220" t="s">
        <v>188</v>
      </c>
      <c r="AV320" s="11" t="s">
        <v>89</v>
      </c>
      <c r="AW320" s="11" t="s">
        <v>42</v>
      </c>
      <c r="AX320" s="11" t="s">
        <v>80</v>
      </c>
      <c r="AY320" s="220" t="s">
        <v>173</v>
      </c>
    </row>
    <row r="321" spans="2:65" s="1" customFormat="1" ht="16.5" customHeight="1">
      <c r="B321" s="41"/>
      <c r="C321" s="192" t="s">
        <v>792</v>
      </c>
      <c r="D321" s="192" t="s">
        <v>176</v>
      </c>
      <c r="E321" s="193" t="s">
        <v>793</v>
      </c>
      <c r="F321" s="194" t="s">
        <v>794</v>
      </c>
      <c r="G321" s="195" t="s">
        <v>795</v>
      </c>
      <c r="H321" s="196">
        <v>1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1.8600000000000001E-3</v>
      </c>
      <c r="R321" s="201">
        <f>Q321*H321</f>
        <v>1.8600000000000001E-3</v>
      </c>
      <c r="S321" s="201">
        <v>0</v>
      </c>
      <c r="T321" s="202">
        <f>S321*H321</f>
        <v>0</v>
      </c>
      <c r="AR321" s="23" t="s">
        <v>194</v>
      </c>
      <c r="AT321" s="23" t="s">
        <v>176</v>
      </c>
      <c r="AU321" s="23" t="s">
        <v>188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194</v>
      </c>
      <c r="BM321" s="23" t="s">
        <v>796</v>
      </c>
    </row>
    <row r="322" spans="2:65" s="1" customFormat="1" ht="13.5">
      <c r="B322" s="41"/>
      <c r="C322" s="63"/>
      <c r="D322" s="204" t="s">
        <v>182</v>
      </c>
      <c r="E322" s="63"/>
      <c r="F322" s="205" t="s">
        <v>794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188</v>
      </c>
    </row>
    <row r="323" spans="2:65" s="1" customFormat="1" ht="16.5" customHeight="1">
      <c r="B323" s="41"/>
      <c r="C323" s="192" t="s">
        <v>797</v>
      </c>
      <c r="D323" s="192" t="s">
        <v>176</v>
      </c>
      <c r="E323" s="193" t="s">
        <v>798</v>
      </c>
      <c r="F323" s="194" t="s">
        <v>799</v>
      </c>
      <c r="G323" s="195" t="s">
        <v>275</v>
      </c>
      <c r="H323" s="196">
        <v>12.74</v>
      </c>
      <c r="I323" s="197"/>
      <c r="J323" s="198">
        <f>ROUND(I323*H323,2)</f>
        <v>0</v>
      </c>
      <c r="K323" s="194" t="s">
        <v>276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2.45336</v>
      </c>
      <c r="R323" s="201">
        <f>Q323*H323</f>
        <v>31.255806400000001</v>
      </c>
      <c r="S323" s="201">
        <v>0</v>
      </c>
      <c r="T323" s="202">
        <f>S323*H323</f>
        <v>0</v>
      </c>
      <c r="AR323" s="23" t="s">
        <v>194</v>
      </c>
      <c r="AT323" s="23" t="s">
        <v>176</v>
      </c>
      <c r="AU323" s="23" t="s">
        <v>188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194</v>
      </c>
      <c r="BM323" s="23" t="s">
        <v>800</v>
      </c>
    </row>
    <row r="324" spans="2:65" s="1" customFormat="1" ht="40.5">
      <c r="B324" s="41"/>
      <c r="C324" s="63"/>
      <c r="D324" s="204" t="s">
        <v>182</v>
      </c>
      <c r="E324" s="63"/>
      <c r="F324" s="205" t="s">
        <v>801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188</v>
      </c>
    </row>
    <row r="325" spans="2:65" s="11" customFormat="1" ht="13.5">
      <c r="B325" s="210"/>
      <c r="C325" s="211"/>
      <c r="D325" s="204" t="s">
        <v>279</v>
      </c>
      <c r="E325" s="212" t="s">
        <v>78</v>
      </c>
      <c r="F325" s="213" t="s">
        <v>802</v>
      </c>
      <c r="G325" s="211"/>
      <c r="H325" s="214">
        <v>1.92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279</v>
      </c>
      <c r="AU325" s="220" t="s">
        <v>188</v>
      </c>
      <c r="AV325" s="11" t="s">
        <v>89</v>
      </c>
      <c r="AW325" s="11" t="s">
        <v>42</v>
      </c>
      <c r="AX325" s="11" t="s">
        <v>80</v>
      </c>
      <c r="AY325" s="220" t="s">
        <v>173</v>
      </c>
    </row>
    <row r="326" spans="2:65" s="11" customFormat="1" ht="13.5">
      <c r="B326" s="210"/>
      <c r="C326" s="211"/>
      <c r="D326" s="204" t="s">
        <v>279</v>
      </c>
      <c r="E326" s="212" t="s">
        <v>78</v>
      </c>
      <c r="F326" s="213" t="s">
        <v>803</v>
      </c>
      <c r="G326" s="211"/>
      <c r="H326" s="214">
        <v>8.8800000000000008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279</v>
      </c>
      <c r="AU326" s="220" t="s">
        <v>188</v>
      </c>
      <c r="AV326" s="11" t="s">
        <v>89</v>
      </c>
      <c r="AW326" s="11" t="s">
        <v>42</v>
      </c>
      <c r="AX326" s="11" t="s">
        <v>80</v>
      </c>
      <c r="AY326" s="220" t="s">
        <v>173</v>
      </c>
    </row>
    <row r="327" spans="2:65" s="11" customFormat="1" ht="13.5">
      <c r="B327" s="210"/>
      <c r="C327" s="211"/>
      <c r="D327" s="204" t="s">
        <v>279</v>
      </c>
      <c r="E327" s="212" t="s">
        <v>78</v>
      </c>
      <c r="F327" s="213" t="s">
        <v>804</v>
      </c>
      <c r="G327" s="211"/>
      <c r="H327" s="214">
        <v>1.94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279</v>
      </c>
      <c r="AU327" s="220" t="s">
        <v>188</v>
      </c>
      <c r="AV327" s="11" t="s">
        <v>89</v>
      </c>
      <c r="AW327" s="11" t="s">
        <v>42</v>
      </c>
      <c r="AX327" s="11" t="s">
        <v>80</v>
      </c>
      <c r="AY327" s="220" t="s">
        <v>173</v>
      </c>
    </row>
    <row r="328" spans="2:65" s="13" customFormat="1" ht="13.5">
      <c r="B328" s="231"/>
      <c r="C328" s="232"/>
      <c r="D328" s="204" t="s">
        <v>279</v>
      </c>
      <c r="E328" s="233" t="s">
        <v>78</v>
      </c>
      <c r="F328" s="234" t="s">
        <v>292</v>
      </c>
      <c r="G328" s="232"/>
      <c r="H328" s="235">
        <v>12.74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279</v>
      </c>
      <c r="AU328" s="241" t="s">
        <v>188</v>
      </c>
      <c r="AV328" s="13" t="s">
        <v>194</v>
      </c>
      <c r="AW328" s="13" t="s">
        <v>42</v>
      </c>
      <c r="AX328" s="13" t="s">
        <v>87</v>
      </c>
      <c r="AY328" s="241" t="s">
        <v>173</v>
      </c>
    </row>
    <row r="329" spans="2:65" s="1" customFormat="1" ht="16.5" customHeight="1">
      <c r="B329" s="41"/>
      <c r="C329" s="192" t="s">
        <v>805</v>
      </c>
      <c r="D329" s="192" t="s">
        <v>176</v>
      </c>
      <c r="E329" s="193" t="s">
        <v>806</v>
      </c>
      <c r="F329" s="194" t="s">
        <v>807</v>
      </c>
      <c r="G329" s="195" t="s">
        <v>256</v>
      </c>
      <c r="H329" s="196">
        <v>140.75</v>
      </c>
      <c r="I329" s="197"/>
      <c r="J329" s="198">
        <f>ROUND(I329*H329,2)</f>
        <v>0</v>
      </c>
      <c r="K329" s="194" t="s">
        <v>276</v>
      </c>
      <c r="L329" s="61"/>
      <c r="M329" s="199" t="s">
        <v>78</v>
      </c>
      <c r="N329" s="200" t="s">
        <v>50</v>
      </c>
      <c r="O329" s="42"/>
      <c r="P329" s="201">
        <f>O329*H329</f>
        <v>0</v>
      </c>
      <c r="Q329" s="201">
        <v>7.6999999999999996E-4</v>
      </c>
      <c r="R329" s="201">
        <f>Q329*H329</f>
        <v>0.10837749999999999</v>
      </c>
      <c r="S329" s="201">
        <v>0</v>
      </c>
      <c r="T329" s="202">
        <f>S329*H329</f>
        <v>0</v>
      </c>
      <c r="AR329" s="23" t="s">
        <v>194</v>
      </c>
      <c r="AT329" s="23" t="s">
        <v>176</v>
      </c>
      <c r="AU329" s="23" t="s">
        <v>188</v>
      </c>
      <c r="AY329" s="23" t="s">
        <v>173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87</v>
      </c>
      <c r="BK329" s="203">
        <f>ROUND(I329*H329,2)</f>
        <v>0</v>
      </c>
      <c r="BL329" s="23" t="s">
        <v>194</v>
      </c>
      <c r="BM329" s="23" t="s">
        <v>808</v>
      </c>
    </row>
    <row r="330" spans="2:65" s="1" customFormat="1" ht="40.5">
      <c r="B330" s="41"/>
      <c r="C330" s="63"/>
      <c r="D330" s="204" t="s">
        <v>182</v>
      </c>
      <c r="E330" s="63"/>
      <c r="F330" s="205" t="s">
        <v>809</v>
      </c>
      <c r="G330" s="63"/>
      <c r="H330" s="63"/>
      <c r="I330" s="163"/>
      <c r="J330" s="63"/>
      <c r="K330" s="63"/>
      <c r="L330" s="61"/>
      <c r="M330" s="206"/>
      <c r="N330" s="42"/>
      <c r="O330" s="42"/>
      <c r="P330" s="42"/>
      <c r="Q330" s="42"/>
      <c r="R330" s="42"/>
      <c r="S330" s="42"/>
      <c r="T330" s="78"/>
      <c r="AT330" s="23" t="s">
        <v>182</v>
      </c>
      <c r="AU330" s="23" t="s">
        <v>188</v>
      </c>
    </row>
    <row r="331" spans="2:65" s="11" customFormat="1" ht="13.5">
      <c r="B331" s="210"/>
      <c r="C331" s="211"/>
      <c r="D331" s="204" t="s">
        <v>279</v>
      </c>
      <c r="E331" s="212" t="s">
        <v>78</v>
      </c>
      <c r="F331" s="213" t="s">
        <v>810</v>
      </c>
      <c r="G331" s="211"/>
      <c r="H331" s="214">
        <v>19.149999999999999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279</v>
      </c>
      <c r="AU331" s="220" t="s">
        <v>188</v>
      </c>
      <c r="AV331" s="11" t="s">
        <v>89</v>
      </c>
      <c r="AW331" s="11" t="s">
        <v>42</v>
      </c>
      <c r="AX331" s="11" t="s">
        <v>80</v>
      </c>
      <c r="AY331" s="220" t="s">
        <v>173</v>
      </c>
    </row>
    <row r="332" spans="2:65" s="11" customFormat="1" ht="13.5">
      <c r="B332" s="210"/>
      <c r="C332" s="211"/>
      <c r="D332" s="204" t="s">
        <v>279</v>
      </c>
      <c r="E332" s="212" t="s">
        <v>78</v>
      </c>
      <c r="F332" s="213" t="s">
        <v>811</v>
      </c>
      <c r="G332" s="211"/>
      <c r="H332" s="214">
        <v>96.5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279</v>
      </c>
      <c r="AU332" s="220" t="s">
        <v>188</v>
      </c>
      <c r="AV332" s="11" t="s">
        <v>89</v>
      </c>
      <c r="AW332" s="11" t="s">
        <v>42</v>
      </c>
      <c r="AX332" s="11" t="s">
        <v>80</v>
      </c>
      <c r="AY332" s="220" t="s">
        <v>173</v>
      </c>
    </row>
    <row r="333" spans="2:65" s="11" customFormat="1" ht="13.5">
      <c r="B333" s="210"/>
      <c r="C333" s="211"/>
      <c r="D333" s="204" t="s">
        <v>279</v>
      </c>
      <c r="E333" s="212" t="s">
        <v>78</v>
      </c>
      <c r="F333" s="213" t="s">
        <v>812</v>
      </c>
      <c r="G333" s="211"/>
      <c r="H333" s="214">
        <v>25.1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279</v>
      </c>
      <c r="AU333" s="220" t="s">
        <v>188</v>
      </c>
      <c r="AV333" s="11" t="s">
        <v>89</v>
      </c>
      <c r="AW333" s="11" t="s">
        <v>42</v>
      </c>
      <c r="AX333" s="11" t="s">
        <v>80</v>
      </c>
      <c r="AY333" s="220" t="s">
        <v>173</v>
      </c>
    </row>
    <row r="334" spans="2:65" s="13" customFormat="1" ht="13.5">
      <c r="B334" s="231"/>
      <c r="C334" s="232"/>
      <c r="D334" s="204" t="s">
        <v>279</v>
      </c>
      <c r="E334" s="233" t="s">
        <v>78</v>
      </c>
      <c r="F334" s="234" t="s">
        <v>292</v>
      </c>
      <c r="G334" s="232"/>
      <c r="H334" s="235">
        <v>140.75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279</v>
      </c>
      <c r="AU334" s="241" t="s">
        <v>188</v>
      </c>
      <c r="AV334" s="13" t="s">
        <v>194</v>
      </c>
      <c r="AW334" s="13" t="s">
        <v>42</v>
      </c>
      <c r="AX334" s="13" t="s">
        <v>87</v>
      </c>
      <c r="AY334" s="241" t="s">
        <v>173</v>
      </c>
    </row>
    <row r="335" spans="2:65" s="1" customFormat="1" ht="16.5" customHeight="1">
      <c r="B335" s="41"/>
      <c r="C335" s="192" t="s">
        <v>813</v>
      </c>
      <c r="D335" s="192" t="s">
        <v>176</v>
      </c>
      <c r="E335" s="193" t="s">
        <v>814</v>
      </c>
      <c r="F335" s="194" t="s">
        <v>815</v>
      </c>
      <c r="G335" s="195" t="s">
        <v>256</v>
      </c>
      <c r="H335" s="196">
        <v>140.75</v>
      </c>
      <c r="I335" s="197"/>
      <c r="J335" s="198">
        <f>ROUND(I335*H335,2)</f>
        <v>0</v>
      </c>
      <c r="K335" s="194" t="s">
        <v>276</v>
      </c>
      <c r="L335" s="61"/>
      <c r="M335" s="199" t="s">
        <v>78</v>
      </c>
      <c r="N335" s="200" t="s">
        <v>50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3" t="s">
        <v>194</v>
      </c>
      <c r="AT335" s="23" t="s">
        <v>176</v>
      </c>
      <c r="AU335" s="23" t="s">
        <v>188</v>
      </c>
      <c r="AY335" s="23" t="s">
        <v>173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87</v>
      </c>
      <c r="BK335" s="203">
        <f>ROUND(I335*H335,2)</f>
        <v>0</v>
      </c>
      <c r="BL335" s="23" t="s">
        <v>194</v>
      </c>
      <c r="BM335" s="23" t="s">
        <v>816</v>
      </c>
    </row>
    <row r="336" spans="2:65" s="1" customFormat="1" ht="54">
      <c r="B336" s="41"/>
      <c r="C336" s="63"/>
      <c r="D336" s="204" t="s">
        <v>182</v>
      </c>
      <c r="E336" s="63"/>
      <c r="F336" s="205" t="s">
        <v>817</v>
      </c>
      <c r="G336" s="63"/>
      <c r="H336" s="63"/>
      <c r="I336" s="163"/>
      <c r="J336" s="63"/>
      <c r="K336" s="63"/>
      <c r="L336" s="61"/>
      <c r="M336" s="206"/>
      <c r="N336" s="42"/>
      <c r="O336" s="42"/>
      <c r="P336" s="42"/>
      <c r="Q336" s="42"/>
      <c r="R336" s="42"/>
      <c r="S336" s="42"/>
      <c r="T336" s="78"/>
      <c r="AT336" s="23" t="s">
        <v>182</v>
      </c>
      <c r="AU336" s="23" t="s">
        <v>188</v>
      </c>
    </row>
    <row r="337" spans="2:65" s="1" customFormat="1" ht="16.5" customHeight="1">
      <c r="B337" s="41"/>
      <c r="C337" s="192" t="s">
        <v>818</v>
      </c>
      <c r="D337" s="192" t="s">
        <v>176</v>
      </c>
      <c r="E337" s="193" t="s">
        <v>819</v>
      </c>
      <c r="F337" s="194" t="s">
        <v>820</v>
      </c>
      <c r="G337" s="195" t="s">
        <v>256</v>
      </c>
      <c r="H337" s="196">
        <v>34.93</v>
      </c>
      <c r="I337" s="197"/>
      <c r="J337" s="198">
        <f>ROUND(I337*H337,2)</f>
        <v>0</v>
      </c>
      <c r="K337" s="194" t="s">
        <v>276</v>
      </c>
      <c r="L337" s="61"/>
      <c r="M337" s="199" t="s">
        <v>78</v>
      </c>
      <c r="N337" s="200" t="s">
        <v>50</v>
      </c>
      <c r="O337" s="42"/>
      <c r="P337" s="201">
        <f>O337*H337</f>
        <v>0</v>
      </c>
      <c r="Q337" s="201">
        <v>6.96E-3</v>
      </c>
      <c r="R337" s="201">
        <f>Q337*H337</f>
        <v>0.24311279999999999</v>
      </c>
      <c r="S337" s="201">
        <v>0</v>
      </c>
      <c r="T337" s="202">
        <f>S337*H337</f>
        <v>0</v>
      </c>
      <c r="AR337" s="23" t="s">
        <v>194</v>
      </c>
      <c r="AT337" s="23" t="s">
        <v>176</v>
      </c>
      <c r="AU337" s="23" t="s">
        <v>188</v>
      </c>
      <c r="AY337" s="23" t="s">
        <v>173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87</v>
      </c>
      <c r="BK337" s="203">
        <f>ROUND(I337*H337,2)</f>
        <v>0</v>
      </c>
      <c r="BL337" s="23" t="s">
        <v>194</v>
      </c>
      <c r="BM337" s="23" t="s">
        <v>821</v>
      </c>
    </row>
    <row r="338" spans="2:65" s="1" customFormat="1" ht="27">
      <c r="B338" s="41"/>
      <c r="C338" s="63"/>
      <c r="D338" s="204" t="s">
        <v>182</v>
      </c>
      <c r="E338" s="63"/>
      <c r="F338" s="205" t="s">
        <v>822</v>
      </c>
      <c r="G338" s="63"/>
      <c r="H338" s="63"/>
      <c r="I338" s="163"/>
      <c r="J338" s="63"/>
      <c r="K338" s="63"/>
      <c r="L338" s="61"/>
      <c r="M338" s="206"/>
      <c r="N338" s="42"/>
      <c r="O338" s="42"/>
      <c r="P338" s="42"/>
      <c r="Q338" s="42"/>
      <c r="R338" s="42"/>
      <c r="S338" s="42"/>
      <c r="T338" s="78"/>
      <c r="AT338" s="23" t="s">
        <v>182</v>
      </c>
      <c r="AU338" s="23" t="s">
        <v>188</v>
      </c>
    </row>
    <row r="339" spans="2:65" s="11" customFormat="1" ht="13.5">
      <c r="B339" s="210"/>
      <c r="C339" s="211"/>
      <c r="D339" s="204" t="s">
        <v>279</v>
      </c>
      <c r="E339" s="212" t="s">
        <v>78</v>
      </c>
      <c r="F339" s="213" t="s">
        <v>823</v>
      </c>
      <c r="G339" s="211"/>
      <c r="H339" s="214">
        <v>34.93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279</v>
      </c>
      <c r="AU339" s="220" t="s">
        <v>188</v>
      </c>
      <c r="AV339" s="11" t="s">
        <v>89</v>
      </c>
      <c r="AW339" s="11" t="s">
        <v>42</v>
      </c>
      <c r="AX339" s="11" t="s">
        <v>87</v>
      </c>
      <c r="AY339" s="220" t="s">
        <v>173</v>
      </c>
    </row>
    <row r="340" spans="2:65" s="1" customFormat="1" ht="16.5" customHeight="1">
      <c r="B340" s="41"/>
      <c r="C340" s="192" t="s">
        <v>824</v>
      </c>
      <c r="D340" s="192" t="s">
        <v>176</v>
      </c>
      <c r="E340" s="193" t="s">
        <v>825</v>
      </c>
      <c r="F340" s="194" t="s">
        <v>826</v>
      </c>
      <c r="G340" s="195" t="s">
        <v>256</v>
      </c>
      <c r="H340" s="196">
        <v>34.93</v>
      </c>
      <c r="I340" s="197"/>
      <c r="J340" s="198">
        <f>ROUND(I340*H340,2)</f>
        <v>0</v>
      </c>
      <c r="K340" s="194" t="s">
        <v>276</v>
      </c>
      <c r="L340" s="61"/>
      <c r="M340" s="199" t="s">
        <v>78</v>
      </c>
      <c r="N340" s="200" t="s">
        <v>50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3" t="s">
        <v>194</v>
      </c>
      <c r="AT340" s="23" t="s">
        <v>176</v>
      </c>
      <c r="AU340" s="23" t="s">
        <v>188</v>
      </c>
      <c r="AY340" s="23" t="s">
        <v>173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87</v>
      </c>
      <c r="BK340" s="203">
        <f>ROUND(I340*H340,2)</f>
        <v>0</v>
      </c>
      <c r="BL340" s="23" t="s">
        <v>194</v>
      </c>
      <c r="BM340" s="23" t="s">
        <v>827</v>
      </c>
    </row>
    <row r="341" spans="2:65" s="1" customFormat="1" ht="27">
      <c r="B341" s="41"/>
      <c r="C341" s="63"/>
      <c r="D341" s="204" t="s">
        <v>182</v>
      </c>
      <c r="E341" s="63"/>
      <c r="F341" s="205" t="s">
        <v>828</v>
      </c>
      <c r="G341" s="63"/>
      <c r="H341" s="63"/>
      <c r="I341" s="163"/>
      <c r="J341" s="63"/>
      <c r="K341" s="63"/>
      <c r="L341" s="61"/>
      <c r="M341" s="206"/>
      <c r="N341" s="42"/>
      <c r="O341" s="42"/>
      <c r="P341" s="42"/>
      <c r="Q341" s="42"/>
      <c r="R341" s="42"/>
      <c r="S341" s="42"/>
      <c r="T341" s="78"/>
      <c r="AT341" s="23" t="s">
        <v>182</v>
      </c>
      <c r="AU341" s="23" t="s">
        <v>188</v>
      </c>
    </row>
    <row r="342" spans="2:65" s="1" customFormat="1" ht="25.5" customHeight="1">
      <c r="B342" s="41"/>
      <c r="C342" s="192" t="s">
        <v>829</v>
      </c>
      <c r="D342" s="192" t="s">
        <v>176</v>
      </c>
      <c r="E342" s="193" t="s">
        <v>830</v>
      </c>
      <c r="F342" s="194" t="s">
        <v>831</v>
      </c>
      <c r="G342" s="195" t="s">
        <v>256</v>
      </c>
      <c r="H342" s="196">
        <v>3.4</v>
      </c>
      <c r="I342" s="197"/>
      <c r="J342" s="198">
        <f>ROUND(I342*H342,2)</f>
        <v>0</v>
      </c>
      <c r="K342" s="194" t="s">
        <v>78</v>
      </c>
      <c r="L342" s="61"/>
      <c r="M342" s="199" t="s">
        <v>78</v>
      </c>
      <c r="N342" s="200" t="s">
        <v>50</v>
      </c>
      <c r="O342" s="42"/>
      <c r="P342" s="201">
        <f>O342*H342</f>
        <v>0</v>
      </c>
      <c r="Q342" s="201">
        <v>3.0000000000000001E-3</v>
      </c>
      <c r="R342" s="201">
        <f>Q342*H342</f>
        <v>1.0200000000000001E-2</v>
      </c>
      <c r="S342" s="201">
        <v>0</v>
      </c>
      <c r="T342" s="202">
        <f>S342*H342</f>
        <v>0</v>
      </c>
      <c r="AR342" s="23" t="s">
        <v>194</v>
      </c>
      <c r="AT342" s="23" t="s">
        <v>176</v>
      </c>
      <c r="AU342" s="23" t="s">
        <v>188</v>
      </c>
      <c r="AY342" s="23" t="s">
        <v>173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87</v>
      </c>
      <c r="BK342" s="203">
        <f>ROUND(I342*H342,2)</f>
        <v>0</v>
      </c>
      <c r="BL342" s="23" t="s">
        <v>194</v>
      </c>
      <c r="BM342" s="23" t="s">
        <v>832</v>
      </c>
    </row>
    <row r="343" spans="2:65" s="1" customFormat="1" ht="27">
      <c r="B343" s="41"/>
      <c r="C343" s="63"/>
      <c r="D343" s="204" t="s">
        <v>351</v>
      </c>
      <c r="E343" s="63"/>
      <c r="F343" s="252" t="s">
        <v>833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351</v>
      </c>
      <c r="AU343" s="23" t="s">
        <v>188</v>
      </c>
    </row>
    <row r="344" spans="2:65" s="11" customFormat="1" ht="13.5">
      <c r="B344" s="210"/>
      <c r="C344" s="211"/>
      <c r="D344" s="204" t="s">
        <v>279</v>
      </c>
      <c r="E344" s="212" t="s">
        <v>78</v>
      </c>
      <c r="F344" s="213" t="s">
        <v>834</v>
      </c>
      <c r="G344" s="211"/>
      <c r="H344" s="214">
        <v>3.4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279</v>
      </c>
      <c r="AU344" s="220" t="s">
        <v>188</v>
      </c>
      <c r="AV344" s="11" t="s">
        <v>89</v>
      </c>
      <c r="AW344" s="11" t="s">
        <v>42</v>
      </c>
      <c r="AX344" s="11" t="s">
        <v>87</v>
      </c>
      <c r="AY344" s="220" t="s">
        <v>173</v>
      </c>
    </row>
    <row r="345" spans="2:65" s="1" customFormat="1" ht="25.5" customHeight="1">
      <c r="B345" s="41"/>
      <c r="C345" s="192" t="s">
        <v>835</v>
      </c>
      <c r="D345" s="192" t="s">
        <v>176</v>
      </c>
      <c r="E345" s="193" t="s">
        <v>836</v>
      </c>
      <c r="F345" s="194" t="s">
        <v>837</v>
      </c>
      <c r="G345" s="195" t="s">
        <v>256</v>
      </c>
      <c r="H345" s="196">
        <v>3.4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194</v>
      </c>
      <c r="AT345" s="23" t="s">
        <v>176</v>
      </c>
      <c r="AU345" s="23" t="s">
        <v>188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194</v>
      </c>
      <c r="BM345" s="23" t="s">
        <v>838</v>
      </c>
    </row>
    <row r="346" spans="2:65" s="1" customFormat="1" ht="27">
      <c r="B346" s="41"/>
      <c r="C346" s="63"/>
      <c r="D346" s="204" t="s">
        <v>351</v>
      </c>
      <c r="E346" s="63"/>
      <c r="F346" s="252" t="s">
        <v>833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351</v>
      </c>
      <c r="AU346" s="23" t="s">
        <v>188</v>
      </c>
    </row>
    <row r="347" spans="2:65" s="10" customFormat="1" ht="22.35" customHeight="1">
      <c r="B347" s="176"/>
      <c r="C347" s="177"/>
      <c r="D347" s="178" t="s">
        <v>79</v>
      </c>
      <c r="E347" s="190" t="s">
        <v>753</v>
      </c>
      <c r="F347" s="190" t="s">
        <v>839</v>
      </c>
      <c r="G347" s="177"/>
      <c r="H347" s="177"/>
      <c r="I347" s="180"/>
      <c r="J347" s="191">
        <f>BK347</f>
        <v>0</v>
      </c>
      <c r="K347" s="177"/>
      <c r="L347" s="182"/>
      <c r="M347" s="183"/>
      <c r="N347" s="184"/>
      <c r="O347" s="184"/>
      <c r="P347" s="185">
        <f>SUM(P348:P412)</f>
        <v>0</v>
      </c>
      <c r="Q347" s="184"/>
      <c r="R347" s="185">
        <f>SUM(R348:R412)</f>
        <v>94.979386199999993</v>
      </c>
      <c r="S347" s="184"/>
      <c r="T347" s="186">
        <f>SUM(T348:T412)</f>
        <v>0</v>
      </c>
      <c r="AR347" s="187" t="s">
        <v>87</v>
      </c>
      <c r="AT347" s="188" t="s">
        <v>79</v>
      </c>
      <c r="AU347" s="188" t="s">
        <v>89</v>
      </c>
      <c r="AY347" s="187" t="s">
        <v>173</v>
      </c>
      <c r="BK347" s="189">
        <f>SUM(BK348:BK412)</f>
        <v>0</v>
      </c>
    </row>
    <row r="348" spans="2:65" s="1" customFormat="1" ht="16.5" customHeight="1">
      <c r="B348" s="41"/>
      <c r="C348" s="192" t="s">
        <v>840</v>
      </c>
      <c r="D348" s="192" t="s">
        <v>176</v>
      </c>
      <c r="E348" s="193" t="s">
        <v>841</v>
      </c>
      <c r="F348" s="194" t="s">
        <v>842</v>
      </c>
      <c r="G348" s="195" t="s">
        <v>275</v>
      </c>
      <c r="H348" s="196">
        <v>5.86</v>
      </c>
      <c r="I348" s="197"/>
      <c r="J348" s="198">
        <f>ROUND(I348*H348,2)</f>
        <v>0</v>
      </c>
      <c r="K348" s="194" t="s">
        <v>276</v>
      </c>
      <c r="L348" s="61"/>
      <c r="M348" s="199" t="s">
        <v>78</v>
      </c>
      <c r="N348" s="200" t="s">
        <v>50</v>
      </c>
      <c r="O348" s="42"/>
      <c r="P348" s="201">
        <f>O348*H348</f>
        <v>0</v>
      </c>
      <c r="Q348" s="201">
        <v>2.4533700000000001</v>
      </c>
      <c r="R348" s="201">
        <f>Q348*H348</f>
        <v>14.376748200000002</v>
      </c>
      <c r="S348" s="201">
        <v>0</v>
      </c>
      <c r="T348" s="202">
        <f>S348*H348</f>
        <v>0</v>
      </c>
      <c r="AR348" s="23" t="s">
        <v>194</v>
      </c>
      <c r="AT348" s="23" t="s">
        <v>176</v>
      </c>
      <c r="AU348" s="23" t="s">
        <v>188</v>
      </c>
      <c r="AY348" s="23" t="s">
        <v>173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87</v>
      </c>
      <c r="BK348" s="203">
        <f>ROUND(I348*H348,2)</f>
        <v>0</v>
      </c>
      <c r="BL348" s="23" t="s">
        <v>194</v>
      </c>
      <c r="BM348" s="23" t="s">
        <v>843</v>
      </c>
    </row>
    <row r="349" spans="2:65" s="1" customFormat="1" ht="27">
      <c r="B349" s="41"/>
      <c r="C349" s="63"/>
      <c r="D349" s="204" t="s">
        <v>182</v>
      </c>
      <c r="E349" s="63"/>
      <c r="F349" s="205" t="s">
        <v>844</v>
      </c>
      <c r="G349" s="63"/>
      <c r="H349" s="63"/>
      <c r="I349" s="163"/>
      <c r="J349" s="63"/>
      <c r="K349" s="63"/>
      <c r="L349" s="61"/>
      <c r="M349" s="206"/>
      <c r="N349" s="42"/>
      <c r="O349" s="42"/>
      <c r="P349" s="42"/>
      <c r="Q349" s="42"/>
      <c r="R349" s="42"/>
      <c r="S349" s="42"/>
      <c r="T349" s="78"/>
      <c r="AT349" s="23" t="s">
        <v>182</v>
      </c>
      <c r="AU349" s="23" t="s">
        <v>188</v>
      </c>
    </row>
    <row r="350" spans="2:65" s="11" customFormat="1" ht="13.5">
      <c r="B350" s="210"/>
      <c r="C350" s="211"/>
      <c r="D350" s="204" t="s">
        <v>279</v>
      </c>
      <c r="E350" s="212" t="s">
        <v>78</v>
      </c>
      <c r="F350" s="213" t="s">
        <v>845</v>
      </c>
      <c r="G350" s="211"/>
      <c r="H350" s="214">
        <v>2.8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279</v>
      </c>
      <c r="AU350" s="220" t="s">
        <v>188</v>
      </c>
      <c r="AV350" s="11" t="s">
        <v>89</v>
      </c>
      <c r="AW350" s="11" t="s">
        <v>42</v>
      </c>
      <c r="AX350" s="11" t="s">
        <v>80</v>
      </c>
      <c r="AY350" s="220" t="s">
        <v>173</v>
      </c>
    </row>
    <row r="351" spans="2:65" s="11" customFormat="1" ht="13.5">
      <c r="B351" s="210"/>
      <c r="C351" s="211"/>
      <c r="D351" s="204" t="s">
        <v>279</v>
      </c>
      <c r="E351" s="212" t="s">
        <v>78</v>
      </c>
      <c r="F351" s="213" t="s">
        <v>846</v>
      </c>
      <c r="G351" s="211"/>
      <c r="H351" s="214">
        <v>1.95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279</v>
      </c>
      <c r="AU351" s="220" t="s">
        <v>188</v>
      </c>
      <c r="AV351" s="11" t="s">
        <v>89</v>
      </c>
      <c r="AW351" s="11" t="s">
        <v>42</v>
      </c>
      <c r="AX351" s="11" t="s">
        <v>80</v>
      </c>
      <c r="AY351" s="220" t="s">
        <v>173</v>
      </c>
    </row>
    <row r="352" spans="2:65" s="11" customFormat="1" ht="13.5">
      <c r="B352" s="210"/>
      <c r="C352" s="211"/>
      <c r="D352" s="204" t="s">
        <v>279</v>
      </c>
      <c r="E352" s="212" t="s">
        <v>78</v>
      </c>
      <c r="F352" s="213" t="s">
        <v>847</v>
      </c>
      <c r="G352" s="211"/>
      <c r="H352" s="214">
        <v>1.1100000000000001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279</v>
      </c>
      <c r="AU352" s="220" t="s">
        <v>188</v>
      </c>
      <c r="AV352" s="11" t="s">
        <v>89</v>
      </c>
      <c r="AW352" s="11" t="s">
        <v>42</v>
      </c>
      <c r="AX352" s="11" t="s">
        <v>80</v>
      </c>
      <c r="AY352" s="220" t="s">
        <v>173</v>
      </c>
    </row>
    <row r="353" spans="2:65" s="1" customFormat="1" ht="16.5" customHeight="1">
      <c r="B353" s="41"/>
      <c r="C353" s="192" t="s">
        <v>848</v>
      </c>
      <c r="D353" s="192" t="s">
        <v>176</v>
      </c>
      <c r="E353" s="193" t="s">
        <v>849</v>
      </c>
      <c r="F353" s="194" t="s">
        <v>850</v>
      </c>
      <c r="G353" s="195" t="s">
        <v>332</v>
      </c>
      <c r="H353" s="196">
        <v>0.6</v>
      </c>
      <c r="I353" s="197"/>
      <c r="J353" s="198">
        <f>ROUND(I353*H353,2)</f>
        <v>0</v>
      </c>
      <c r="K353" s="194" t="s">
        <v>276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1.04887</v>
      </c>
      <c r="R353" s="201">
        <f>Q353*H353</f>
        <v>0.62932199999999994</v>
      </c>
      <c r="S353" s="201">
        <v>0</v>
      </c>
      <c r="T353" s="202">
        <f>S353*H353</f>
        <v>0</v>
      </c>
      <c r="AR353" s="23" t="s">
        <v>194</v>
      </c>
      <c r="AT353" s="23" t="s">
        <v>176</v>
      </c>
      <c r="AU353" s="23" t="s">
        <v>188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194</v>
      </c>
      <c r="BM353" s="23" t="s">
        <v>851</v>
      </c>
    </row>
    <row r="354" spans="2:65" s="1" customFormat="1" ht="27">
      <c r="B354" s="41"/>
      <c r="C354" s="63"/>
      <c r="D354" s="204" t="s">
        <v>182</v>
      </c>
      <c r="E354" s="63"/>
      <c r="F354" s="205" t="s">
        <v>852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188</v>
      </c>
    </row>
    <row r="355" spans="2:65" s="1" customFormat="1" ht="16.5" customHeight="1">
      <c r="B355" s="41"/>
      <c r="C355" s="192" t="s">
        <v>853</v>
      </c>
      <c r="D355" s="192" t="s">
        <v>176</v>
      </c>
      <c r="E355" s="193" t="s">
        <v>854</v>
      </c>
      <c r="F355" s="194" t="s">
        <v>855</v>
      </c>
      <c r="G355" s="195" t="s">
        <v>256</v>
      </c>
      <c r="H355" s="196">
        <v>26.82</v>
      </c>
      <c r="I355" s="197"/>
      <c r="J355" s="198">
        <f>ROUND(I355*H355,2)</f>
        <v>0</v>
      </c>
      <c r="K355" s="194" t="s">
        <v>276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1.282E-2</v>
      </c>
      <c r="R355" s="201">
        <f>Q355*H355</f>
        <v>0.34383239999999998</v>
      </c>
      <c r="S355" s="201">
        <v>0</v>
      </c>
      <c r="T355" s="202">
        <f>S355*H355</f>
        <v>0</v>
      </c>
      <c r="AR355" s="23" t="s">
        <v>194</v>
      </c>
      <c r="AT355" s="23" t="s">
        <v>176</v>
      </c>
      <c r="AU355" s="23" t="s">
        <v>188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194</v>
      </c>
      <c r="BM355" s="23" t="s">
        <v>856</v>
      </c>
    </row>
    <row r="356" spans="2:65" s="1" customFormat="1" ht="27">
      <c r="B356" s="41"/>
      <c r="C356" s="63"/>
      <c r="D356" s="204" t="s">
        <v>182</v>
      </c>
      <c r="E356" s="63"/>
      <c r="F356" s="205" t="s">
        <v>857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188</v>
      </c>
    </row>
    <row r="357" spans="2:65" s="11" customFormat="1" ht="13.5">
      <c r="B357" s="210"/>
      <c r="C357" s="211"/>
      <c r="D357" s="204" t="s">
        <v>279</v>
      </c>
      <c r="E357" s="212" t="s">
        <v>78</v>
      </c>
      <c r="F357" s="213" t="s">
        <v>858</v>
      </c>
      <c r="G357" s="211"/>
      <c r="H357" s="214">
        <v>9.3780000000000001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279</v>
      </c>
      <c r="AU357" s="220" t="s">
        <v>188</v>
      </c>
      <c r="AV357" s="11" t="s">
        <v>89</v>
      </c>
      <c r="AW357" s="11" t="s">
        <v>42</v>
      </c>
      <c r="AX357" s="11" t="s">
        <v>80</v>
      </c>
      <c r="AY357" s="220" t="s">
        <v>173</v>
      </c>
    </row>
    <row r="358" spans="2:65" s="11" customFormat="1" ht="13.5">
      <c r="B358" s="210"/>
      <c r="C358" s="211"/>
      <c r="D358" s="204" t="s">
        <v>279</v>
      </c>
      <c r="E358" s="212" t="s">
        <v>78</v>
      </c>
      <c r="F358" s="213" t="s">
        <v>859</v>
      </c>
      <c r="G358" s="211"/>
      <c r="H358" s="214">
        <v>11.114000000000001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279</v>
      </c>
      <c r="AU358" s="220" t="s">
        <v>188</v>
      </c>
      <c r="AV358" s="11" t="s">
        <v>89</v>
      </c>
      <c r="AW358" s="11" t="s">
        <v>42</v>
      </c>
      <c r="AX358" s="11" t="s">
        <v>80</v>
      </c>
      <c r="AY358" s="220" t="s">
        <v>173</v>
      </c>
    </row>
    <row r="359" spans="2:65" s="11" customFormat="1" ht="13.5">
      <c r="B359" s="210"/>
      <c r="C359" s="211"/>
      <c r="D359" s="204" t="s">
        <v>279</v>
      </c>
      <c r="E359" s="212" t="s">
        <v>78</v>
      </c>
      <c r="F359" s="213" t="s">
        <v>860</v>
      </c>
      <c r="G359" s="211"/>
      <c r="H359" s="214">
        <v>6.3280000000000003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279</v>
      </c>
      <c r="AU359" s="220" t="s">
        <v>188</v>
      </c>
      <c r="AV359" s="11" t="s">
        <v>89</v>
      </c>
      <c r="AW359" s="11" t="s">
        <v>42</v>
      </c>
      <c r="AX359" s="11" t="s">
        <v>80</v>
      </c>
      <c r="AY359" s="220" t="s">
        <v>173</v>
      </c>
    </row>
    <row r="360" spans="2:65" s="1" customFormat="1" ht="16.5" customHeight="1">
      <c r="B360" s="41"/>
      <c r="C360" s="192" t="s">
        <v>861</v>
      </c>
      <c r="D360" s="192" t="s">
        <v>176</v>
      </c>
      <c r="E360" s="193" t="s">
        <v>862</v>
      </c>
      <c r="F360" s="194" t="s">
        <v>863</v>
      </c>
      <c r="G360" s="195" t="s">
        <v>256</v>
      </c>
      <c r="H360" s="196">
        <v>26.82</v>
      </c>
      <c r="I360" s="197"/>
      <c r="J360" s="198">
        <f>ROUND(I360*H360,2)</f>
        <v>0</v>
      </c>
      <c r="K360" s="194" t="s">
        <v>276</v>
      </c>
      <c r="L360" s="61"/>
      <c r="M360" s="199" t="s">
        <v>78</v>
      </c>
      <c r="N360" s="200" t="s">
        <v>50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3" t="s">
        <v>194</v>
      </c>
      <c r="AT360" s="23" t="s">
        <v>176</v>
      </c>
      <c r="AU360" s="23" t="s">
        <v>188</v>
      </c>
      <c r="AY360" s="23" t="s">
        <v>173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3" t="s">
        <v>87</v>
      </c>
      <c r="BK360" s="203">
        <f>ROUND(I360*H360,2)</f>
        <v>0</v>
      </c>
      <c r="BL360" s="23" t="s">
        <v>194</v>
      </c>
      <c r="BM360" s="23" t="s">
        <v>864</v>
      </c>
    </row>
    <row r="361" spans="2:65" s="1" customFormat="1" ht="27">
      <c r="B361" s="41"/>
      <c r="C361" s="63"/>
      <c r="D361" s="204" t="s">
        <v>182</v>
      </c>
      <c r="E361" s="63"/>
      <c r="F361" s="205" t="s">
        <v>865</v>
      </c>
      <c r="G361" s="63"/>
      <c r="H361" s="63"/>
      <c r="I361" s="163"/>
      <c r="J361" s="63"/>
      <c r="K361" s="63"/>
      <c r="L361" s="61"/>
      <c r="M361" s="206"/>
      <c r="N361" s="42"/>
      <c r="O361" s="42"/>
      <c r="P361" s="42"/>
      <c r="Q361" s="42"/>
      <c r="R361" s="42"/>
      <c r="S361" s="42"/>
      <c r="T361" s="78"/>
      <c r="AT361" s="23" t="s">
        <v>182</v>
      </c>
      <c r="AU361" s="23" t="s">
        <v>188</v>
      </c>
    </row>
    <row r="362" spans="2:65" s="1" customFormat="1" ht="16.5" customHeight="1">
      <c r="B362" s="41"/>
      <c r="C362" s="192" t="s">
        <v>866</v>
      </c>
      <c r="D362" s="192" t="s">
        <v>176</v>
      </c>
      <c r="E362" s="193" t="s">
        <v>867</v>
      </c>
      <c r="F362" s="194" t="s">
        <v>868</v>
      </c>
      <c r="G362" s="195" t="s">
        <v>338</v>
      </c>
      <c r="H362" s="196">
        <v>2</v>
      </c>
      <c r="I362" s="197"/>
      <c r="J362" s="198">
        <f>ROUND(I362*H362,2)</f>
        <v>0</v>
      </c>
      <c r="K362" s="194" t="s">
        <v>276</v>
      </c>
      <c r="L362" s="61"/>
      <c r="M362" s="199" t="s">
        <v>78</v>
      </c>
      <c r="N362" s="200" t="s">
        <v>50</v>
      </c>
      <c r="O362" s="42"/>
      <c r="P362" s="201">
        <f>O362*H362</f>
        <v>0</v>
      </c>
      <c r="Q362" s="201">
        <v>8.7260000000000004E-2</v>
      </c>
      <c r="R362" s="201">
        <f>Q362*H362</f>
        <v>0.17452000000000001</v>
      </c>
      <c r="S362" s="201">
        <v>0</v>
      </c>
      <c r="T362" s="202">
        <f>S362*H362</f>
        <v>0</v>
      </c>
      <c r="AR362" s="23" t="s">
        <v>194</v>
      </c>
      <c r="AT362" s="23" t="s">
        <v>176</v>
      </c>
      <c r="AU362" s="23" t="s">
        <v>188</v>
      </c>
      <c r="AY362" s="23" t="s">
        <v>173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3" t="s">
        <v>87</v>
      </c>
      <c r="BK362" s="203">
        <f>ROUND(I362*H362,2)</f>
        <v>0</v>
      </c>
      <c r="BL362" s="23" t="s">
        <v>194</v>
      </c>
      <c r="BM362" s="23" t="s">
        <v>869</v>
      </c>
    </row>
    <row r="363" spans="2:65" s="1" customFormat="1" ht="13.5">
      <c r="B363" s="41"/>
      <c r="C363" s="63"/>
      <c r="D363" s="204" t="s">
        <v>182</v>
      </c>
      <c r="E363" s="63"/>
      <c r="F363" s="205" t="s">
        <v>870</v>
      </c>
      <c r="G363" s="63"/>
      <c r="H363" s="63"/>
      <c r="I363" s="163"/>
      <c r="J363" s="63"/>
      <c r="K363" s="63"/>
      <c r="L363" s="61"/>
      <c r="M363" s="206"/>
      <c r="N363" s="42"/>
      <c r="O363" s="42"/>
      <c r="P363" s="42"/>
      <c r="Q363" s="42"/>
      <c r="R363" s="42"/>
      <c r="S363" s="42"/>
      <c r="T363" s="78"/>
      <c r="AT363" s="23" t="s">
        <v>182</v>
      </c>
      <c r="AU363" s="23" t="s">
        <v>188</v>
      </c>
    </row>
    <row r="364" spans="2:65" s="1" customFormat="1" ht="16.5" customHeight="1">
      <c r="B364" s="41"/>
      <c r="C364" s="242" t="s">
        <v>871</v>
      </c>
      <c r="D364" s="242" t="s">
        <v>346</v>
      </c>
      <c r="E364" s="243" t="s">
        <v>872</v>
      </c>
      <c r="F364" s="244" t="s">
        <v>873</v>
      </c>
      <c r="G364" s="245" t="s">
        <v>338</v>
      </c>
      <c r="H364" s="246">
        <v>1</v>
      </c>
      <c r="I364" s="247"/>
      <c r="J364" s="248">
        <f>ROUND(I364*H364,2)</f>
        <v>0</v>
      </c>
      <c r="K364" s="244" t="s">
        <v>78</v>
      </c>
      <c r="L364" s="249"/>
      <c r="M364" s="250" t="s">
        <v>78</v>
      </c>
      <c r="N364" s="251" t="s">
        <v>50</v>
      </c>
      <c r="O364" s="42"/>
      <c r="P364" s="201">
        <f>O364*H364</f>
        <v>0</v>
      </c>
      <c r="Q364" s="201">
        <v>0.68799999999999994</v>
      </c>
      <c r="R364" s="201">
        <f>Q364*H364</f>
        <v>0.68799999999999994</v>
      </c>
      <c r="S364" s="201">
        <v>0</v>
      </c>
      <c r="T364" s="202">
        <f>S364*H364</f>
        <v>0</v>
      </c>
      <c r="AR364" s="23" t="s">
        <v>209</v>
      </c>
      <c r="AT364" s="23" t="s">
        <v>346</v>
      </c>
      <c r="AU364" s="23" t="s">
        <v>188</v>
      </c>
      <c r="AY364" s="23" t="s">
        <v>173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3" t="s">
        <v>87</v>
      </c>
      <c r="BK364" s="203">
        <f>ROUND(I364*H364,2)</f>
        <v>0</v>
      </c>
      <c r="BL364" s="23" t="s">
        <v>194</v>
      </c>
      <c r="BM364" s="23" t="s">
        <v>874</v>
      </c>
    </row>
    <row r="365" spans="2:65" s="1" customFormat="1" ht="27">
      <c r="B365" s="41"/>
      <c r="C365" s="63"/>
      <c r="D365" s="204" t="s">
        <v>351</v>
      </c>
      <c r="E365" s="63"/>
      <c r="F365" s="252" t="s">
        <v>875</v>
      </c>
      <c r="G365" s="63"/>
      <c r="H365" s="63"/>
      <c r="I365" s="163"/>
      <c r="J365" s="63"/>
      <c r="K365" s="63"/>
      <c r="L365" s="61"/>
      <c r="M365" s="206"/>
      <c r="N365" s="42"/>
      <c r="O365" s="42"/>
      <c r="P365" s="42"/>
      <c r="Q365" s="42"/>
      <c r="R365" s="42"/>
      <c r="S365" s="42"/>
      <c r="T365" s="78"/>
      <c r="AT365" s="23" t="s">
        <v>351</v>
      </c>
      <c r="AU365" s="23" t="s">
        <v>188</v>
      </c>
    </row>
    <row r="366" spans="2:65" s="1" customFormat="1" ht="16.5" customHeight="1">
      <c r="B366" s="41"/>
      <c r="C366" s="242" t="s">
        <v>876</v>
      </c>
      <c r="D366" s="242" t="s">
        <v>346</v>
      </c>
      <c r="E366" s="243" t="s">
        <v>877</v>
      </c>
      <c r="F366" s="244" t="s">
        <v>878</v>
      </c>
      <c r="G366" s="245" t="s">
        <v>338</v>
      </c>
      <c r="H366" s="246">
        <v>1</v>
      </c>
      <c r="I366" s="247"/>
      <c r="J366" s="248">
        <f>ROUND(I366*H366,2)</f>
        <v>0</v>
      </c>
      <c r="K366" s="244" t="s">
        <v>78</v>
      </c>
      <c r="L366" s="249"/>
      <c r="M366" s="250" t="s">
        <v>78</v>
      </c>
      <c r="N366" s="251" t="s">
        <v>50</v>
      </c>
      <c r="O366" s="42"/>
      <c r="P366" s="201">
        <f>O366*H366</f>
        <v>0</v>
      </c>
      <c r="Q366" s="201">
        <v>0.68799999999999994</v>
      </c>
      <c r="R366" s="201">
        <f>Q366*H366</f>
        <v>0.68799999999999994</v>
      </c>
      <c r="S366" s="201">
        <v>0</v>
      </c>
      <c r="T366" s="202">
        <f>S366*H366</f>
        <v>0</v>
      </c>
      <c r="AR366" s="23" t="s">
        <v>209</v>
      </c>
      <c r="AT366" s="23" t="s">
        <v>346</v>
      </c>
      <c r="AU366" s="23" t="s">
        <v>188</v>
      </c>
      <c r="AY366" s="23" t="s">
        <v>173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87</v>
      </c>
      <c r="BK366" s="203">
        <f>ROUND(I366*H366,2)</f>
        <v>0</v>
      </c>
      <c r="BL366" s="23" t="s">
        <v>194</v>
      </c>
      <c r="BM366" s="23" t="s">
        <v>879</v>
      </c>
    </row>
    <row r="367" spans="2:65" s="1" customFormat="1" ht="27">
      <c r="B367" s="41"/>
      <c r="C367" s="63"/>
      <c r="D367" s="204" t="s">
        <v>351</v>
      </c>
      <c r="E367" s="63"/>
      <c r="F367" s="252" t="s">
        <v>875</v>
      </c>
      <c r="G367" s="63"/>
      <c r="H367" s="63"/>
      <c r="I367" s="163"/>
      <c r="J367" s="63"/>
      <c r="K367" s="63"/>
      <c r="L367" s="61"/>
      <c r="M367" s="206"/>
      <c r="N367" s="42"/>
      <c r="O367" s="42"/>
      <c r="P367" s="42"/>
      <c r="Q367" s="42"/>
      <c r="R367" s="42"/>
      <c r="S367" s="42"/>
      <c r="T367" s="78"/>
      <c r="AT367" s="23" t="s">
        <v>351</v>
      </c>
      <c r="AU367" s="23" t="s">
        <v>188</v>
      </c>
    </row>
    <row r="368" spans="2:65" s="1" customFormat="1" ht="16.5" customHeight="1">
      <c r="B368" s="41"/>
      <c r="C368" s="192" t="s">
        <v>880</v>
      </c>
      <c r="D368" s="192" t="s">
        <v>176</v>
      </c>
      <c r="E368" s="193" t="s">
        <v>881</v>
      </c>
      <c r="F368" s="194" t="s">
        <v>882</v>
      </c>
      <c r="G368" s="195" t="s">
        <v>338</v>
      </c>
      <c r="H368" s="196">
        <v>19</v>
      </c>
      <c r="I368" s="197"/>
      <c r="J368" s="198">
        <f>ROUND(I368*H368,2)</f>
        <v>0</v>
      </c>
      <c r="K368" s="194" t="s">
        <v>276</v>
      </c>
      <c r="L368" s="61"/>
      <c r="M368" s="199" t="s">
        <v>78</v>
      </c>
      <c r="N368" s="200" t="s">
        <v>50</v>
      </c>
      <c r="O368" s="42"/>
      <c r="P368" s="201">
        <f>O368*H368</f>
        <v>0</v>
      </c>
      <c r="Q368" s="201">
        <v>8.3129999999999996E-2</v>
      </c>
      <c r="R368" s="201">
        <f>Q368*H368</f>
        <v>1.5794699999999999</v>
      </c>
      <c r="S368" s="201">
        <v>0</v>
      </c>
      <c r="T368" s="202">
        <f>S368*H368</f>
        <v>0</v>
      </c>
      <c r="AR368" s="23" t="s">
        <v>194</v>
      </c>
      <c r="AT368" s="23" t="s">
        <v>176</v>
      </c>
      <c r="AU368" s="23" t="s">
        <v>188</v>
      </c>
      <c r="AY368" s="23" t="s">
        <v>173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3" t="s">
        <v>87</v>
      </c>
      <c r="BK368" s="203">
        <f>ROUND(I368*H368,2)</f>
        <v>0</v>
      </c>
      <c r="BL368" s="23" t="s">
        <v>194</v>
      </c>
      <c r="BM368" s="23" t="s">
        <v>883</v>
      </c>
    </row>
    <row r="369" spans="2:65" s="1" customFormat="1" ht="13.5">
      <c r="B369" s="41"/>
      <c r="C369" s="63"/>
      <c r="D369" s="204" t="s">
        <v>182</v>
      </c>
      <c r="E369" s="63"/>
      <c r="F369" s="205" t="s">
        <v>884</v>
      </c>
      <c r="G369" s="63"/>
      <c r="H369" s="63"/>
      <c r="I369" s="163"/>
      <c r="J369" s="63"/>
      <c r="K369" s="63"/>
      <c r="L369" s="61"/>
      <c r="M369" s="206"/>
      <c r="N369" s="42"/>
      <c r="O369" s="42"/>
      <c r="P369" s="42"/>
      <c r="Q369" s="42"/>
      <c r="R369" s="42"/>
      <c r="S369" s="42"/>
      <c r="T369" s="78"/>
      <c r="AT369" s="23" t="s">
        <v>182</v>
      </c>
      <c r="AU369" s="23" t="s">
        <v>188</v>
      </c>
    </row>
    <row r="370" spans="2:65" s="11" customFormat="1" ht="13.5">
      <c r="B370" s="210"/>
      <c r="C370" s="211"/>
      <c r="D370" s="204" t="s">
        <v>279</v>
      </c>
      <c r="E370" s="212" t="s">
        <v>78</v>
      </c>
      <c r="F370" s="213" t="s">
        <v>885</v>
      </c>
      <c r="G370" s="211"/>
      <c r="H370" s="214">
        <v>6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279</v>
      </c>
      <c r="AU370" s="220" t="s">
        <v>188</v>
      </c>
      <c r="AV370" s="11" t="s">
        <v>89</v>
      </c>
      <c r="AW370" s="11" t="s">
        <v>42</v>
      </c>
      <c r="AX370" s="11" t="s">
        <v>80</v>
      </c>
      <c r="AY370" s="220" t="s">
        <v>173</v>
      </c>
    </row>
    <row r="371" spans="2:65" s="11" customFormat="1" ht="13.5">
      <c r="B371" s="210"/>
      <c r="C371" s="211"/>
      <c r="D371" s="204" t="s">
        <v>279</v>
      </c>
      <c r="E371" s="212" t="s">
        <v>78</v>
      </c>
      <c r="F371" s="213" t="s">
        <v>886</v>
      </c>
      <c r="G371" s="211"/>
      <c r="H371" s="214">
        <v>4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279</v>
      </c>
      <c r="AU371" s="220" t="s">
        <v>188</v>
      </c>
      <c r="AV371" s="11" t="s">
        <v>89</v>
      </c>
      <c r="AW371" s="11" t="s">
        <v>42</v>
      </c>
      <c r="AX371" s="11" t="s">
        <v>80</v>
      </c>
      <c r="AY371" s="220" t="s">
        <v>173</v>
      </c>
    </row>
    <row r="372" spans="2:65" s="11" customFormat="1" ht="13.5">
      <c r="B372" s="210"/>
      <c r="C372" s="211"/>
      <c r="D372" s="204" t="s">
        <v>279</v>
      </c>
      <c r="E372" s="212" t="s">
        <v>78</v>
      </c>
      <c r="F372" s="213" t="s">
        <v>887</v>
      </c>
      <c r="G372" s="211"/>
      <c r="H372" s="214">
        <v>6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279</v>
      </c>
      <c r="AU372" s="220" t="s">
        <v>188</v>
      </c>
      <c r="AV372" s="11" t="s">
        <v>89</v>
      </c>
      <c r="AW372" s="11" t="s">
        <v>42</v>
      </c>
      <c r="AX372" s="11" t="s">
        <v>80</v>
      </c>
      <c r="AY372" s="220" t="s">
        <v>173</v>
      </c>
    </row>
    <row r="373" spans="2:65" s="11" customFormat="1" ht="13.5">
      <c r="B373" s="210"/>
      <c r="C373" s="211"/>
      <c r="D373" s="204" t="s">
        <v>279</v>
      </c>
      <c r="E373" s="212" t="s">
        <v>78</v>
      </c>
      <c r="F373" s="213" t="s">
        <v>888</v>
      </c>
      <c r="G373" s="211"/>
      <c r="H373" s="214">
        <v>1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279</v>
      </c>
      <c r="AU373" s="220" t="s">
        <v>188</v>
      </c>
      <c r="AV373" s="11" t="s">
        <v>89</v>
      </c>
      <c r="AW373" s="11" t="s">
        <v>42</v>
      </c>
      <c r="AX373" s="11" t="s">
        <v>80</v>
      </c>
      <c r="AY373" s="220" t="s">
        <v>173</v>
      </c>
    </row>
    <row r="374" spans="2:65" s="11" customFormat="1" ht="13.5">
      <c r="B374" s="210"/>
      <c r="C374" s="211"/>
      <c r="D374" s="204" t="s">
        <v>279</v>
      </c>
      <c r="E374" s="212" t="s">
        <v>78</v>
      </c>
      <c r="F374" s="213" t="s">
        <v>889</v>
      </c>
      <c r="G374" s="211"/>
      <c r="H374" s="214">
        <v>2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279</v>
      </c>
      <c r="AU374" s="220" t="s">
        <v>188</v>
      </c>
      <c r="AV374" s="11" t="s">
        <v>89</v>
      </c>
      <c r="AW374" s="11" t="s">
        <v>42</v>
      </c>
      <c r="AX374" s="11" t="s">
        <v>80</v>
      </c>
      <c r="AY374" s="220" t="s">
        <v>173</v>
      </c>
    </row>
    <row r="375" spans="2:65" s="1" customFormat="1" ht="16.5" customHeight="1">
      <c r="B375" s="41"/>
      <c r="C375" s="242" t="s">
        <v>890</v>
      </c>
      <c r="D375" s="242" t="s">
        <v>346</v>
      </c>
      <c r="E375" s="243" t="s">
        <v>891</v>
      </c>
      <c r="F375" s="244" t="s">
        <v>892</v>
      </c>
      <c r="G375" s="245" t="s">
        <v>338</v>
      </c>
      <c r="H375" s="246">
        <v>2</v>
      </c>
      <c r="I375" s="247"/>
      <c r="J375" s="248">
        <f>ROUND(I375*H375,2)</f>
        <v>0</v>
      </c>
      <c r="K375" s="244" t="s">
        <v>78</v>
      </c>
      <c r="L375" s="249"/>
      <c r="M375" s="250" t="s">
        <v>78</v>
      </c>
      <c r="N375" s="251" t="s">
        <v>50</v>
      </c>
      <c r="O375" s="42"/>
      <c r="P375" s="201">
        <f>O375*H375</f>
        <v>0</v>
      </c>
      <c r="Q375" s="201">
        <v>3.5</v>
      </c>
      <c r="R375" s="201">
        <f>Q375*H375</f>
        <v>7</v>
      </c>
      <c r="S375" s="201">
        <v>0</v>
      </c>
      <c r="T375" s="202">
        <f>S375*H375</f>
        <v>0</v>
      </c>
      <c r="AR375" s="23" t="s">
        <v>209</v>
      </c>
      <c r="AT375" s="23" t="s">
        <v>346</v>
      </c>
      <c r="AU375" s="23" t="s">
        <v>188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194</v>
      </c>
      <c r="BM375" s="23" t="s">
        <v>893</v>
      </c>
    </row>
    <row r="376" spans="2:65" s="1" customFormat="1" ht="27">
      <c r="B376" s="41"/>
      <c r="C376" s="63"/>
      <c r="D376" s="204" t="s">
        <v>351</v>
      </c>
      <c r="E376" s="63"/>
      <c r="F376" s="252" t="s">
        <v>894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351</v>
      </c>
      <c r="AU376" s="23" t="s">
        <v>188</v>
      </c>
    </row>
    <row r="377" spans="2:65" s="1" customFormat="1" ht="16.5" customHeight="1">
      <c r="B377" s="41"/>
      <c r="C377" s="242" t="s">
        <v>895</v>
      </c>
      <c r="D377" s="242" t="s">
        <v>346</v>
      </c>
      <c r="E377" s="243" t="s">
        <v>896</v>
      </c>
      <c r="F377" s="244" t="s">
        <v>897</v>
      </c>
      <c r="G377" s="245" t="s">
        <v>338</v>
      </c>
      <c r="H377" s="246">
        <v>1</v>
      </c>
      <c r="I377" s="247"/>
      <c r="J377" s="248">
        <f>ROUND(I377*H377,2)</f>
        <v>0</v>
      </c>
      <c r="K377" s="244" t="s">
        <v>78</v>
      </c>
      <c r="L377" s="249"/>
      <c r="M377" s="250" t="s">
        <v>78</v>
      </c>
      <c r="N377" s="251" t="s">
        <v>50</v>
      </c>
      <c r="O377" s="42"/>
      <c r="P377" s="201">
        <f>O377*H377</f>
        <v>0</v>
      </c>
      <c r="Q377" s="201">
        <v>4.5999999999999996</v>
      </c>
      <c r="R377" s="201">
        <f>Q377*H377</f>
        <v>4.5999999999999996</v>
      </c>
      <c r="S377" s="201">
        <v>0</v>
      </c>
      <c r="T377" s="202">
        <f>S377*H377</f>
        <v>0</v>
      </c>
      <c r="AR377" s="23" t="s">
        <v>209</v>
      </c>
      <c r="AT377" s="23" t="s">
        <v>346</v>
      </c>
      <c r="AU377" s="23" t="s">
        <v>188</v>
      </c>
      <c r="AY377" s="23" t="s">
        <v>173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87</v>
      </c>
      <c r="BK377" s="203">
        <f>ROUND(I377*H377,2)</f>
        <v>0</v>
      </c>
      <c r="BL377" s="23" t="s">
        <v>194</v>
      </c>
      <c r="BM377" s="23" t="s">
        <v>898</v>
      </c>
    </row>
    <row r="378" spans="2:65" s="1" customFormat="1" ht="27">
      <c r="B378" s="41"/>
      <c r="C378" s="63"/>
      <c r="D378" s="204" t="s">
        <v>351</v>
      </c>
      <c r="E378" s="63"/>
      <c r="F378" s="252" t="s">
        <v>894</v>
      </c>
      <c r="G378" s="63"/>
      <c r="H378" s="63"/>
      <c r="I378" s="163"/>
      <c r="J378" s="63"/>
      <c r="K378" s="63"/>
      <c r="L378" s="61"/>
      <c r="M378" s="206"/>
      <c r="N378" s="42"/>
      <c r="O378" s="42"/>
      <c r="P378" s="42"/>
      <c r="Q378" s="42"/>
      <c r="R378" s="42"/>
      <c r="S378" s="42"/>
      <c r="T378" s="78"/>
      <c r="AT378" s="23" t="s">
        <v>351</v>
      </c>
      <c r="AU378" s="23" t="s">
        <v>188</v>
      </c>
    </row>
    <row r="379" spans="2:65" s="1" customFormat="1" ht="16.5" customHeight="1">
      <c r="B379" s="41"/>
      <c r="C379" s="242" t="s">
        <v>899</v>
      </c>
      <c r="D379" s="242" t="s">
        <v>346</v>
      </c>
      <c r="E379" s="243" t="s">
        <v>900</v>
      </c>
      <c r="F379" s="244" t="s">
        <v>901</v>
      </c>
      <c r="G379" s="245" t="s">
        <v>338</v>
      </c>
      <c r="H379" s="246">
        <v>1</v>
      </c>
      <c r="I379" s="247"/>
      <c r="J379" s="248">
        <f>ROUND(I379*H379,2)</f>
        <v>0</v>
      </c>
      <c r="K379" s="244" t="s">
        <v>78</v>
      </c>
      <c r="L379" s="249"/>
      <c r="M379" s="250" t="s">
        <v>78</v>
      </c>
      <c r="N379" s="251" t="s">
        <v>50</v>
      </c>
      <c r="O379" s="42"/>
      <c r="P379" s="201">
        <f>O379*H379</f>
        <v>0</v>
      </c>
      <c r="Q379" s="201">
        <v>4.5999999999999996</v>
      </c>
      <c r="R379" s="201">
        <f>Q379*H379</f>
        <v>4.5999999999999996</v>
      </c>
      <c r="S379" s="201">
        <v>0</v>
      </c>
      <c r="T379" s="202">
        <f>S379*H379</f>
        <v>0</v>
      </c>
      <c r="AR379" s="23" t="s">
        <v>209</v>
      </c>
      <c r="AT379" s="23" t="s">
        <v>346</v>
      </c>
      <c r="AU379" s="23" t="s">
        <v>188</v>
      </c>
      <c r="AY379" s="23" t="s">
        <v>173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3" t="s">
        <v>87</v>
      </c>
      <c r="BK379" s="203">
        <f>ROUND(I379*H379,2)</f>
        <v>0</v>
      </c>
      <c r="BL379" s="23" t="s">
        <v>194</v>
      </c>
      <c r="BM379" s="23" t="s">
        <v>902</v>
      </c>
    </row>
    <row r="380" spans="2:65" s="1" customFormat="1" ht="27">
      <c r="B380" s="41"/>
      <c r="C380" s="63"/>
      <c r="D380" s="204" t="s">
        <v>351</v>
      </c>
      <c r="E380" s="63"/>
      <c r="F380" s="252" t="s">
        <v>894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351</v>
      </c>
      <c r="AU380" s="23" t="s">
        <v>188</v>
      </c>
    </row>
    <row r="381" spans="2:65" s="1" customFormat="1" ht="16.5" customHeight="1">
      <c r="B381" s="41"/>
      <c r="C381" s="242" t="s">
        <v>903</v>
      </c>
      <c r="D381" s="242" t="s">
        <v>346</v>
      </c>
      <c r="E381" s="243" t="s">
        <v>904</v>
      </c>
      <c r="F381" s="244" t="s">
        <v>905</v>
      </c>
      <c r="G381" s="245" t="s">
        <v>338</v>
      </c>
      <c r="H381" s="246">
        <v>1</v>
      </c>
      <c r="I381" s="247"/>
      <c r="J381" s="248">
        <f>ROUND(I381*H381,2)</f>
        <v>0</v>
      </c>
      <c r="K381" s="244" t="s">
        <v>78</v>
      </c>
      <c r="L381" s="249"/>
      <c r="M381" s="250" t="s">
        <v>78</v>
      </c>
      <c r="N381" s="251" t="s">
        <v>50</v>
      </c>
      <c r="O381" s="42"/>
      <c r="P381" s="201">
        <f>O381*H381</f>
        <v>0</v>
      </c>
      <c r="Q381" s="201">
        <v>4.5999999999999996</v>
      </c>
      <c r="R381" s="201">
        <f>Q381*H381</f>
        <v>4.5999999999999996</v>
      </c>
      <c r="S381" s="201">
        <v>0</v>
      </c>
      <c r="T381" s="202">
        <f>S381*H381</f>
        <v>0</v>
      </c>
      <c r="AR381" s="23" t="s">
        <v>209</v>
      </c>
      <c r="AT381" s="23" t="s">
        <v>346</v>
      </c>
      <c r="AU381" s="23" t="s">
        <v>188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194</v>
      </c>
      <c r="BM381" s="23" t="s">
        <v>906</v>
      </c>
    </row>
    <row r="382" spans="2:65" s="1" customFormat="1" ht="27">
      <c r="B382" s="41"/>
      <c r="C382" s="63"/>
      <c r="D382" s="204" t="s">
        <v>351</v>
      </c>
      <c r="E382" s="63"/>
      <c r="F382" s="252" t="s">
        <v>894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351</v>
      </c>
      <c r="AU382" s="23" t="s">
        <v>188</v>
      </c>
    </row>
    <row r="383" spans="2:65" s="1" customFormat="1" ht="16.5" customHeight="1">
      <c r="B383" s="41"/>
      <c r="C383" s="242" t="s">
        <v>907</v>
      </c>
      <c r="D383" s="242" t="s">
        <v>346</v>
      </c>
      <c r="E383" s="243" t="s">
        <v>908</v>
      </c>
      <c r="F383" s="244" t="s">
        <v>909</v>
      </c>
      <c r="G383" s="245" t="s">
        <v>338</v>
      </c>
      <c r="H383" s="246">
        <v>1</v>
      </c>
      <c r="I383" s="247"/>
      <c r="J383" s="248">
        <f>ROUND(I383*H383,2)</f>
        <v>0</v>
      </c>
      <c r="K383" s="244" t="s">
        <v>78</v>
      </c>
      <c r="L383" s="249"/>
      <c r="M383" s="250" t="s">
        <v>78</v>
      </c>
      <c r="N383" s="251" t="s">
        <v>50</v>
      </c>
      <c r="O383" s="42"/>
      <c r="P383" s="201">
        <f>O383*H383</f>
        <v>0</v>
      </c>
      <c r="Q383" s="201">
        <v>4.2</v>
      </c>
      <c r="R383" s="201">
        <f>Q383*H383</f>
        <v>4.2</v>
      </c>
      <c r="S383" s="201">
        <v>0</v>
      </c>
      <c r="T383" s="202">
        <f>S383*H383</f>
        <v>0</v>
      </c>
      <c r="AR383" s="23" t="s">
        <v>209</v>
      </c>
      <c r="AT383" s="23" t="s">
        <v>346</v>
      </c>
      <c r="AU383" s="23" t="s">
        <v>188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194</v>
      </c>
      <c r="BM383" s="23" t="s">
        <v>910</v>
      </c>
    </row>
    <row r="384" spans="2:65" s="1" customFormat="1" ht="27">
      <c r="B384" s="41"/>
      <c r="C384" s="63"/>
      <c r="D384" s="204" t="s">
        <v>351</v>
      </c>
      <c r="E384" s="63"/>
      <c r="F384" s="252" t="s">
        <v>894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351</v>
      </c>
      <c r="AU384" s="23" t="s">
        <v>188</v>
      </c>
    </row>
    <row r="385" spans="2:65" s="1" customFormat="1" ht="16.5" customHeight="1">
      <c r="B385" s="41"/>
      <c r="C385" s="242" t="s">
        <v>911</v>
      </c>
      <c r="D385" s="242" t="s">
        <v>346</v>
      </c>
      <c r="E385" s="243" t="s">
        <v>912</v>
      </c>
      <c r="F385" s="244" t="s">
        <v>913</v>
      </c>
      <c r="G385" s="245" t="s">
        <v>338</v>
      </c>
      <c r="H385" s="246">
        <v>1</v>
      </c>
      <c r="I385" s="247"/>
      <c r="J385" s="248">
        <f>ROUND(I385*H385,2)</f>
        <v>0</v>
      </c>
      <c r="K385" s="244" t="s">
        <v>78</v>
      </c>
      <c r="L385" s="249"/>
      <c r="M385" s="250" t="s">
        <v>78</v>
      </c>
      <c r="N385" s="251" t="s">
        <v>50</v>
      </c>
      <c r="O385" s="42"/>
      <c r="P385" s="201">
        <f>O385*H385</f>
        <v>0</v>
      </c>
      <c r="Q385" s="201">
        <v>4.2</v>
      </c>
      <c r="R385" s="201">
        <f>Q385*H385</f>
        <v>4.2</v>
      </c>
      <c r="S385" s="201">
        <v>0</v>
      </c>
      <c r="T385" s="202">
        <f>S385*H385</f>
        <v>0</v>
      </c>
      <c r="AR385" s="23" t="s">
        <v>209</v>
      </c>
      <c r="AT385" s="23" t="s">
        <v>346</v>
      </c>
      <c r="AU385" s="23" t="s">
        <v>188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194</v>
      </c>
      <c r="BM385" s="23" t="s">
        <v>914</v>
      </c>
    </row>
    <row r="386" spans="2:65" s="1" customFormat="1" ht="27">
      <c r="B386" s="41"/>
      <c r="C386" s="63"/>
      <c r="D386" s="204" t="s">
        <v>351</v>
      </c>
      <c r="E386" s="63"/>
      <c r="F386" s="252" t="s">
        <v>915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351</v>
      </c>
      <c r="AU386" s="23" t="s">
        <v>188</v>
      </c>
    </row>
    <row r="387" spans="2:65" s="1" customFormat="1" ht="16.5" customHeight="1">
      <c r="B387" s="41"/>
      <c r="C387" s="242" t="s">
        <v>916</v>
      </c>
      <c r="D387" s="242" t="s">
        <v>346</v>
      </c>
      <c r="E387" s="243" t="s">
        <v>917</v>
      </c>
      <c r="F387" s="244" t="s">
        <v>918</v>
      </c>
      <c r="G387" s="245" t="s">
        <v>338</v>
      </c>
      <c r="H387" s="246">
        <v>2</v>
      </c>
      <c r="I387" s="247"/>
      <c r="J387" s="248">
        <f>ROUND(I387*H387,2)</f>
        <v>0</v>
      </c>
      <c r="K387" s="244" t="s">
        <v>78</v>
      </c>
      <c r="L387" s="249"/>
      <c r="M387" s="250" t="s">
        <v>78</v>
      </c>
      <c r="N387" s="251" t="s">
        <v>50</v>
      </c>
      <c r="O387" s="42"/>
      <c r="P387" s="201">
        <f>O387*H387</f>
        <v>0</v>
      </c>
      <c r="Q387" s="201">
        <v>4</v>
      </c>
      <c r="R387" s="201">
        <f>Q387*H387</f>
        <v>8</v>
      </c>
      <c r="S387" s="201">
        <v>0</v>
      </c>
      <c r="T387" s="202">
        <f>S387*H387</f>
        <v>0</v>
      </c>
      <c r="AR387" s="23" t="s">
        <v>209</v>
      </c>
      <c r="AT387" s="23" t="s">
        <v>346</v>
      </c>
      <c r="AU387" s="23" t="s">
        <v>188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194</v>
      </c>
      <c r="BM387" s="23" t="s">
        <v>919</v>
      </c>
    </row>
    <row r="388" spans="2:65" s="1" customFormat="1" ht="27">
      <c r="B388" s="41"/>
      <c r="C388" s="63"/>
      <c r="D388" s="204" t="s">
        <v>351</v>
      </c>
      <c r="E388" s="63"/>
      <c r="F388" s="252" t="s">
        <v>915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351</v>
      </c>
      <c r="AU388" s="23" t="s">
        <v>188</v>
      </c>
    </row>
    <row r="389" spans="2:65" s="1" customFormat="1" ht="16.5" customHeight="1">
      <c r="B389" s="41"/>
      <c r="C389" s="242" t="s">
        <v>920</v>
      </c>
      <c r="D389" s="242" t="s">
        <v>346</v>
      </c>
      <c r="E389" s="243" t="s">
        <v>921</v>
      </c>
      <c r="F389" s="244" t="s">
        <v>922</v>
      </c>
      <c r="G389" s="245" t="s">
        <v>338</v>
      </c>
      <c r="H389" s="246">
        <v>1</v>
      </c>
      <c r="I389" s="247"/>
      <c r="J389" s="248">
        <f>ROUND(I389*H389,2)</f>
        <v>0</v>
      </c>
      <c r="K389" s="244" t="s">
        <v>78</v>
      </c>
      <c r="L389" s="249"/>
      <c r="M389" s="250" t="s">
        <v>78</v>
      </c>
      <c r="N389" s="251" t="s">
        <v>50</v>
      </c>
      <c r="O389" s="42"/>
      <c r="P389" s="201">
        <f>O389*H389</f>
        <v>0</v>
      </c>
      <c r="Q389" s="201">
        <v>3</v>
      </c>
      <c r="R389" s="201">
        <f>Q389*H389</f>
        <v>3</v>
      </c>
      <c r="S389" s="201">
        <v>0</v>
      </c>
      <c r="T389" s="202">
        <f>S389*H389</f>
        <v>0</v>
      </c>
      <c r="AR389" s="23" t="s">
        <v>209</v>
      </c>
      <c r="AT389" s="23" t="s">
        <v>346</v>
      </c>
      <c r="AU389" s="23" t="s">
        <v>188</v>
      </c>
      <c r="AY389" s="23" t="s">
        <v>173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3" t="s">
        <v>87</v>
      </c>
      <c r="BK389" s="203">
        <f>ROUND(I389*H389,2)</f>
        <v>0</v>
      </c>
      <c r="BL389" s="23" t="s">
        <v>194</v>
      </c>
      <c r="BM389" s="23" t="s">
        <v>923</v>
      </c>
    </row>
    <row r="390" spans="2:65" s="1" customFormat="1" ht="27">
      <c r="B390" s="41"/>
      <c r="C390" s="63"/>
      <c r="D390" s="204" t="s">
        <v>351</v>
      </c>
      <c r="E390" s="63"/>
      <c r="F390" s="252" t="s">
        <v>915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351</v>
      </c>
      <c r="AU390" s="23" t="s">
        <v>188</v>
      </c>
    </row>
    <row r="391" spans="2:65" s="1" customFormat="1" ht="16.5" customHeight="1">
      <c r="B391" s="41"/>
      <c r="C391" s="242" t="s">
        <v>924</v>
      </c>
      <c r="D391" s="242" t="s">
        <v>346</v>
      </c>
      <c r="E391" s="243" t="s">
        <v>925</v>
      </c>
      <c r="F391" s="244" t="s">
        <v>926</v>
      </c>
      <c r="G391" s="245" t="s">
        <v>338</v>
      </c>
      <c r="H391" s="246">
        <v>1</v>
      </c>
      <c r="I391" s="247"/>
      <c r="J391" s="248">
        <f>ROUND(I391*H391,2)</f>
        <v>0</v>
      </c>
      <c r="K391" s="244" t="s">
        <v>78</v>
      </c>
      <c r="L391" s="249"/>
      <c r="M391" s="250" t="s">
        <v>78</v>
      </c>
      <c r="N391" s="251" t="s">
        <v>50</v>
      </c>
      <c r="O391" s="42"/>
      <c r="P391" s="201">
        <f>O391*H391</f>
        <v>0</v>
      </c>
      <c r="Q391" s="201">
        <v>3.5</v>
      </c>
      <c r="R391" s="201">
        <f>Q391*H391</f>
        <v>3.5</v>
      </c>
      <c r="S391" s="201">
        <v>0</v>
      </c>
      <c r="T391" s="202">
        <f>S391*H391</f>
        <v>0</v>
      </c>
      <c r="AR391" s="23" t="s">
        <v>209</v>
      </c>
      <c r="AT391" s="23" t="s">
        <v>346</v>
      </c>
      <c r="AU391" s="23" t="s">
        <v>188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194</v>
      </c>
      <c r="BM391" s="23" t="s">
        <v>927</v>
      </c>
    </row>
    <row r="392" spans="2:65" s="1" customFormat="1" ht="27">
      <c r="B392" s="41"/>
      <c r="C392" s="63"/>
      <c r="D392" s="204" t="s">
        <v>351</v>
      </c>
      <c r="E392" s="63"/>
      <c r="F392" s="252" t="s">
        <v>928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351</v>
      </c>
      <c r="AU392" s="23" t="s">
        <v>188</v>
      </c>
    </row>
    <row r="393" spans="2:65" s="1" customFormat="1" ht="16.5" customHeight="1">
      <c r="B393" s="41"/>
      <c r="C393" s="242" t="s">
        <v>929</v>
      </c>
      <c r="D393" s="242" t="s">
        <v>346</v>
      </c>
      <c r="E393" s="243" t="s">
        <v>930</v>
      </c>
      <c r="F393" s="244" t="s">
        <v>931</v>
      </c>
      <c r="G393" s="245" t="s">
        <v>338</v>
      </c>
      <c r="H393" s="246">
        <v>1</v>
      </c>
      <c r="I393" s="247"/>
      <c r="J393" s="248">
        <f>ROUND(I393*H393,2)</f>
        <v>0</v>
      </c>
      <c r="K393" s="244" t="s">
        <v>78</v>
      </c>
      <c r="L393" s="249"/>
      <c r="M393" s="250" t="s">
        <v>78</v>
      </c>
      <c r="N393" s="251" t="s">
        <v>50</v>
      </c>
      <c r="O393" s="42"/>
      <c r="P393" s="201">
        <f>O393*H393</f>
        <v>0</v>
      </c>
      <c r="Q393" s="201">
        <v>1.163</v>
      </c>
      <c r="R393" s="201">
        <f>Q393*H393</f>
        <v>1.163</v>
      </c>
      <c r="S393" s="201">
        <v>0</v>
      </c>
      <c r="T393" s="202">
        <f>S393*H393</f>
        <v>0</v>
      </c>
      <c r="AR393" s="23" t="s">
        <v>209</v>
      </c>
      <c r="AT393" s="23" t="s">
        <v>346</v>
      </c>
      <c r="AU393" s="23" t="s">
        <v>188</v>
      </c>
      <c r="AY393" s="23" t="s">
        <v>173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87</v>
      </c>
      <c r="BK393" s="203">
        <f>ROUND(I393*H393,2)</f>
        <v>0</v>
      </c>
      <c r="BL393" s="23" t="s">
        <v>194</v>
      </c>
      <c r="BM393" s="23" t="s">
        <v>932</v>
      </c>
    </row>
    <row r="394" spans="2:65" s="1" customFormat="1" ht="27">
      <c r="B394" s="41"/>
      <c r="C394" s="63"/>
      <c r="D394" s="204" t="s">
        <v>351</v>
      </c>
      <c r="E394" s="63"/>
      <c r="F394" s="252" t="s">
        <v>875</v>
      </c>
      <c r="G394" s="63"/>
      <c r="H394" s="63"/>
      <c r="I394" s="163"/>
      <c r="J394" s="63"/>
      <c r="K394" s="63"/>
      <c r="L394" s="61"/>
      <c r="M394" s="206"/>
      <c r="N394" s="42"/>
      <c r="O394" s="42"/>
      <c r="P394" s="42"/>
      <c r="Q394" s="42"/>
      <c r="R394" s="42"/>
      <c r="S394" s="42"/>
      <c r="T394" s="78"/>
      <c r="AT394" s="23" t="s">
        <v>351</v>
      </c>
      <c r="AU394" s="23" t="s">
        <v>188</v>
      </c>
    </row>
    <row r="395" spans="2:65" s="1" customFormat="1" ht="16.5" customHeight="1">
      <c r="B395" s="41"/>
      <c r="C395" s="242" t="s">
        <v>933</v>
      </c>
      <c r="D395" s="242" t="s">
        <v>346</v>
      </c>
      <c r="E395" s="243" t="s">
        <v>934</v>
      </c>
      <c r="F395" s="244" t="s">
        <v>935</v>
      </c>
      <c r="G395" s="245" t="s">
        <v>338</v>
      </c>
      <c r="H395" s="246">
        <v>1</v>
      </c>
      <c r="I395" s="247"/>
      <c r="J395" s="248">
        <f>ROUND(I395*H395,2)</f>
        <v>0</v>
      </c>
      <c r="K395" s="244" t="s">
        <v>78</v>
      </c>
      <c r="L395" s="249"/>
      <c r="M395" s="250" t="s">
        <v>78</v>
      </c>
      <c r="N395" s="251" t="s">
        <v>50</v>
      </c>
      <c r="O395" s="42"/>
      <c r="P395" s="201">
        <f>O395*H395</f>
        <v>0</v>
      </c>
      <c r="Q395" s="201">
        <v>1.163</v>
      </c>
      <c r="R395" s="201">
        <f>Q395*H395</f>
        <v>1.163</v>
      </c>
      <c r="S395" s="201">
        <v>0</v>
      </c>
      <c r="T395" s="202">
        <f>S395*H395</f>
        <v>0</v>
      </c>
      <c r="AR395" s="23" t="s">
        <v>209</v>
      </c>
      <c r="AT395" s="23" t="s">
        <v>346</v>
      </c>
      <c r="AU395" s="23" t="s">
        <v>188</v>
      </c>
      <c r="AY395" s="23" t="s">
        <v>173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87</v>
      </c>
      <c r="BK395" s="203">
        <f>ROUND(I395*H395,2)</f>
        <v>0</v>
      </c>
      <c r="BL395" s="23" t="s">
        <v>194</v>
      </c>
      <c r="BM395" s="23" t="s">
        <v>936</v>
      </c>
    </row>
    <row r="396" spans="2:65" s="1" customFormat="1" ht="27">
      <c r="B396" s="41"/>
      <c r="C396" s="63"/>
      <c r="D396" s="204" t="s">
        <v>351</v>
      </c>
      <c r="E396" s="63"/>
      <c r="F396" s="252" t="s">
        <v>875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351</v>
      </c>
      <c r="AU396" s="23" t="s">
        <v>188</v>
      </c>
    </row>
    <row r="397" spans="2:65" s="1" customFormat="1" ht="16.5" customHeight="1">
      <c r="B397" s="41"/>
      <c r="C397" s="242" t="s">
        <v>937</v>
      </c>
      <c r="D397" s="242" t="s">
        <v>346</v>
      </c>
      <c r="E397" s="243" t="s">
        <v>938</v>
      </c>
      <c r="F397" s="244" t="s">
        <v>939</v>
      </c>
      <c r="G397" s="245" t="s">
        <v>338</v>
      </c>
      <c r="H397" s="246">
        <v>1</v>
      </c>
      <c r="I397" s="247"/>
      <c r="J397" s="248">
        <f>ROUND(I397*H397,2)</f>
        <v>0</v>
      </c>
      <c r="K397" s="244" t="s">
        <v>78</v>
      </c>
      <c r="L397" s="249"/>
      <c r="M397" s="250" t="s">
        <v>78</v>
      </c>
      <c r="N397" s="251" t="s">
        <v>50</v>
      </c>
      <c r="O397" s="42"/>
      <c r="P397" s="201">
        <f>O397*H397</f>
        <v>0</v>
      </c>
      <c r="Q397" s="201">
        <v>1.5</v>
      </c>
      <c r="R397" s="201">
        <f>Q397*H397</f>
        <v>1.5</v>
      </c>
      <c r="S397" s="201">
        <v>0</v>
      </c>
      <c r="T397" s="202">
        <f>S397*H397</f>
        <v>0</v>
      </c>
      <c r="AR397" s="23" t="s">
        <v>209</v>
      </c>
      <c r="AT397" s="23" t="s">
        <v>346</v>
      </c>
      <c r="AU397" s="23" t="s">
        <v>188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194</v>
      </c>
      <c r="BM397" s="23" t="s">
        <v>940</v>
      </c>
    </row>
    <row r="398" spans="2:65" s="1" customFormat="1" ht="27">
      <c r="B398" s="41"/>
      <c r="C398" s="63"/>
      <c r="D398" s="204" t="s">
        <v>351</v>
      </c>
      <c r="E398" s="63"/>
      <c r="F398" s="252" t="s">
        <v>875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351</v>
      </c>
      <c r="AU398" s="23" t="s">
        <v>188</v>
      </c>
    </row>
    <row r="399" spans="2:65" s="1" customFormat="1" ht="16.5" customHeight="1">
      <c r="B399" s="41"/>
      <c r="C399" s="242" t="s">
        <v>941</v>
      </c>
      <c r="D399" s="242" t="s">
        <v>346</v>
      </c>
      <c r="E399" s="243" t="s">
        <v>942</v>
      </c>
      <c r="F399" s="244" t="s">
        <v>943</v>
      </c>
      <c r="G399" s="245" t="s">
        <v>338</v>
      </c>
      <c r="H399" s="246">
        <v>1</v>
      </c>
      <c r="I399" s="247"/>
      <c r="J399" s="248">
        <f>ROUND(I399*H399,2)</f>
        <v>0</v>
      </c>
      <c r="K399" s="244" t="s">
        <v>78</v>
      </c>
      <c r="L399" s="249"/>
      <c r="M399" s="250" t="s">
        <v>78</v>
      </c>
      <c r="N399" s="251" t="s">
        <v>50</v>
      </c>
      <c r="O399" s="42"/>
      <c r="P399" s="201">
        <f>O399*H399</f>
        <v>0</v>
      </c>
      <c r="Q399" s="201">
        <v>1.5</v>
      </c>
      <c r="R399" s="201">
        <f>Q399*H399</f>
        <v>1.5</v>
      </c>
      <c r="S399" s="201">
        <v>0</v>
      </c>
      <c r="T399" s="202">
        <f>S399*H399</f>
        <v>0</v>
      </c>
      <c r="AR399" s="23" t="s">
        <v>209</v>
      </c>
      <c r="AT399" s="23" t="s">
        <v>346</v>
      </c>
      <c r="AU399" s="23" t="s">
        <v>188</v>
      </c>
      <c r="AY399" s="23" t="s">
        <v>173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3" t="s">
        <v>87</v>
      </c>
      <c r="BK399" s="203">
        <f>ROUND(I399*H399,2)</f>
        <v>0</v>
      </c>
      <c r="BL399" s="23" t="s">
        <v>194</v>
      </c>
      <c r="BM399" s="23" t="s">
        <v>944</v>
      </c>
    </row>
    <row r="400" spans="2:65" s="1" customFormat="1" ht="27">
      <c r="B400" s="41"/>
      <c r="C400" s="63"/>
      <c r="D400" s="204" t="s">
        <v>351</v>
      </c>
      <c r="E400" s="63"/>
      <c r="F400" s="252" t="s">
        <v>875</v>
      </c>
      <c r="G400" s="63"/>
      <c r="H400" s="63"/>
      <c r="I400" s="163"/>
      <c r="J400" s="63"/>
      <c r="K400" s="63"/>
      <c r="L400" s="61"/>
      <c r="M400" s="206"/>
      <c r="N400" s="42"/>
      <c r="O400" s="42"/>
      <c r="P400" s="42"/>
      <c r="Q400" s="42"/>
      <c r="R400" s="42"/>
      <c r="S400" s="42"/>
      <c r="T400" s="78"/>
      <c r="AT400" s="23" t="s">
        <v>351</v>
      </c>
      <c r="AU400" s="23" t="s">
        <v>188</v>
      </c>
    </row>
    <row r="401" spans="2:65" s="1" customFormat="1" ht="16.5" customHeight="1">
      <c r="B401" s="41"/>
      <c r="C401" s="242" t="s">
        <v>945</v>
      </c>
      <c r="D401" s="242" t="s">
        <v>346</v>
      </c>
      <c r="E401" s="243" t="s">
        <v>946</v>
      </c>
      <c r="F401" s="244" t="s">
        <v>947</v>
      </c>
      <c r="G401" s="245" t="s">
        <v>338</v>
      </c>
      <c r="H401" s="246">
        <v>1</v>
      </c>
      <c r="I401" s="247"/>
      <c r="J401" s="248">
        <f>ROUND(I401*H401,2)</f>
        <v>0</v>
      </c>
      <c r="K401" s="244" t="s">
        <v>78</v>
      </c>
      <c r="L401" s="249"/>
      <c r="M401" s="250" t="s">
        <v>78</v>
      </c>
      <c r="N401" s="251" t="s">
        <v>50</v>
      </c>
      <c r="O401" s="42"/>
      <c r="P401" s="201">
        <f>O401*H401</f>
        <v>0</v>
      </c>
      <c r="Q401" s="201">
        <v>4.5999999999999996</v>
      </c>
      <c r="R401" s="201">
        <f>Q401*H401</f>
        <v>4.5999999999999996</v>
      </c>
      <c r="S401" s="201">
        <v>0</v>
      </c>
      <c r="T401" s="202">
        <f>S401*H401</f>
        <v>0</v>
      </c>
      <c r="AR401" s="23" t="s">
        <v>209</v>
      </c>
      <c r="AT401" s="23" t="s">
        <v>346</v>
      </c>
      <c r="AU401" s="23" t="s">
        <v>188</v>
      </c>
      <c r="AY401" s="23" t="s">
        <v>173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87</v>
      </c>
      <c r="BK401" s="203">
        <f>ROUND(I401*H401,2)</f>
        <v>0</v>
      </c>
      <c r="BL401" s="23" t="s">
        <v>194</v>
      </c>
      <c r="BM401" s="23" t="s">
        <v>948</v>
      </c>
    </row>
    <row r="402" spans="2:65" s="1" customFormat="1" ht="27">
      <c r="B402" s="41"/>
      <c r="C402" s="63"/>
      <c r="D402" s="204" t="s">
        <v>351</v>
      </c>
      <c r="E402" s="63"/>
      <c r="F402" s="252" t="s">
        <v>875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351</v>
      </c>
      <c r="AU402" s="23" t="s">
        <v>188</v>
      </c>
    </row>
    <row r="403" spans="2:65" s="1" customFormat="1" ht="16.5" customHeight="1">
      <c r="B403" s="41"/>
      <c r="C403" s="242" t="s">
        <v>949</v>
      </c>
      <c r="D403" s="242" t="s">
        <v>346</v>
      </c>
      <c r="E403" s="243" t="s">
        <v>950</v>
      </c>
      <c r="F403" s="244" t="s">
        <v>951</v>
      </c>
      <c r="G403" s="245" t="s">
        <v>338</v>
      </c>
      <c r="H403" s="246">
        <v>1</v>
      </c>
      <c r="I403" s="247"/>
      <c r="J403" s="248">
        <f>ROUND(I403*H403,2)</f>
        <v>0</v>
      </c>
      <c r="K403" s="244" t="s">
        <v>78</v>
      </c>
      <c r="L403" s="249"/>
      <c r="M403" s="250" t="s">
        <v>78</v>
      </c>
      <c r="N403" s="251" t="s">
        <v>50</v>
      </c>
      <c r="O403" s="42"/>
      <c r="P403" s="201">
        <f>O403*H403</f>
        <v>0</v>
      </c>
      <c r="Q403" s="201">
        <v>5</v>
      </c>
      <c r="R403" s="201">
        <f>Q403*H403</f>
        <v>5</v>
      </c>
      <c r="S403" s="201">
        <v>0</v>
      </c>
      <c r="T403" s="202">
        <f>S403*H403</f>
        <v>0</v>
      </c>
      <c r="AR403" s="23" t="s">
        <v>209</v>
      </c>
      <c r="AT403" s="23" t="s">
        <v>346</v>
      </c>
      <c r="AU403" s="23" t="s">
        <v>188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194</v>
      </c>
      <c r="BM403" s="23" t="s">
        <v>952</v>
      </c>
    </row>
    <row r="404" spans="2:65" s="1" customFormat="1" ht="27">
      <c r="B404" s="41"/>
      <c r="C404" s="63"/>
      <c r="D404" s="204" t="s">
        <v>351</v>
      </c>
      <c r="E404" s="63"/>
      <c r="F404" s="252" t="s">
        <v>875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351</v>
      </c>
      <c r="AU404" s="23" t="s">
        <v>188</v>
      </c>
    </row>
    <row r="405" spans="2:65" s="1" customFormat="1" ht="16.5" customHeight="1">
      <c r="B405" s="41"/>
      <c r="C405" s="242" t="s">
        <v>953</v>
      </c>
      <c r="D405" s="242" t="s">
        <v>346</v>
      </c>
      <c r="E405" s="243" t="s">
        <v>954</v>
      </c>
      <c r="F405" s="244" t="s">
        <v>955</v>
      </c>
      <c r="G405" s="245" t="s">
        <v>338</v>
      </c>
      <c r="H405" s="246">
        <v>1</v>
      </c>
      <c r="I405" s="247"/>
      <c r="J405" s="248">
        <f>ROUND(I405*H405,2)</f>
        <v>0</v>
      </c>
      <c r="K405" s="244" t="s">
        <v>78</v>
      </c>
      <c r="L405" s="249"/>
      <c r="M405" s="250" t="s">
        <v>78</v>
      </c>
      <c r="N405" s="251" t="s">
        <v>50</v>
      </c>
      <c r="O405" s="42"/>
      <c r="P405" s="201">
        <f>O405*H405</f>
        <v>0</v>
      </c>
      <c r="Q405" s="201">
        <v>7.6</v>
      </c>
      <c r="R405" s="201">
        <f>Q405*H405</f>
        <v>7.6</v>
      </c>
      <c r="S405" s="201">
        <v>0</v>
      </c>
      <c r="T405" s="202">
        <f>S405*H405</f>
        <v>0</v>
      </c>
      <c r="AR405" s="23" t="s">
        <v>209</v>
      </c>
      <c r="AT405" s="23" t="s">
        <v>346</v>
      </c>
      <c r="AU405" s="23" t="s">
        <v>188</v>
      </c>
      <c r="AY405" s="23" t="s">
        <v>173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87</v>
      </c>
      <c r="BK405" s="203">
        <f>ROUND(I405*H405,2)</f>
        <v>0</v>
      </c>
      <c r="BL405" s="23" t="s">
        <v>194</v>
      </c>
      <c r="BM405" s="23" t="s">
        <v>956</v>
      </c>
    </row>
    <row r="406" spans="2:65" s="1" customFormat="1" ht="27">
      <c r="B406" s="41"/>
      <c r="C406" s="63"/>
      <c r="D406" s="204" t="s">
        <v>351</v>
      </c>
      <c r="E406" s="63"/>
      <c r="F406" s="252" t="s">
        <v>957</v>
      </c>
      <c r="G406" s="63"/>
      <c r="H406" s="63"/>
      <c r="I406" s="163"/>
      <c r="J406" s="63"/>
      <c r="K406" s="63"/>
      <c r="L406" s="61"/>
      <c r="M406" s="206"/>
      <c r="N406" s="42"/>
      <c r="O406" s="42"/>
      <c r="P406" s="42"/>
      <c r="Q406" s="42"/>
      <c r="R406" s="42"/>
      <c r="S406" s="42"/>
      <c r="T406" s="78"/>
      <c r="AT406" s="23" t="s">
        <v>351</v>
      </c>
      <c r="AU406" s="23" t="s">
        <v>188</v>
      </c>
    </row>
    <row r="407" spans="2:65" s="1" customFormat="1" ht="16.5" customHeight="1">
      <c r="B407" s="41"/>
      <c r="C407" s="242" t="s">
        <v>958</v>
      </c>
      <c r="D407" s="242" t="s">
        <v>346</v>
      </c>
      <c r="E407" s="243" t="s">
        <v>959</v>
      </c>
      <c r="F407" s="244" t="s">
        <v>960</v>
      </c>
      <c r="G407" s="245" t="s">
        <v>338</v>
      </c>
      <c r="H407" s="246">
        <v>1</v>
      </c>
      <c r="I407" s="247"/>
      <c r="J407" s="248">
        <f>ROUND(I407*H407,2)</f>
        <v>0</v>
      </c>
      <c r="K407" s="244" t="s">
        <v>78</v>
      </c>
      <c r="L407" s="249"/>
      <c r="M407" s="250" t="s">
        <v>78</v>
      </c>
      <c r="N407" s="251" t="s">
        <v>50</v>
      </c>
      <c r="O407" s="42"/>
      <c r="P407" s="201">
        <f>O407*H407</f>
        <v>0</v>
      </c>
      <c r="Q407" s="201">
        <v>7</v>
      </c>
      <c r="R407" s="201">
        <f>Q407*H407</f>
        <v>7</v>
      </c>
      <c r="S407" s="201">
        <v>0</v>
      </c>
      <c r="T407" s="202">
        <f>S407*H407</f>
        <v>0</v>
      </c>
      <c r="AR407" s="23" t="s">
        <v>209</v>
      </c>
      <c r="AT407" s="23" t="s">
        <v>346</v>
      </c>
      <c r="AU407" s="23" t="s">
        <v>188</v>
      </c>
      <c r="AY407" s="23" t="s">
        <v>173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87</v>
      </c>
      <c r="BK407" s="203">
        <f>ROUND(I407*H407,2)</f>
        <v>0</v>
      </c>
      <c r="BL407" s="23" t="s">
        <v>194</v>
      </c>
      <c r="BM407" s="23" t="s">
        <v>961</v>
      </c>
    </row>
    <row r="408" spans="2:65" s="1" customFormat="1" ht="27">
      <c r="B408" s="41"/>
      <c r="C408" s="63"/>
      <c r="D408" s="204" t="s">
        <v>351</v>
      </c>
      <c r="E408" s="63"/>
      <c r="F408" s="252" t="s">
        <v>957</v>
      </c>
      <c r="G408" s="63"/>
      <c r="H408" s="63"/>
      <c r="I408" s="163"/>
      <c r="J408" s="63"/>
      <c r="K408" s="63"/>
      <c r="L408" s="61"/>
      <c r="M408" s="206"/>
      <c r="N408" s="42"/>
      <c r="O408" s="42"/>
      <c r="P408" s="42"/>
      <c r="Q408" s="42"/>
      <c r="R408" s="42"/>
      <c r="S408" s="42"/>
      <c r="T408" s="78"/>
      <c r="AT408" s="23" t="s">
        <v>351</v>
      </c>
      <c r="AU408" s="23" t="s">
        <v>188</v>
      </c>
    </row>
    <row r="409" spans="2:65" s="1" customFormat="1" ht="16.5" customHeight="1">
      <c r="B409" s="41"/>
      <c r="C409" s="192" t="s">
        <v>962</v>
      </c>
      <c r="D409" s="192" t="s">
        <v>176</v>
      </c>
      <c r="E409" s="193" t="s">
        <v>963</v>
      </c>
      <c r="F409" s="194" t="s">
        <v>964</v>
      </c>
      <c r="G409" s="195" t="s">
        <v>327</v>
      </c>
      <c r="H409" s="196">
        <v>133.94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2.444E-2</v>
      </c>
      <c r="R409" s="201">
        <f>Q409*H409</f>
        <v>3.2734936000000001</v>
      </c>
      <c r="S409" s="201">
        <v>0</v>
      </c>
      <c r="T409" s="202">
        <f>S409*H409</f>
        <v>0</v>
      </c>
      <c r="AR409" s="23" t="s">
        <v>194</v>
      </c>
      <c r="AT409" s="23" t="s">
        <v>176</v>
      </c>
      <c r="AU409" s="23" t="s">
        <v>188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194</v>
      </c>
      <c r="BM409" s="23" t="s">
        <v>965</v>
      </c>
    </row>
    <row r="410" spans="2:65" s="11" customFormat="1" ht="13.5">
      <c r="B410" s="210"/>
      <c r="C410" s="211"/>
      <c r="D410" s="204" t="s">
        <v>279</v>
      </c>
      <c r="E410" s="212" t="s">
        <v>78</v>
      </c>
      <c r="F410" s="213" t="s">
        <v>966</v>
      </c>
      <c r="G410" s="211"/>
      <c r="H410" s="214">
        <v>46.92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279</v>
      </c>
      <c r="AU410" s="220" t="s">
        <v>188</v>
      </c>
      <c r="AV410" s="11" t="s">
        <v>89</v>
      </c>
      <c r="AW410" s="11" t="s">
        <v>42</v>
      </c>
      <c r="AX410" s="11" t="s">
        <v>80</v>
      </c>
      <c r="AY410" s="220" t="s">
        <v>173</v>
      </c>
    </row>
    <row r="411" spans="2:65" s="11" customFormat="1" ht="13.5">
      <c r="B411" s="210"/>
      <c r="C411" s="211"/>
      <c r="D411" s="204" t="s">
        <v>279</v>
      </c>
      <c r="E411" s="212" t="s">
        <v>78</v>
      </c>
      <c r="F411" s="213" t="s">
        <v>967</v>
      </c>
      <c r="G411" s="211"/>
      <c r="H411" s="214">
        <v>87.02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279</v>
      </c>
      <c r="AU411" s="220" t="s">
        <v>188</v>
      </c>
      <c r="AV411" s="11" t="s">
        <v>89</v>
      </c>
      <c r="AW411" s="11" t="s">
        <v>42</v>
      </c>
      <c r="AX411" s="11" t="s">
        <v>80</v>
      </c>
      <c r="AY411" s="220" t="s">
        <v>173</v>
      </c>
    </row>
    <row r="412" spans="2:65" s="13" customFormat="1" ht="13.5">
      <c r="B412" s="231"/>
      <c r="C412" s="232"/>
      <c r="D412" s="204" t="s">
        <v>279</v>
      </c>
      <c r="E412" s="233" t="s">
        <v>78</v>
      </c>
      <c r="F412" s="234" t="s">
        <v>292</v>
      </c>
      <c r="G412" s="232"/>
      <c r="H412" s="235">
        <v>133.94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279</v>
      </c>
      <c r="AU412" s="241" t="s">
        <v>188</v>
      </c>
      <c r="AV412" s="13" t="s">
        <v>194</v>
      </c>
      <c r="AW412" s="13" t="s">
        <v>42</v>
      </c>
      <c r="AX412" s="13" t="s">
        <v>87</v>
      </c>
      <c r="AY412" s="241" t="s">
        <v>173</v>
      </c>
    </row>
    <row r="413" spans="2:65" s="10" customFormat="1" ht="29.85" customHeight="1">
      <c r="B413" s="176"/>
      <c r="C413" s="177"/>
      <c r="D413" s="178" t="s">
        <v>79</v>
      </c>
      <c r="E413" s="190" t="s">
        <v>201</v>
      </c>
      <c r="F413" s="190" t="s">
        <v>968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P414+SUM(P415:P420)+P447+P489</f>
        <v>0</v>
      </c>
      <c r="Q413" s="184"/>
      <c r="R413" s="185">
        <f>R414+SUM(R415:R420)+R447+R489</f>
        <v>517.86570554000002</v>
      </c>
      <c r="S413" s="184"/>
      <c r="T413" s="186">
        <f>T414+SUM(T415:T420)+T447+T489</f>
        <v>0</v>
      </c>
      <c r="AR413" s="187" t="s">
        <v>87</v>
      </c>
      <c r="AT413" s="188" t="s">
        <v>79</v>
      </c>
      <c r="AU413" s="188" t="s">
        <v>87</v>
      </c>
      <c r="AY413" s="187" t="s">
        <v>173</v>
      </c>
      <c r="BK413" s="189">
        <f>BK414+SUM(BK415:BK420)+BK447+BK489</f>
        <v>0</v>
      </c>
    </row>
    <row r="414" spans="2:65" s="1" customFormat="1" ht="16.5" customHeight="1">
      <c r="B414" s="41"/>
      <c r="C414" s="192" t="s">
        <v>969</v>
      </c>
      <c r="D414" s="192" t="s">
        <v>176</v>
      </c>
      <c r="E414" s="193" t="s">
        <v>970</v>
      </c>
      <c r="F414" s="194" t="s">
        <v>971</v>
      </c>
      <c r="G414" s="195" t="s">
        <v>256</v>
      </c>
      <c r="H414" s="196">
        <v>32.950000000000003</v>
      </c>
      <c r="I414" s="197"/>
      <c r="J414" s="198">
        <f>ROUND(I414*H414,2)</f>
        <v>0</v>
      </c>
      <c r="K414" s="194" t="s">
        <v>276</v>
      </c>
      <c r="L414" s="61"/>
      <c r="M414" s="199" t="s">
        <v>78</v>
      </c>
      <c r="N414" s="200" t="s">
        <v>50</v>
      </c>
      <c r="O414" s="42"/>
      <c r="P414" s="201">
        <f>O414*H414</f>
        <v>0</v>
      </c>
      <c r="Q414" s="201">
        <v>0.34562999999999999</v>
      </c>
      <c r="R414" s="201">
        <f>Q414*H414</f>
        <v>11.3885085</v>
      </c>
      <c r="S414" s="201">
        <v>0</v>
      </c>
      <c r="T414" s="202">
        <f>S414*H414</f>
        <v>0</v>
      </c>
      <c r="AR414" s="23" t="s">
        <v>194</v>
      </c>
      <c r="AT414" s="23" t="s">
        <v>176</v>
      </c>
      <c r="AU414" s="23" t="s">
        <v>89</v>
      </c>
      <c r="AY414" s="23" t="s">
        <v>173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3" t="s">
        <v>87</v>
      </c>
      <c r="BK414" s="203">
        <f>ROUND(I414*H414,2)</f>
        <v>0</v>
      </c>
      <c r="BL414" s="23" t="s">
        <v>194</v>
      </c>
      <c r="BM414" s="23" t="s">
        <v>972</v>
      </c>
    </row>
    <row r="415" spans="2:65" s="1" customFormat="1" ht="27">
      <c r="B415" s="41"/>
      <c r="C415" s="63"/>
      <c r="D415" s="204" t="s">
        <v>182</v>
      </c>
      <c r="E415" s="63"/>
      <c r="F415" s="205" t="s">
        <v>973</v>
      </c>
      <c r="G415" s="63"/>
      <c r="H415" s="63"/>
      <c r="I415" s="163"/>
      <c r="J415" s="63"/>
      <c r="K415" s="63"/>
      <c r="L415" s="61"/>
      <c r="M415" s="206"/>
      <c r="N415" s="42"/>
      <c r="O415" s="42"/>
      <c r="P415" s="42"/>
      <c r="Q415" s="42"/>
      <c r="R415" s="42"/>
      <c r="S415" s="42"/>
      <c r="T415" s="78"/>
      <c r="AT415" s="23" t="s">
        <v>182</v>
      </c>
      <c r="AU415" s="23" t="s">
        <v>89</v>
      </c>
    </row>
    <row r="416" spans="2:65" s="11" customFormat="1" ht="13.5">
      <c r="B416" s="210"/>
      <c r="C416" s="211"/>
      <c r="D416" s="204" t="s">
        <v>279</v>
      </c>
      <c r="E416" s="212" t="s">
        <v>78</v>
      </c>
      <c r="F416" s="213" t="s">
        <v>974</v>
      </c>
      <c r="G416" s="211"/>
      <c r="H416" s="214">
        <v>32.950000000000003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279</v>
      </c>
      <c r="AU416" s="220" t="s">
        <v>89</v>
      </c>
      <c r="AV416" s="11" t="s">
        <v>89</v>
      </c>
      <c r="AW416" s="11" t="s">
        <v>42</v>
      </c>
      <c r="AX416" s="11" t="s">
        <v>87</v>
      </c>
      <c r="AY416" s="220" t="s">
        <v>173</v>
      </c>
    </row>
    <row r="417" spans="2:65" s="1" customFormat="1" ht="16.5" customHeight="1">
      <c r="B417" s="41"/>
      <c r="C417" s="192" t="s">
        <v>975</v>
      </c>
      <c r="D417" s="192" t="s">
        <v>176</v>
      </c>
      <c r="E417" s="193" t="s">
        <v>976</v>
      </c>
      <c r="F417" s="194" t="s">
        <v>977</v>
      </c>
      <c r="G417" s="195" t="s">
        <v>327</v>
      </c>
      <c r="H417" s="196">
        <v>65.91</v>
      </c>
      <c r="I417" s="197"/>
      <c r="J417" s="198">
        <f>ROUND(I417*H417,2)</f>
        <v>0</v>
      </c>
      <c r="K417" s="194" t="s">
        <v>276</v>
      </c>
      <c r="L417" s="61"/>
      <c r="M417" s="199" t="s">
        <v>78</v>
      </c>
      <c r="N417" s="200" t="s">
        <v>50</v>
      </c>
      <c r="O417" s="42"/>
      <c r="P417" s="201">
        <f>O417*H417</f>
        <v>0</v>
      </c>
      <c r="Q417" s="201">
        <v>0.19747999999999999</v>
      </c>
      <c r="R417" s="201">
        <f>Q417*H417</f>
        <v>13.015906799999998</v>
      </c>
      <c r="S417" s="201">
        <v>0</v>
      </c>
      <c r="T417" s="202">
        <f>S417*H417</f>
        <v>0</v>
      </c>
      <c r="AR417" s="23" t="s">
        <v>194</v>
      </c>
      <c r="AT417" s="23" t="s">
        <v>176</v>
      </c>
      <c r="AU417" s="23" t="s">
        <v>89</v>
      </c>
      <c r="AY417" s="23" t="s">
        <v>173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3" t="s">
        <v>87</v>
      </c>
      <c r="BK417" s="203">
        <f>ROUND(I417*H417,2)</f>
        <v>0</v>
      </c>
      <c r="BL417" s="23" t="s">
        <v>194</v>
      </c>
      <c r="BM417" s="23" t="s">
        <v>978</v>
      </c>
    </row>
    <row r="418" spans="2:65" s="1" customFormat="1" ht="27">
      <c r="B418" s="41"/>
      <c r="C418" s="63"/>
      <c r="D418" s="204" t="s">
        <v>182</v>
      </c>
      <c r="E418" s="63"/>
      <c r="F418" s="205" t="s">
        <v>979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182</v>
      </c>
      <c r="AU418" s="23" t="s">
        <v>89</v>
      </c>
    </row>
    <row r="419" spans="2:65" s="11" customFormat="1" ht="13.5">
      <c r="B419" s="210"/>
      <c r="C419" s="211"/>
      <c r="D419" s="204" t="s">
        <v>279</v>
      </c>
      <c r="E419" s="212" t="s">
        <v>78</v>
      </c>
      <c r="F419" s="213" t="s">
        <v>980</v>
      </c>
      <c r="G419" s="211"/>
      <c r="H419" s="214">
        <v>65.91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279</v>
      </c>
      <c r="AU419" s="220" t="s">
        <v>89</v>
      </c>
      <c r="AV419" s="11" t="s">
        <v>89</v>
      </c>
      <c r="AW419" s="11" t="s">
        <v>42</v>
      </c>
      <c r="AX419" s="11" t="s">
        <v>87</v>
      </c>
      <c r="AY419" s="220" t="s">
        <v>173</v>
      </c>
    </row>
    <row r="420" spans="2:65" s="10" customFormat="1" ht="22.35" customHeight="1">
      <c r="B420" s="176"/>
      <c r="C420" s="177"/>
      <c r="D420" s="178" t="s">
        <v>79</v>
      </c>
      <c r="E420" s="190" t="s">
        <v>866</v>
      </c>
      <c r="F420" s="190" t="s">
        <v>981</v>
      </c>
      <c r="G420" s="177"/>
      <c r="H420" s="177"/>
      <c r="I420" s="180"/>
      <c r="J420" s="191">
        <f>BK420</f>
        <v>0</v>
      </c>
      <c r="K420" s="177"/>
      <c r="L420" s="182"/>
      <c r="M420" s="183"/>
      <c r="N420" s="184"/>
      <c r="O420" s="184"/>
      <c r="P420" s="185">
        <f>SUM(P421:P446)</f>
        <v>0</v>
      </c>
      <c r="Q420" s="184"/>
      <c r="R420" s="185">
        <f>SUM(R421:R446)</f>
        <v>107.15991080000001</v>
      </c>
      <c r="S420" s="184"/>
      <c r="T420" s="186">
        <f>SUM(T421:T446)</f>
        <v>0</v>
      </c>
      <c r="AR420" s="187" t="s">
        <v>87</v>
      </c>
      <c r="AT420" s="188" t="s">
        <v>79</v>
      </c>
      <c r="AU420" s="188" t="s">
        <v>89</v>
      </c>
      <c r="AY420" s="187" t="s">
        <v>173</v>
      </c>
      <c r="BK420" s="189">
        <f>SUM(BK421:BK446)</f>
        <v>0</v>
      </c>
    </row>
    <row r="421" spans="2:65" s="1" customFormat="1" ht="25.5" customHeight="1">
      <c r="B421" s="41"/>
      <c r="C421" s="192" t="s">
        <v>982</v>
      </c>
      <c r="D421" s="192" t="s">
        <v>176</v>
      </c>
      <c r="E421" s="193" t="s">
        <v>983</v>
      </c>
      <c r="F421" s="194" t="s">
        <v>984</v>
      </c>
      <c r="G421" s="195" t="s">
        <v>256</v>
      </c>
      <c r="H421" s="196">
        <v>318.11</v>
      </c>
      <c r="I421" s="197"/>
      <c r="J421" s="198">
        <f>ROUND(I421*H421,2)</f>
        <v>0</v>
      </c>
      <c r="K421" s="194" t="s">
        <v>276</v>
      </c>
      <c r="L421" s="61"/>
      <c r="M421" s="199" t="s">
        <v>78</v>
      </c>
      <c r="N421" s="200" t="s">
        <v>50</v>
      </c>
      <c r="O421" s="42"/>
      <c r="P421" s="201">
        <f>O421*H421</f>
        <v>0</v>
      </c>
      <c r="Q421" s="201">
        <v>1.8380000000000001E-2</v>
      </c>
      <c r="R421" s="201">
        <f>Q421*H421</f>
        <v>5.8468618000000001</v>
      </c>
      <c r="S421" s="201">
        <v>0</v>
      </c>
      <c r="T421" s="202">
        <f>S421*H421</f>
        <v>0</v>
      </c>
      <c r="AR421" s="23" t="s">
        <v>194</v>
      </c>
      <c r="AT421" s="23" t="s">
        <v>176</v>
      </c>
      <c r="AU421" s="23" t="s">
        <v>188</v>
      </c>
      <c r="AY421" s="23" t="s">
        <v>173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3" t="s">
        <v>87</v>
      </c>
      <c r="BK421" s="203">
        <f>ROUND(I421*H421,2)</f>
        <v>0</v>
      </c>
      <c r="BL421" s="23" t="s">
        <v>194</v>
      </c>
      <c r="BM421" s="23" t="s">
        <v>985</v>
      </c>
    </row>
    <row r="422" spans="2:65" s="1" customFormat="1" ht="27">
      <c r="B422" s="41"/>
      <c r="C422" s="63"/>
      <c r="D422" s="204" t="s">
        <v>182</v>
      </c>
      <c r="E422" s="63"/>
      <c r="F422" s="205" t="s">
        <v>986</v>
      </c>
      <c r="G422" s="63"/>
      <c r="H422" s="63"/>
      <c r="I422" s="163"/>
      <c r="J422" s="63"/>
      <c r="K422" s="63"/>
      <c r="L422" s="61"/>
      <c r="M422" s="206"/>
      <c r="N422" s="42"/>
      <c r="O422" s="42"/>
      <c r="P422" s="42"/>
      <c r="Q422" s="42"/>
      <c r="R422" s="42"/>
      <c r="S422" s="42"/>
      <c r="T422" s="78"/>
      <c r="AT422" s="23" t="s">
        <v>182</v>
      </c>
      <c r="AU422" s="23" t="s">
        <v>188</v>
      </c>
    </row>
    <row r="423" spans="2:65" s="12" customFormat="1" ht="13.5">
      <c r="B423" s="221"/>
      <c r="C423" s="222"/>
      <c r="D423" s="204" t="s">
        <v>279</v>
      </c>
      <c r="E423" s="223" t="s">
        <v>78</v>
      </c>
      <c r="F423" s="224" t="s">
        <v>987</v>
      </c>
      <c r="G423" s="222"/>
      <c r="H423" s="223" t="s">
        <v>78</v>
      </c>
      <c r="I423" s="225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279</v>
      </c>
      <c r="AU423" s="230" t="s">
        <v>188</v>
      </c>
      <c r="AV423" s="12" t="s">
        <v>87</v>
      </c>
      <c r="AW423" s="12" t="s">
        <v>42</v>
      </c>
      <c r="AX423" s="12" t="s">
        <v>80</v>
      </c>
      <c r="AY423" s="230" t="s">
        <v>173</v>
      </c>
    </row>
    <row r="424" spans="2:65" s="11" customFormat="1" ht="13.5">
      <c r="B424" s="210"/>
      <c r="C424" s="211"/>
      <c r="D424" s="204" t="s">
        <v>279</v>
      </c>
      <c r="E424" s="212" t="s">
        <v>78</v>
      </c>
      <c r="F424" s="213" t="s">
        <v>988</v>
      </c>
      <c r="G424" s="211"/>
      <c r="H424" s="214">
        <v>54.9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279</v>
      </c>
      <c r="AU424" s="220" t="s">
        <v>188</v>
      </c>
      <c r="AV424" s="11" t="s">
        <v>89</v>
      </c>
      <c r="AW424" s="11" t="s">
        <v>42</v>
      </c>
      <c r="AX424" s="11" t="s">
        <v>80</v>
      </c>
      <c r="AY424" s="220" t="s">
        <v>173</v>
      </c>
    </row>
    <row r="425" spans="2:65" s="11" customFormat="1" ht="13.5">
      <c r="B425" s="210"/>
      <c r="C425" s="211"/>
      <c r="D425" s="204" t="s">
        <v>279</v>
      </c>
      <c r="E425" s="212" t="s">
        <v>78</v>
      </c>
      <c r="F425" s="213" t="s">
        <v>989</v>
      </c>
      <c r="G425" s="211"/>
      <c r="H425" s="214">
        <v>85.66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279</v>
      </c>
      <c r="AU425" s="220" t="s">
        <v>188</v>
      </c>
      <c r="AV425" s="11" t="s">
        <v>89</v>
      </c>
      <c r="AW425" s="11" t="s">
        <v>42</v>
      </c>
      <c r="AX425" s="11" t="s">
        <v>80</v>
      </c>
      <c r="AY425" s="220" t="s">
        <v>173</v>
      </c>
    </row>
    <row r="426" spans="2:65" s="11" customFormat="1" ht="13.5">
      <c r="B426" s="210"/>
      <c r="C426" s="211"/>
      <c r="D426" s="204" t="s">
        <v>279</v>
      </c>
      <c r="E426" s="212" t="s">
        <v>78</v>
      </c>
      <c r="F426" s="213" t="s">
        <v>990</v>
      </c>
      <c r="G426" s="211"/>
      <c r="H426" s="214">
        <v>109.09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279</v>
      </c>
      <c r="AU426" s="220" t="s">
        <v>188</v>
      </c>
      <c r="AV426" s="11" t="s">
        <v>89</v>
      </c>
      <c r="AW426" s="11" t="s">
        <v>42</v>
      </c>
      <c r="AX426" s="11" t="s">
        <v>80</v>
      </c>
      <c r="AY426" s="220" t="s">
        <v>173</v>
      </c>
    </row>
    <row r="427" spans="2:65" s="11" customFormat="1" ht="13.5">
      <c r="B427" s="210"/>
      <c r="C427" s="211"/>
      <c r="D427" s="204" t="s">
        <v>279</v>
      </c>
      <c r="E427" s="212" t="s">
        <v>78</v>
      </c>
      <c r="F427" s="213" t="s">
        <v>991</v>
      </c>
      <c r="G427" s="211"/>
      <c r="H427" s="214">
        <v>68.459999999999994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279</v>
      </c>
      <c r="AU427" s="220" t="s">
        <v>188</v>
      </c>
      <c r="AV427" s="11" t="s">
        <v>89</v>
      </c>
      <c r="AW427" s="11" t="s">
        <v>42</v>
      </c>
      <c r="AX427" s="11" t="s">
        <v>80</v>
      </c>
      <c r="AY427" s="220" t="s">
        <v>173</v>
      </c>
    </row>
    <row r="428" spans="2:65" s="1" customFormat="1" ht="25.5" customHeight="1">
      <c r="B428" s="41"/>
      <c r="C428" s="192" t="s">
        <v>992</v>
      </c>
      <c r="D428" s="192" t="s">
        <v>176</v>
      </c>
      <c r="E428" s="193" t="s">
        <v>993</v>
      </c>
      <c r="F428" s="194" t="s">
        <v>994</v>
      </c>
      <c r="G428" s="195" t="s">
        <v>256</v>
      </c>
      <c r="H428" s="196">
        <v>318.11</v>
      </c>
      <c r="I428" s="197"/>
      <c r="J428" s="198">
        <f>ROUND(I428*H428,2)</f>
        <v>0</v>
      </c>
      <c r="K428" s="194" t="s">
        <v>276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7.9000000000000008E-3</v>
      </c>
      <c r="R428" s="201">
        <f>Q428*H428</f>
        <v>2.5130690000000002</v>
      </c>
      <c r="S428" s="201">
        <v>0</v>
      </c>
      <c r="T428" s="202">
        <f>S428*H428</f>
        <v>0</v>
      </c>
      <c r="AR428" s="23" t="s">
        <v>194</v>
      </c>
      <c r="AT428" s="23" t="s">
        <v>176</v>
      </c>
      <c r="AU428" s="23" t="s">
        <v>188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194</v>
      </c>
      <c r="BM428" s="23" t="s">
        <v>995</v>
      </c>
    </row>
    <row r="429" spans="2:65" s="1" customFormat="1" ht="27">
      <c r="B429" s="41"/>
      <c r="C429" s="63"/>
      <c r="D429" s="204" t="s">
        <v>182</v>
      </c>
      <c r="E429" s="63"/>
      <c r="F429" s="205" t="s">
        <v>996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188</v>
      </c>
    </row>
    <row r="430" spans="2:65" s="1" customFormat="1" ht="16.5" customHeight="1">
      <c r="B430" s="41"/>
      <c r="C430" s="192" t="s">
        <v>997</v>
      </c>
      <c r="D430" s="192" t="s">
        <v>176</v>
      </c>
      <c r="E430" s="193" t="s">
        <v>998</v>
      </c>
      <c r="F430" s="194" t="s">
        <v>999</v>
      </c>
      <c r="G430" s="195" t="s">
        <v>256</v>
      </c>
      <c r="H430" s="196">
        <v>3339.2</v>
      </c>
      <c r="I430" s="197"/>
      <c r="J430" s="198">
        <f>ROUND(I430*H430,2)</f>
        <v>0</v>
      </c>
      <c r="K430" s="194" t="s">
        <v>276</v>
      </c>
      <c r="L430" s="61"/>
      <c r="M430" s="199" t="s">
        <v>78</v>
      </c>
      <c r="N430" s="200" t="s">
        <v>50</v>
      </c>
      <c r="O430" s="42"/>
      <c r="P430" s="201">
        <f>O430*H430</f>
        <v>0</v>
      </c>
      <c r="Q430" s="201">
        <v>1.8380000000000001E-2</v>
      </c>
      <c r="R430" s="201">
        <f>Q430*H430</f>
        <v>61.374496000000001</v>
      </c>
      <c r="S430" s="201">
        <v>0</v>
      </c>
      <c r="T430" s="202">
        <f>S430*H430</f>
        <v>0</v>
      </c>
      <c r="AR430" s="23" t="s">
        <v>194</v>
      </c>
      <c r="AT430" s="23" t="s">
        <v>176</v>
      </c>
      <c r="AU430" s="23" t="s">
        <v>188</v>
      </c>
      <c r="AY430" s="23" t="s">
        <v>173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3" t="s">
        <v>87</v>
      </c>
      <c r="BK430" s="203">
        <f>ROUND(I430*H430,2)</f>
        <v>0</v>
      </c>
      <c r="BL430" s="23" t="s">
        <v>194</v>
      </c>
      <c r="BM430" s="23" t="s">
        <v>1000</v>
      </c>
    </row>
    <row r="431" spans="2:65" s="1" customFormat="1" ht="27">
      <c r="B431" s="41"/>
      <c r="C431" s="63"/>
      <c r="D431" s="204" t="s">
        <v>182</v>
      </c>
      <c r="E431" s="63"/>
      <c r="F431" s="205" t="s">
        <v>1001</v>
      </c>
      <c r="G431" s="63"/>
      <c r="H431" s="63"/>
      <c r="I431" s="163"/>
      <c r="J431" s="63"/>
      <c r="K431" s="63"/>
      <c r="L431" s="61"/>
      <c r="M431" s="206"/>
      <c r="N431" s="42"/>
      <c r="O431" s="42"/>
      <c r="P431" s="42"/>
      <c r="Q431" s="42"/>
      <c r="R431" s="42"/>
      <c r="S431" s="42"/>
      <c r="T431" s="78"/>
      <c r="AT431" s="23" t="s">
        <v>182</v>
      </c>
      <c r="AU431" s="23" t="s">
        <v>188</v>
      </c>
    </row>
    <row r="432" spans="2:65" s="11" customFormat="1" ht="13.5">
      <c r="B432" s="210"/>
      <c r="C432" s="211"/>
      <c r="D432" s="204" t="s">
        <v>279</v>
      </c>
      <c r="E432" s="212" t="s">
        <v>78</v>
      </c>
      <c r="F432" s="213" t="s">
        <v>1002</v>
      </c>
      <c r="G432" s="211"/>
      <c r="H432" s="214">
        <v>665.45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279</v>
      </c>
      <c r="AU432" s="220" t="s">
        <v>188</v>
      </c>
      <c r="AV432" s="11" t="s">
        <v>89</v>
      </c>
      <c r="AW432" s="11" t="s">
        <v>42</v>
      </c>
      <c r="AX432" s="11" t="s">
        <v>80</v>
      </c>
      <c r="AY432" s="220" t="s">
        <v>173</v>
      </c>
    </row>
    <row r="433" spans="2:65" s="11" customFormat="1" ht="13.5">
      <c r="B433" s="210"/>
      <c r="C433" s="211"/>
      <c r="D433" s="204" t="s">
        <v>279</v>
      </c>
      <c r="E433" s="212" t="s">
        <v>78</v>
      </c>
      <c r="F433" s="213" t="s">
        <v>1003</v>
      </c>
      <c r="G433" s="211"/>
      <c r="H433" s="214">
        <v>747.89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279</v>
      </c>
      <c r="AU433" s="220" t="s">
        <v>188</v>
      </c>
      <c r="AV433" s="11" t="s">
        <v>89</v>
      </c>
      <c r="AW433" s="11" t="s">
        <v>42</v>
      </c>
      <c r="AX433" s="11" t="s">
        <v>80</v>
      </c>
      <c r="AY433" s="220" t="s">
        <v>173</v>
      </c>
    </row>
    <row r="434" spans="2:65" s="11" customFormat="1" ht="13.5">
      <c r="B434" s="210"/>
      <c r="C434" s="211"/>
      <c r="D434" s="204" t="s">
        <v>279</v>
      </c>
      <c r="E434" s="212" t="s">
        <v>78</v>
      </c>
      <c r="F434" s="213" t="s">
        <v>1004</v>
      </c>
      <c r="G434" s="211"/>
      <c r="H434" s="214">
        <v>1180.51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279</v>
      </c>
      <c r="AU434" s="220" t="s">
        <v>188</v>
      </c>
      <c r="AV434" s="11" t="s">
        <v>89</v>
      </c>
      <c r="AW434" s="11" t="s">
        <v>42</v>
      </c>
      <c r="AX434" s="11" t="s">
        <v>80</v>
      </c>
      <c r="AY434" s="220" t="s">
        <v>173</v>
      </c>
    </row>
    <row r="435" spans="2:65" s="11" customFormat="1" ht="13.5">
      <c r="B435" s="210"/>
      <c r="C435" s="211"/>
      <c r="D435" s="204" t="s">
        <v>279</v>
      </c>
      <c r="E435" s="212" t="s">
        <v>78</v>
      </c>
      <c r="F435" s="213" t="s">
        <v>1005</v>
      </c>
      <c r="G435" s="211"/>
      <c r="H435" s="214">
        <v>745.35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279</v>
      </c>
      <c r="AU435" s="220" t="s">
        <v>188</v>
      </c>
      <c r="AV435" s="11" t="s">
        <v>89</v>
      </c>
      <c r="AW435" s="11" t="s">
        <v>42</v>
      </c>
      <c r="AX435" s="11" t="s">
        <v>80</v>
      </c>
      <c r="AY435" s="220" t="s">
        <v>173</v>
      </c>
    </row>
    <row r="436" spans="2:65" s="1" customFormat="1" ht="25.5" customHeight="1">
      <c r="B436" s="41"/>
      <c r="C436" s="192" t="s">
        <v>1006</v>
      </c>
      <c r="D436" s="192" t="s">
        <v>176</v>
      </c>
      <c r="E436" s="193" t="s">
        <v>1007</v>
      </c>
      <c r="F436" s="194" t="s">
        <v>1008</v>
      </c>
      <c r="G436" s="195" t="s">
        <v>256</v>
      </c>
      <c r="H436" s="196">
        <v>3339.2</v>
      </c>
      <c r="I436" s="197"/>
      <c r="J436" s="198">
        <f>ROUND(I436*H436,2)</f>
        <v>0</v>
      </c>
      <c r="K436" s="194" t="s">
        <v>276</v>
      </c>
      <c r="L436" s="61"/>
      <c r="M436" s="199" t="s">
        <v>78</v>
      </c>
      <c r="N436" s="200" t="s">
        <v>50</v>
      </c>
      <c r="O436" s="42"/>
      <c r="P436" s="201">
        <f>O436*H436</f>
        <v>0</v>
      </c>
      <c r="Q436" s="201">
        <v>7.9000000000000008E-3</v>
      </c>
      <c r="R436" s="201">
        <f>Q436*H436</f>
        <v>26.37968</v>
      </c>
      <c r="S436" s="201">
        <v>0</v>
      </c>
      <c r="T436" s="202">
        <f>S436*H436</f>
        <v>0</v>
      </c>
      <c r="AR436" s="23" t="s">
        <v>194</v>
      </c>
      <c r="AT436" s="23" t="s">
        <v>176</v>
      </c>
      <c r="AU436" s="23" t="s">
        <v>188</v>
      </c>
      <c r="AY436" s="23" t="s">
        <v>173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3" t="s">
        <v>87</v>
      </c>
      <c r="BK436" s="203">
        <f>ROUND(I436*H436,2)</f>
        <v>0</v>
      </c>
      <c r="BL436" s="23" t="s">
        <v>194</v>
      </c>
      <c r="BM436" s="23" t="s">
        <v>1009</v>
      </c>
    </row>
    <row r="437" spans="2:65" s="1" customFormat="1" ht="27">
      <c r="B437" s="41"/>
      <c r="C437" s="63"/>
      <c r="D437" s="204" t="s">
        <v>182</v>
      </c>
      <c r="E437" s="63"/>
      <c r="F437" s="205" t="s">
        <v>1010</v>
      </c>
      <c r="G437" s="63"/>
      <c r="H437" s="63"/>
      <c r="I437" s="163"/>
      <c r="J437" s="63"/>
      <c r="K437" s="63"/>
      <c r="L437" s="61"/>
      <c r="M437" s="206"/>
      <c r="N437" s="42"/>
      <c r="O437" s="42"/>
      <c r="P437" s="42"/>
      <c r="Q437" s="42"/>
      <c r="R437" s="42"/>
      <c r="S437" s="42"/>
      <c r="T437" s="78"/>
      <c r="AT437" s="23" t="s">
        <v>182</v>
      </c>
      <c r="AU437" s="23" t="s">
        <v>188</v>
      </c>
    </row>
    <row r="438" spans="2:65" s="1" customFormat="1" ht="16.5" customHeight="1">
      <c r="B438" s="41"/>
      <c r="C438" s="192" t="s">
        <v>1011</v>
      </c>
      <c r="D438" s="192" t="s">
        <v>176</v>
      </c>
      <c r="E438" s="193" t="s">
        <v>1012</v>
      </c>
      <c r="F438" s="194" t="s">
        <v>1013</v>
      </c>
      <c r="G438" s="195" t="s">
        <v>256</v>
      </c>
      <c r="H438" s="196">
        <v>717.26</v>
      </c>
      <c r="I438" s="197"/>
      <c r="J438" s="198">
        <f>ROUND(I438*H438,2)</f>
        <v>0</v>
      </c>
      <c r="K438" s="194" t="s">
        <v>276</v>
      </c>
      <c r="L438" s="61"/>
      <c r="M438" s="199" t="s">
        <v>78</v>
      </c>
      <c r="N438" s="200" t="s">
        <v>50</v>
      </c>
      <c r="O438" s="42"/>
      <c r="P438" s="201">
        <f>O438*H438</f>
        <v>0</v>
      </c>
      <c r="Q438" s="201">
        <v>1.54E-2</v>
      </c>
      <c r="R438" s="201">
        <f>Q438*H438</f>
        <v>11.045804</v>
      </c>
      <c r="S438" s="201">
        <v>0</v>
      </c>
      <c r="T438" s="202">
        <f>S438*H438</f>
        <v>0</v>
      </c>
      <c r="AR438" s="23" t="s">
        <v>194</v>
      </c>
      <c r="AT438" s="23" t="s">
        <v>176</v>
      </c>
      <c r="AU438" s="23" t="s">
        <v>188</v>
      </c>
      <c r="AY438" s="23" t="s">
        <v>173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3" t="s">
        <v>87</v>
      </c>
      <c r="BK438" s="203">
        <f>ROUND(I438*H438,2)</f>
        <v>0</v>
      </c>
      <c r="BL438" s="23" t="s">
        <v>194</v>
      </c>
      <c r="BM438" s="23" t="s">
        <v>1014</v>
      </c>
    </row>
    <row r="439" spans="2:65" s="1" customFormat="1" ht="27">
      <c r="B439" s="41"/>
      <c r="C439" s="63"/>
      <c r="D439" s="204" t="s">
        <v>182</v>
      </c>
      <c r="E439" s="63"/>
      <c r="F439" s="205" t="s">
        <v>1015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182</v>
      </c>
      <c r="AU439" s="23" t="s">
        <v>188</v>
      </c>
    </row>
    <row r="440" spans="2:65" s="12" customFormat="1" ht="13.5">
      <c r="B440" s="221"/>
      <c r="C440" s="222"/>
      <c r="D440" s="204" t="s">
        <v>279</v>
      </c>
      <c r="E440" s="223" t="s">
        <v>78</v>
      </c>
      <c r="F440" s="224" t="s">
        <v>1016</v>
      </c>
      <c r="G440" s="222"/>
      <c r="H440" s="223" t="s">
        <v>78</v>
      </c>
      <c r="I440" s="225"/>
      <c r="J440" s="222"/>
      <c r="K440" s="222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279</v>
      </c>
      <c r="AU440" s="230" t="s">
        <v>188</v>
      </c>
      <c r="AV440" s="12" t="s">
        <v>87</v>
      </c>
      <c r="AW440" s="12" t="s">
        <v>42</v>
      </c>
      <c r="AX440" s="12" t="s">
        <v>80</v>
      </c>
      <c r="AY440" s="230" t="s">
        <v>173</v>
      </c>
    </row>
    <row r="441" spans="2:65" s="11" customFormat="1" ht="13.5">
      <c r="B441" s="210"/>
      <c r="C441" s="211"/>
      <c r="D441" s="204" t="s">
        <v>279</v>
      </c>
      <c r="E441" s="212" t="s">
        <v>78</v>
      </c>
      <c r="F441" s="213" t="s">
        <v>1017</v>
      </c>
      <c r="G441" s="211"/>
      <c r="H441" s="214">
        <v>231.69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279</v>
      </c>
      <c r="AU441" s="220" t="s">
        <v>188</v>
      </c>
      <c r="AV441" s="11" t="s">
        <v>89</v>
      </c>
      <c r="AW441" s="11" t="s">
        <v>42</v>
      </c>
      <c r="AX441" s="11" t="s">
        <v>80</v>
      </c>
      <c r="AY441" s="220" t="s">
        <v>173</v>
      </c>
    </row>
    <row r="442" spans="2:65" s="11" customFormat="1" ht="13.5">
      <c r="B442" s="210"/>
      <c r="C442" s="211"/>
      <c r="D442" s="204" t="s">
        <v>279</v>
      </c>
      <c r="E442" s="212" t="s">
        <v>78</v>
      </c>
      <c r="F442" s="213" t="s">
        <v>1018</v>
      </c>
      <c r="G442" s="211"/>
      <c r="H442" s="214">
        <v>121.32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279</v>
      </c>
      <c r="AU442" s="220" t="s">
        <v>188</v>
      </c>
      <c r="AV442" s="11" t="s">
        <v>89</v>
      </c>
      <c r="AW442" s="11" t="s">
        <v>42</v>
      </c>
      <c r="AX442" s="11" t="s">
        <v>80</v>
      </c>
      <c r="AY442" s="220" t="s">
        <v>173</v>
      </c>
    </row>
    <row r="443" spans="2:65" s="11" customFormat="1" ht="13.5">
      <c r="B443" s="210"/>
      <c r="C443" s="211"/>
      <c r="D443" s="204" t="s">
        <v>279</v>
      </c>
      <c r="E443" s="212" t="s">
        <v>78</v>
      </c>
      <c r="F443" s="213" t="s">
        <v>1019</v>
      </c>
      <c r="G443" s="211"/>
      <c r="H443" s="214">
        <v>190.1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279</v>
      </c>
      <c r="AU443" s="220" t="s">
        <v>188</v>
      </c>
      <c r="AV443" s="11" t="s">
        <v>89</v>
      </c>
      <c r="AW443" s="11" t="s">
        <v>42</v>
      </c>
      <c r="AX443" s="11" t="s">
        <v>80</v>
      </c>
      <c r="AY443" s="220" t="s">
        <v>173</v>
      </c>
    </row>
    <row r="444" spans="2:65" s="11" customFormat="1" ht="13.5">
      <c r="B444" s="210"/>
      <c r="C444" s="211"/>
      <c r="D444" s="204" t="s">
        <v>279</v>
      </c>
      <c r="E444" s="212" t="s">
        <v>78</v>
      </c>
      <c r="F444" s="213" t="s">
        <v>1020</v>
      </c>
      <c r="G444" s="211"/>
      <c r="H444" s="214">
        <v>111.51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279</v>
      </c>
      <c r="AU444" s="220" t="s">
        <v>188</v>
      </c>
      <c r="AV444" s="11" t="s">
        <v>89</v>
      </c>
      <c r="AW444" s="11" t="s">
        <v>42</v>
      </c>
      <c r="AX444" s="11" t="s">
        <v>80</v>
      </c>
      <c r="AY444" s="220" t="s">
        <v>173</v>
      </c>
    </row>
    <row r="445" spans="2:65" s="11" customFormat="1" ht="13.5">
      <c r="B445" s="210"/>
      <c r="C445" s="211"/>
      <c r="D445" s="204" t="s">
        <v>279</v>
      </c>
      <c r="E445" s="212" t="s">
        <v>78</v>
      </c>
      <c r="F445" s="213" t="s">
        <v>1021</v>
      </c>
      <c r="G445" s="211"/>
      <c r="H445" s="214">
        <v>62.64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279</v>
      </c>
      <c r="AU445" s="220" t="s">
        <v>188</v>
      </c>
      <c r="AV445" s="11" t="s">
        <v>89</v>
      </c>
      <c r="AW445" s="11" t="s">
        <v>42</v>
      </c>
      <c r="AX445" s="11" t="s">
        <v>80</v>
      </c>
      <c r="AY445" s="220" t="s">
        <v>173</v>
      </c>
    </row>
    <row r="446" spans="2:65" s="13" customFormat="1" ht="13.5">
      <c r="B446" s="231"/>
      <c r="C446" s="232"/>
      <c r="D446" s="204" t="s">
        <v>279</v>
      </c>
      <c r="E446" s="233" t="s">
        <v>78</v>
      </c>
      <c r="F446" s="234" t="s">
        <v>292</v>
      </c>
      <c r="G446" s="232"/>
      <c r="H446" s="235">
        <v>717.26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279</v>
      </c>
      <c r="AU446" s="241" t="s">
        <v>188</v>
      </c>
      <c r="AV446" s="13" t="s">
        <v>194</v>
      </c>
      <c r="AW446" s="13" t="s">
        <v>42</v>
      </c>
      <c r="AX446" s="13" t="s">
        <v>87</v>
      </c>
      <c r="AY446" s="241" t="s">
        <v>173</v>
      </c>
    </row>
    <row r="447" spans="2:65" s="10" customFormat="1" ht="22.35" customHeight="1">
      <c r="B447" s="176"/>
      <c r="C447" s="177"/>
      <c r="D447" s="178" t="s">
        <v>79</v>
      </c>
      <c r="E447" s="190" t="s">
        <v>871</v>
      </c>
      <c r="F447" s="190" t="s">
        <v>1022</v>
      </c>
      <c r="G447" s="177"/>
      <c r="H447" s="177"/>
      <c r="I447" s="180"/>
      <c r="J447" s="191">
        <f>BK447</f>
        <v>0</v>
      </c>
      <c r="K447" s="177"/>
      <c r="L447" s="182"/>
      <c r="M447" s="183"/>
      <c r="N447" s="184"/>
      <c r="O447" s="184"/>
      <c r="P447" s="185">
        <f>SUM(P448:P488)</f>
        <v>0</v>
      </c>
      <c r="Q447" s="184"/>
      <c r="R447" s="185">
        <f>SUM(R448:R488)</f>
        <v>41.895328900000003</v>
      </c>
      <c r="S447" s="184"/>
      <c r="T447" s="186">
        <f>SUM(T448:T488)</f>
        <v>0</v>
      </c>
      <c r="AR447" s="187" t="s">
        <v>87</v>
      </c>
      <c r="AT447" s="188" t="s">
        <v>79</v>
      </c>
      <c r="AU447" s="188" t="s">
        <v>89</v>
      </c>
      <c r="AY447" s="187" t="s">
        <v>173</v>
      </c>
      <c r="BK447" s="189">
        <f>SUM(BK448:BK488)</f>
        <v>0</v>
      </c>
    </row>
    <row r="448" spans="2:65" s="1" customFormat="1" ht="25.5" customHeight="1">
      <c r="B448" s="41"/>
      <c r="C448" s="192" t="s">
        <v>1023</v>
      </c>
      <c r="D448" s="192" t="s">
        <v>176</v>
      </c>
      <c r="E448" s="193" t="s">
        <v>1024</v>
      </c>
      <c r="F448" s="194" t="s">
        <v>1025</v>
      </c>
      <c r="G448" s="195" t="s">
        <v>256</v>
      </c>
      <c r="H448" s="196">
        <v>99</v>
      </c>
      <c r="I448" s="197"/>
      <c r="J448" s="198">
        <f>ROUND(I448*H448,2)</f>
        <v>0</v>
      </c>
      <c r="K448" s="194" t="s">
        <v>78</v>
      </c>
      <c r="L448" s="61"/>
      <c r="M448" s="199" t="s">
        <v>78</v>
      </c>
      <c r="N448" s="200" t="s">
        <v>50</v>
      </c>
      <c r="O448" s="42"/>
      <c r="P448" s="201">
        <f>O448*H448</f>
        <v>0</v>
      </c>
      <c r="Q448" s="201">
        <v>1.1310000000000001E-2</v>
      </c>
      <c r="R448" s="201">
        <f>Q448*H448</f>
        <v>1.1196900000000001</v>
      </c>
      <c r="S448" s="201">
        <v>0</v>
      </c>
      <c r="T448" s="202">
        <f>S448*H448</f>
        <v>0</v>
      </c>
      <c r="AR448" s="23" t="s">
        <v>194</v>
      </c>
      <c r="AT448" s="23" t="s">
        <v>176</v>
      </c>
      <c r="AU448" s="23" t="s">
        <v>188</v>
      </c>
      <c r="AY448" s="23" t="s">
        <v>173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3" t="s">
        <v>87</v>
      </c>
      <c r="BK448" s="203">
        <f>ROUND(I448*H448,2)</f>
        <v>0</v>
      </c>
      <c r="BL448" s="23" t="s">
        <v>194</v>
      </c>
      <c r="BM448" s="23" t="s">
        <v>1026</v>
      </c>
    </row>
    <row r="449" spans="2:65" s="1" customFormat="1" ht="40.5">
      <c r="B449" s="41"/>
      <c r="C449" s="63"/>
      <c r="D449" s="204" t="s">
        <v>182</v>
      </c>
      <c r="E449" s="63"/>
      <c r="F449" s="205" t="s">
        <v>1027</v>
      </c>
      <c r="G449" s="63"/>
      <c r="H449" s="63"/>
      <c r="I449" s="163"/>
      <c r="J449" s="63"/>
      <c r="K449" s="63"/>
      <c r="L449" s="61"/>
      <c r="M449" s="206"/>
      <c r="N449" s="42"/>
      <c r="O449" s="42"/>
      <c r="P449" s="42"/>
      <c r="Q449" s="42"/>
      <c r="R449" s="42"/>
      <c r="S449" s="42"/>
      <c r="T449" s="78"/>
      <c r="AT449" s="23" t="s">
        <v>182</v>
      </c>
      <c r="AU449" s="23" t="s">
        <v>188</v>
      </c>
    </row>
    <row r="450" spans="2:65" s="1" customFormat="1" ht="27">
      <c r="B450" s="41"/>
      <c r="C450" s="63"/>
      <c r="D450" s="204" t="s">
        <v>351</v>
      </c>
      <c r="E450" s="63"/>
      <c r="F450" s="252" t="s">
        <v>1028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351</v>
      </c>
      <c r="AU450" s="23" t="s">
        <v>188</v>
      </c>
    </row>
    <row r="451" spans="2:65" s="11" customFormat="1" ht="13.5">
      <c r="B451" s="210"/>
      <c r="C451" s="211"/>
      <c r="D451" s="204" t="s">
        <v>279</v>
      </c>
      <c r="E451" s="212" t="s">
        <v>78</v>
      </c>
      <c r="F451" s="213" t="s">
        <v>1029</v>
      </c>
      <c r="G451" s="211"/>
      <c r="H451" s="214">
        <v>99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279</v>
      </c>
      <c r="AU451" s="220" t="s">
        <v>188</v>
      </c>
      <c r="AV451" s="11" t="s">
        <v>89</v>
      </c>
      <c r="AW451" s="11" t="s">
        <v>42</v>
      </c>
      <c r="AX451" s="11" t="s">
        <v>87</v>
      </c>
      <c r="AY451" s="220" t="s">
        <v>173</v>
      </c>
    </row>
    <row r="452" spans="2:65" s="1" customFormat="1" ht="25.5" customHeight="1">
      <c r="B452" s="41"/>
      <c r="C452" s="192" t="s">
        <v>1030</v>
      </c>
      <c r="D452" s="192" t="s">
        <v>176</v>
      </c>
      <c r="E452" s="193" t="s">
        <v>1031</v>
      </c>
      <c r="F452" s="194" t="s">
        <v>1032</v>
      </c>
      <c r="G452" s="195" t="s">
        <v>256</v>
      </c>
      <c r="H452" s="196">
        <v>313.70299999999997</v>
      </c>
      <c r="I452" s="197"/>
      <c r="J452" s="198">
        <f>ROUND(I452*H452,2)</f>
        <v>0</v>
      </c>
      <c r="K452" s="194" t="s">
        <v>78</v>
      </c>
      <c r="L452" s="61"/>
      <c r="M452" s="199" t="s">
        <v>78</v>
      </c>
      <c r="N452" s="200" t="s">
        <v>50</v>
      </c>
      <c r="O452" s="42"/>
      <c r="P452" s="201">
        <f>O452*H452</f>
        <v>0</v>
      </c>
      <c r="Q452" s="201">
        <v>1.0189999999999999E-2</v>
      </c>
      <c r="R452" s="201">
        <f>Q452*H452</f>
        <v>3.1966335699999995</v>
      </c>
      <c r="S452" s="201">
        <v>0</v>
      </c>
      <c r="T452" s="202">
        <f>S452*H452</f>
        <v>0</v>
      </c>
      <c r="AR452" s="23" t="s">
        <v>194</v>
      </c>
      <c r="AT452" s="23" t="s">
        <v>176</v>
      </c>
      <c r="AU452" s="23" t="s">
        <v>188</v>
      </c>
      <c r="AY452" s="23" t="s">
        <v>173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3" t="s">
        <v>87</v>
      </c>
      <c r="BK452" s="203">
        <f>ROUND(I452*H452,2)</f>
        <v>0</v>
      </c>
      <c r="BL452" s="23" t="s">
        <v>194</v>
      </c>
      <c r="BM452" s="23" t="s">
        <v>1033</v>
      </c>
    </row>
    <row r="453" spans="2:65" s="1" customFormat="1" ht="40.5">
      <c r="B453" s="41"/>
      <c r="C453" s="63"/>
      <c r="D453" s="204" t="s">
        <v>182</v>
      </c>
      <c r="E453" s="63"/>
      <c r="F453" s="205" t="s">
        <v>1034</v>
      </c>
      <c r="G453" s="63"/>
      <c r="H453" s="63"/>
      <c r="I453" s="163"/>
      <c r="J453" s="63"/>
      <c r="K453" s="63"/>
      <c r="L453" s="61"/>
      <c r="M453" s="206"/>
      <c r="N453" s="42"/>
      <c r="O453" s="42"/>
      <c r="P453" s="42"/>
      <c r="Q453" s="42"/>
      <c r="R453" s="42"/>
      <c r="S453" s="42"/>
      <c r="T453" s="78"/>
      <c r="AT453" s="23" t="s">
        <v>182</v>
      </c>
      <c r="AU453" s="23" t="s">
        <v>188</v>
      </c>
    </row>
    <row r="454" spans="2:65" s="1" customFormat="1" ht="27">
      <c r="B454" s="41"/>
      <c r="C454" s="63"/>
      <c r="D454" s="204" t="s">
        <v>351</v>
      </c>
      <c r="E454" s="63"/>
      <c r="F454" s="252" t="s">
        <v>1028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351</v>
      </c>
      <c r="AU454" s="23" t="s">
        <v>188</v>
      </c>
    </row>
    <row r="455" spans="2:65" s="12" customFormat="1" ht="13.5">
      <c r="B455" s="221"/>
      <c r="C455" s="222"/>
      <c r="D455" s="204" t="s">
        <v>279</v>
      </c>
      <c r="E455" s="223" t="s">
        <v>78</v>
      </c>
      <c r="F455" s="224" t="s">
        <v>1035</v>
      </c>
      <c r="G455" s="222"/>
      <c r="H455" s="223" t="s">
        <v>78</v>
      </c>
      <c r="I455" s="225"/>
      <c r="J455" s="222"/>
      <c r="K455" s="222"/>
      <c r="L455" s="226"/>
      <c r="M455" s="227"/>
      <c r="N455" s="228"/>
      <c r="O455" s="228"/>
      <c r="P455" s="228"/>
      <c r="Q455" s="228"/>
      <c r="R455" s="228"/>
      <c r="S455" s="228"/>
      <c r="T455" s="229"/>
      <c r="AT455" s="230" t="s">
        <v>279</v>
      </c>
      <c r="AU455" s="230" t="s">
        <v>188</v>
      </c>
      <c r="AV455" s="12" t="s">
        <v>87</v>
      </c>
      <c r="AW455" s="12" t="s">
        <v>42</v>
      </c>
      <c r="AX455" s="12" t="s">
        <v>80</v>
      </c>
      <c r="AY455" s="230" t="s">
        <v>173</v>
      </c>
    </row>
    <row r="456" spans="2:65" s="11" customFormat="1" ht="13.5">
      <c r="B456" s="210"/>
      <c r="C456" s="211"/>
      <c r="D456" s="204" t="s">
        <v>279</v>
      </c>
      <c r="E456" s="212" t="s">
        <v>78</v>
      </c>
      <c r="F456" s="213" t="s">
        <v>1036</v>
      </c>
      <c r="G456" s="211"/>
      <c r="H456" s="214">
        <v>124.90300000000001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279</v>
      </c>
      <c r="AU456" s="220" t="s">
        <v>188</v>
      </c>
      <c r="AV456" s="11" t="s">
        <v>89</v>
      </c>
      <c r="AW456" s="11" t="s">
        <v>42</v>
      </c>
      <c r="AX456" s="11" t="s">
        <v>80</v>
      </c>
      <c r="AY456" s="220" t="s">
        <v>173</v>
      </c>
    </row>
    <row r="457" spans="2:65" s="11" customFormat="1" ht="13.5">
      <c r="B457" s="210"/>
      <c r="C457" s="211"/>
      <c r="D457" s="204" t="s">
        <v>279</v>
      </c>
      <c r="E457" s="212" t="s">
        <v>78</v>
      </c>
      <c r="F457" s="213" t="s">
        <v>1037</v>
      </c>
      <c r="G457" s="211"/>
      <c r="H457" s="214">
        <v>127.9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279</v>
      </c>
      <c r="AU457" s="220" t="s">
        <v>188</v>
      </c>
      <c r="AV457" s="11" t="s">
        <v>89</v>
      </c>
      <c r="AW457" s="11" t="s">
        <v>42</v>
      </c>
      <c r="AX457" s="11" t="s">
        <v>80</v>
      </c>
      <c r="AY457" s="220" t="s">
        <v>173</v>
      </c>
    </row>
    <row r="458" spans="2:65" s="11" customFormat="1" ht="13.5">
      <c r="B458" s="210"/>
      <c r="C458" s="211"/>
      <c r="D458" s="204" t="s">
        <v>279</v>
      </c>
      <c r="E458" s="212" t="s">
        <v>78</v>
      </c>
      <c r="F458" s="213" t="s">
        <v>1038</v>
      </c>
      <c r="G458" s="211"/>
      <c r="H458" s="214">
        <v>60.9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279</v>
      </c>
      <c r="AU458" s="220" t="s">
        <v>188</v>
      </c>
      <c r="AV458" s="11" t="s">
        <v>89</v>
      </c>
      <c r="AW458" s="11" t="s">
        <v>42</v>
      </c>
      <c r="AX458" s="11" t="s">
        <v>80</v>
      </c>
      <c r="AY458" s="220" t="s">
        <v>173</v>
      </c>
    </row>
    <row r="459" spans="2:65" s="13" customFormat="1" ht="13.5">
      <c r="B459" s="231"/>
      <c r="C459" s="232"/>
      <c r="D459" s="204" t="s">
        <v>279</v>
      </c>
      <c r="E459" s="233" t="s">
        <v>78</v>
      </c>
      <c r="F459" s="234" t="s">
        <v>292</v>
      </c>
      <c r="G459" s="232"/>
      <c r="H459" s="235">
        <v>313.70299999999997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279</v>
      </c>
      <c r="AU459" s="241" t="s">
        <v>188</v>
      </c>
      <c r="AV459" s="13" t="s">
        <v>194</v>
      </c>
      <c r="AW459" s="13" t="s">
        <v>42</v>
      </c>
      <c r="AX459" s="13" t="s">
        <v>87</v>
      </c>
      <c r="AY459" s="241" t="s">
        <v>173</v>
      </c>
    </row>
    <row r="460" spans="2:65" s="1" customFormat="1" ht="16.5" customHeight="1">
      <c r="B460" s="41"/>
      <c r="C460" s="192" t="s">
        <v>1039</v>
      </c>
      <c r="D460" s="192" t="s">
        <v>176</v>
      </c>
      <c r="E460" s="193" t="s">
        <v>1040</v>
      </c>
      <c r="F460" s="194" t="s">
        <v>1041</v>
      </c>
      <c r="G460" s="195" t="s">
        <v>327</v>
      </c>
      <c r="H460" s="196">
        <v>89.55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1.5299999999999999E-3</v>
      </c>
      <c r="R460" s="201">
        <f>Q460*H460</f>
        <v>0.13701149999999998</v>
      </c>
      <c r="S460" s="201">
        <v>0</v>
      </c>
      <c r="T460" s="202">
        <f>S460*H460</f>
        <v>0</v>
      </c>
      <c r="AR460" s="23" t="s">
        <v>194</v>
      </c>
      <c r="AT460" s="23" t="s">
        <v>176</v>
      </c>
      <c r="AU460" s="23" t="s">
        <v>188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194</v>
      </c>
      <c r="BM460" s="23" t="s">
        <v>1042</v>
      </c>
    </row>
    <row r="461" spans="2:65" s="1" customFormat="1" ht="40.5">
      <c r="B461" s="41"/>
      <c r="C461" s="63"/>
      <c r="D461" s="204" t="s">
        <v>182</v>
      </c>
      <c r="E461" s="63"/>
      <c r="F461" s="205" t="s">
        <v>1043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188</v>
      </c>
    </row>
    <row r="462" spans="2:65" s="1" customFormat="1" ht="27">
      <c r="B462" s="41"/>
      <c r="C462" s="63"/>
      <c r="D462" s="204" t="s">
        <v>351</v>
      </c>
      <c r="E462" s="63"/>
      <c r="F462" s="252" t="s">
        <v>1028</v>
      </c>
      <c r="G462" s="63"/>
      <c r="H462" s="63"/>
      <c r="I462" s="163"/>
      <c r="J462" s="63"/>
      <c r="K462" s="63"/>
      <c r="L462" s="61"/>
      <c r="M462" s="206"/>
      <c r="N462" s="42"/>
      <c r="O462" s="42"/>
      <c r="P462" s="42"/>
      <c r="Q462" s="42"/>
      <c r="R462" s="42"/>
      <c r="S462" s="42"/>
      <c r="T462" s="78"/>
      <c r="AT462" s="23" t="s">
        <v>351</v>
      </c>
      <c r="AU462" s="23" t="s">
        <v>188</v>
      </c>
    </row>
    <row r="463" spans="2:65" s="11" customFormat="1" ht="13.5">
      <c r="B463" s="210"/>
      <c r="C463" s="211"/>
      <c r="D463" s="204" t="s">
        <v>279</v>
      </c>
      <c r="E463" s="212" t="s">
        <v>78</v>
      </c>
      <c r="F463" s="213" t="s">
        <v>1044</v>
      </c>
      <c r="G463" s="211"/>
      <c r="H463" s="214">
        <v>89.55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279</v>
      </c>
      <c r="AU463" s="220" t="s">
        <v>188</v>
      </c>
      <c r="AV463" s="11" t="s">
        <v>89</v>
      </c>
      <c r="AW463" s="11" t="s">
        <v>42</v>
      </c>
      <c r="AX463" s="11" t="s">
        <v>87</v>
      </c>
      <c r="AY463" s="220" t="s">
        <v>173</v>
      </c>
    </row>
    <row r="464" spans="2:65" s="1" customFormat="1" ht="25.5" customHeight="1">
      <c r="B464" s="41"/>
      <c r="C464" s="242" t="s">
        <v>1045</v>
      </c>
      <c r="D464" s="242" t="s">
        <v>346</v>
      </c>
      <c r="E464" s="243" t="s">
        <v>1046</v>
      </c>
      <c r="F464" s="244" t="s">
        <v>1047</v>
      </c>
      <c r="G464" s="245" t="s">
        <v>256</v>
      </c>
      <c r="H464" s="246">
        <v>491.529</v>
      </c>
      <c r="I464" s="247"/>
      <c r="J464" s="248">
        <f>ROUND(I464*H464,2)</f>
        <v>0</v>
      </c>
      <c r="K464" s="244" t="s">
        <v>1048</v>
      </c>
      <c r="L464" s="249"/>
      <c r="M464" s="250" t="s">
        <v>78</v>
      </c>
      <c r="N464" s="251" t="s">
        <v>50</v>
      </c>
      <c r="O464" s="42"/>
      <c r="P464" s="201">
        <f>O464*H464</f>
        <v>0</v>
      </c>
      <c r="Q464" s="201">
        <v>1.2999999999999999E-2</v>
      </c>
      <c r="R464" s="201">
        <f>Q464*H464</f>
        <v>6.3898769999999994</v>
      </c>
      <c r="S464" s="201">
        <v>0</v>
      </c>
      <c r="T464" s="202">
        <f>S464*H464</f>
        <v>0</v>
      </c>
      <c r="AR464" s="23" t="s">
        <v>209</v>
      </c>
      <c r="AT464" s="23" t="s">
        <v>346</v>
      </c>
      <c r="AU464" s="23" t="s">
        <v>188</v>
      </c>
      <c r="AY464" s="23" t="s">
        <v>173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23" t="s">
        <v>87</v>
      </c>
      <c r="BK464" s="203">
        <f>ROUND(I464*H464,2)</f>
        <v>0</v>
      </c>
      <c r="BL464" s="23" t="s">
        <v>194</v>
      </c>
      <c r="BM464" s="23" t="s">
        <v>1049</v>
      </c>
    </row>
    <row r="465" spans="2:65" s="1" customFormat="1" ht="13.5">
      <c r="B465" s="41"/>
      <c r="C465" s="63"/>
      <c r="D465" s="204" t="s">
        <v>182</v>
      </c>
      <c r="E465" s="63"/>
      <c r="F465" s="205" t="s">
        <v>1050</v>
      </c>
      <c r="G465" s="63"/>
      <c r="H465" s="63"/>
      <c r="I465" s="163"/>
      <c r="J465" s="63"/>
      <c r="K465" s="63"/>
      <c r="L465" s="61"/>
      <c r="M465" s="206"/>
      <c r="N465" s="42"/>
      <c r="O465" s="42"/>
      <c r="P465" s="42"/>
      <c r="Q465" s="42"/>
      <c r="R465" s="42"/>
      <c r="S465" s="42"/>
      <c r="T465" s="78"/>
      <c r="AT465" s="23" t="s">
        <v>182</v>
      </c>
      <c r="AU465" s="23" t="s">
        <v>188</v>
      </c>
    </row>
    <row r="466" spans="2:65" s="11" customFormat="1" ht="13.5">
      <c r="B466" s="210"/>
      <c r="C466" s="211"/>
      <c r="D466" s="204" t="s">
        <v>279</v>
      </c>
      <c r="E466" s="212" t="s">
        <v>78</v>
      </c>
      <c r="F466" s="213" t="s">
        <v>1051</v>
      </c>
      <c r="G466" s="211"/>
      <c r="H466" s="214">
        <v>438.86500000000001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279</v>
      </c>
      <c r="AU466" s="220" t="s">
        <v>188</v>
      </c>
      <c r="AV466" s="11" t="s">
        <v>89</v>
      </c>
      <c r="AW466" s="11" t="s">
        <v>42</v>
      </c>
      <c r="AX466" s="11" t="s">
        <v>87</v>
      </c>
      <c r="AY466" s="220" t="s">
        <v>173</v>
      </c>
    </row>
    <row r="467" spans="2:65" s="11" customFormat="1" ht="13.5">
      <c r="B467" s="210"/>
      <c r="C467" s="211"/>
      <c r="D467" s="204" t="s">
        <v>279</v>
      </c>
      <c r="E467" s="211"/>
      <c r="F467" s="213" t="s">
        <v>1052</v>
      </c>
      <c r="G467" s="211"/>
      <c r="H467" s="214">
        <v>491.529</v>
      </c>
      <c r="I467" s="215"/>
      <c r="J467" s="211"/>
      <c r="K467" s="211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279</v>
      </c>
      <c r="AU467" s="220" t="s">
        <v>188</v>
      </c>
      <c r="AV467" s="11" t="s">
        <v>89</v>
      </c>
      <c r="AW467" s="11" t="s">
        <v>6</v>
      </c>
      <c r="AX467" s="11" t="s">
        <v>87</v>
      </c>
      <c r="AY467" s="220" t="s">
        <v>173</v>
      </c>
    </row>
    <row r="468" spans="2:65" s="1" customFormat="1" ht="25.5" customHeight="1">
      <c r="B468" s="41"/>
      <c r="C468" s="192" t="s">
        <v>1053</v>
      </c>
      <c r="D468" s="192" t="s">
        <v>176</v>
      </c>
      <c r="E468" s="193" t="s">
        <v>1054</v>
      </c>
      <c r="F468" s="194" t="s">
        <v>1055</v>
      </c>
      <c r="G468" s="195" t="s">
        <v>256</v>
      </c>
      <c r="H468" s="196">
        <v>898.5</v>
      </c>
      <c r="I468" s="197"/>
      <c r="J468" s="198">
        <f>ROUND(I468*H468,2)</f>
        <v>0</v>
      </c>
      <c r="K468" s="194" t="s">
        <v>276</v>
      </c>
      <c r="L468" s="61"/>
      <c r="M468" s="199" t="s">
        <v>78</v>
      </c>
      <c r="N468" s="200" t="s">
        <v>50</v>
      </c>
      <c r="O468" s="42"/>
      <c r="P468" s="201">
        <f>O468*H468</f>
        <v>0</v>
      </c>
      <c r="Q468" s="201">
        <v>1.1440000000000001E-2</v>
      </c>
      <c r="R468" s="201">
        <f>Q468*H468</f>
        <v>10.278840000000001</v>
      </c>
      <c r="S468" s="201">
        <v>0</v>
      </c>
      <c r="T468" s="202">
        <f>S468*H468</f>
        <v>0</v>
      </c>
      <c r="AR468" s="23" t="s">
        <v>194</v>
      </c>
      <c r="AT468" s="23" t="s">
        <v>176</v>
      </c>
      <c r="AU468" s="23" t="s">
        <v>188</v>
      </c>
      <c r="AY468" s="23" t="s">
        <v>173</v>
      </c>
      <c r="BE468" s="203">
        <f>IF(N468="základní",J468,0)</f>
        <v>0</v>
      </c>
      <c r="BF468" s="203">
        <f>IF(N468="snížená",J468,0)</f>
        <v>0</v>
      </c>
      <c r="BG468" s="203">
        <f>IF(N468="zákl. přenesená",J468,0)</f>
        <v>0</v>
      </c>
      <c r="BH468" s="203">
        <f>IF(N468="sníž. přenesená",J468,0)</f>
        <v>0</v>
      </c>
      <c r="BI468" s="203">
        <f>IF(N468="nulová",J468,0)</f>
        <v>0</v>
      </c>
      <c r="BJ468" s="23" t="s">
        <v>87</v>
      </c>
      <c r="BK468" s="203">
        <f>ROUND(I468*H468,2)</f>
        <v>0</v>
      </c>
      <c r="BL468" s="23" t="s">
        <v>194</v>
      </c>
      <c r="BM468" s="23" t="s">
        <v>1056</v>
      </c>
    </row>
    <row r="469" spans="2:65" s="1" customFormat="1" ht="27">
      <c r="B469" s="41"/>
      <c r="C469" s="63"/>
      <c r="D469" s="204" t="s">
        <v>182</v>
      </c>
      <c r="E469" s="63"/>
      <c r="F469" s="205" t="s">
        <v>1057</v>
      </c>
      <c r="G469" s="63"/>
      <c r="H469" s="63"/>
      <c r="I469" s="163"/>
      <c r="J469" s="63"/>
      <c r="K469" s="63"/>
      <c r="L469" s="61"/>
      <c r="M469" s="206"/>
      <c r="N469" s="42"/>
      <c r="O469" s="42"/>
      <c r="P469" s="42"/>
      <c r="Q469" s="42"/>
      <c r="R469" s="42"/>
      <c r="S469" s="42"/>
      <c r="T469" s="78"/>
      <c r="AT469" s="23" t="s">
        <v>182</v>
      </c>
      <c r="AU469" s="23" t="s">
        <v>188</v>
      </c>
    </row>
    <row r="470" spans="2:65" s="11" customFormat="1" ht="13.5">
      <c r="B470" s="210"/>
      <c r="C470" s="211"/>
      <c r="D470" s="204" t="s">
        <v>279</v>
      </c>
      <c r="E470" s="212" t="s">
        <v>78</v>
      </c>
      <c r="F470" s="213" t="s">
        <v>1058</v>
      </c>
      <c r="G470" s="211"/>
      <c r="H470" s="214">
        <v>898.5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279</v>
      </c>
      <c r="AU470" s="220" t="s">
        <v>188</v>
      </c>
      <c r="AV470" s="11" t="s">
        <v>89</v>
      </c>
      <c r="AW470" s="11" t="s">
        <v>42</v>
      </c>
      <c r="AX470" s="11" t="s">
        <v>87</v>
      </c>
      <c r="AY470" s="220" t="s">
        <v>173</v>
      </c>
    </row>
    <row r="471" spans="2:65" s="1" customFormat="1" ht="16.5" customHeight="1">
      <c r="B471" s="41"/>
      <c r="C471" s="242" t="s">
        <v>1059</v>
      </c>
      <c r="D471" s="242" t="s">
        <v>346</v>
      </c>
      <c r="E471" s="243" t="s">
        <v>1060</v>
      </c>
      <c r="F471" s="244" t="s">
        <v>1061</v>
      </c>
      <c r="G471" s="245" t="s">
        <v>256</v>
      </c>
      <c r="H471" s="246">
        <v>916.47</v>
      </c>
      <c r="I471" s="247"/>
      <c r="J471" s="248">
        <f>ROUND(I471*H471,2)</f>
        <v>0</v>
      </c>
      <c r="K471" s="244" t="s">
        <v>276</v>
      </c>
      <c r="L471" s="249"/>
      <c r="M471" s="250" t="s">
        <v>78</v>
      </c>
      <c r="N471" s="251" t="s">
        <v>50</v>
      </c>
      <c r="O471" s="42"/>
      <c r="P471" s="201">
        <f>O471*H471</f>
        <v>0</v>
      </c>
      <c r="Q471" s="201">
        <v>0.02</v>
      </c>
      <c r="R471" s="201">
        <f>Q471*H471</f>
        <v>18.3294</v>
      </c>
      <c r="S471" s="201">
        <v>0</v>
      </c>
      <c r="T471" s="202">
        <f>S471*H471</f>
        <v>0</v>
      </c>
      <c r="AR471" s="23" t="s">
        <v>209</v>
      </c>
      <c r="AT471" s="23" t="s">
        <v>346</v>
      </c>
      <c r="AU471" s="23" t="s">
        <v>188</v>
      </c>
      <c r="AY471" s="23" t="s">
        <v>173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3" t="s">
        <v>87</v>
      </c>
      <c r="BK471" s="203">
        <f>ROUND(I471*H471,2)</f>
        <v>0</v>
      </c>
      <c r="BL471" s="23" t="s">
        <v>194</v>
      </c>
      <c r="BM471" s="23" t="s">
        <v>1062</v>
      </c>
    </row>
    <row r="472" spans="2:65" s="1" customFormat="1" ht="40.5">
      <c r="B472" s="41"/>
      <c r="C472" s="63"/>
      <c r="D472" s="204" t="s">
        <v>182</v>
      </c>
      <c r="E472" s="63"/>
      <c r="F472" s="205" t="s">
        <v>1063</v>
      </c>
      <c r="G472" s="63"/>
      <c r="H472" s="63"/>
      <c r="I472" s="163"/>
      <c r="J472" s="63"/>
      <c r="K472" s="63"/>
      <c r="L472" s="61"/>
      <c r="M472" s="206"/>
      <c r="N472" s="42"/>
      <c r="O472" s="42"/>
      <c r="P472" s="42"/>
      <c r="Q472" s="42"/>
      <c r="R472" s="42"/>
      <c r="S472" s="42"/>
      <c r="T472" s="78"/>
      <c r="AT472" s="23" t="s">
        <v>182</v>
      </c>
      <c r="AU472" s="23" t="s">
        <v>188</v>
      </c>
    </row>
    <row r="473" spans="2:65" s="11" customFormat="1" ht="13.5">
      <c r="B473" s="210"/>
      <c r="C473" s="211"/>
      <c r="D473" s="204" t="s">
        <v>279</v>
      </c>
      <c r="E473" s="211"/>
      <c r="F473" s="213" t="s">
        <v>1064</v>
      </c>
      <c r="G473" s="211"/>
      <c r="H473" s="214">
        <v>916.47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279</v>
      </c>
      <c r="AU473" s="220" t="s">
        <v>188</v>
      </c>
      <c r="AV473" s="11" t="s">
        <v>89</v>
      </c>
      <c r="AW473" s="11" t="s">
        <v>6</v>
      </c>
      <c r="AX473" s="11" t="s">
        <v>87</v>
      </c>
      <c r="AY473" s="220" t="s">
        <v>173</v>
      </c>
    </row>
    <row r="474" spans="2:65" s="1" customFormat="1" ht="16.5" customHeight="1">
      <c r="B474" s="41"/>
      <c r="C474" s="192" t="s">
        <v>1065</v>
      </c>
      <c r="D474" s="192" t="s">
        <v>176</v>
      </c>
      <c r="E474" s="193" t="s">
        <v>1066</v>
      </c>
      <c r="F474" s="194" t="s">
        <v>1067</v>
      </c>
      <c r="G474" s="195" t="s">
        <v>327</v>
      </c>
      <c r="H474" s="196">
        <v>56.9</v>
      </c>
      <c r="I474" s="197"/>
      <c r="J474" s="198">
        <f>ROUND(I474*H474,2)</f>
        <v>0</v>
      </c>
      <c r="K474" s="194" t="s">
        <v>276</v>
      </c>
      <c r="L474" s="61"/>
      <c r="M474" s="199" t="s">
        <v>78</v>
      </c>
      <c r="N474" s="200" t="s">
        <v>50</v>
      </c>
      <c r="O474" s="42"/>
      <c r="P474" s="201">
        <f>O474*H474</f>
        <v>0</v>
      </c>
      <c r="Q474" s="201">
        <v>6.0000000000000002E-5</v>
      </c>
      <c r="R474" s="201">
        <f>Q474*H474</f>
        <v>3.4139999999999999E-3</v>
      </c>
      <c r="S474" s="201">
        <v>0</v>
      </c>
      <c r="T474" s="202">
        <f>S474*H474</f>
        <v>0</v>
      </c>
      <c r="AR474" s="23" t="s">
        <v>194</v>
      </c>
      <c r="AT474" s="23" t="s">
        <v>176</v>
      </c>
      <c r="AU474" s="23" t="s">
        <v>188</v>
      </c>
      <c r="AY474" s="23" t="s">
        <v>173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3" t="s">
        <v>87</v>
      </c>
      <c r="BK474" s="203">
        <f>ROUND(I474*H474,2)</f>
        <v>0</v>
      </c>
      <c r="BL474" s="23" t="s">
        <v>194</v>
      </c>
      <c r="BM474" s="23" t="s">
        <v>1068</v>
      </c>
    </row>
    <row r="475" spans="2:65" s="1" customFormat="1" ht="13.5">
      <c r="B475" s="41"/>
      <c r="C475" s="63"/>
      <c r="D475" s="204" t="s">
        <v>182</v>
      </c>
      <c r="E475" s="63"/>
      <c r="F475" s="205" t="s">
        <v>1069</v>
      </c>
      <c r="G475" s="63"/>
      <c r="H475" s="63"/>
      <c r="I475" s="163"/>
      <c r="J475" s="63"/>
      <c r="K475" s="63"/>
      <c r="L475" s="61"/>
      <c r="M475" s="206"/>
      <c r="N475" s="42"/>
      <c r="O475" s="42"/>
      <c r="P475" s="42"/>
      <c r="Q475" s="42"/>
      <c r="R475" s="42"/>
      <c r="S475" s="42"/>
      <c r="T475" s="78"/>
      <c r="AT475" s="23" t="s">
        <v>182</v>
      </c>
      <c r="AU475" s="23" t="s">
        <v>188</v>
      </c>
    </row>
    <row r="476" spans="2:65" s="11" customFormat="1" ht="13.5">
      <c r="B476" s="210"/>
      <c r="C476" s="211"/>
      <c r="D476" s="204" t="s">
        <v>279</v>
      </c>
      <c r="E476" s="212" t="s">
        <v>78</v>
      </c>
      <c r="F476" s="213" t="s">
        <v>1070</v>
      </c>
      <c r="G476" s="211"/>
      <c r="H476" s="214">
        <v>56.9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279</v>
      </c>
      <c r="AU476" s="220" t="s">
        <v>188</v>
      </c>
      <c r="AV476" s="11" t="s">
        <v>89</v>
      </c>
      <c r="AW476" s="11" t="s">
        <v>42</v>
      </c>
      <c r="AX476" s="11" t="s">
        <v>87</v>
      </c>
      <c r="AY476" s="220" t="s">
        <v>173</v>
      </c>
    </row>
    <row r="477" spans="2:65" s="1" customFormat="1" ht="16.5" customHeight="1">
      <c r="B477" s="41"/>
      <c r="C477" s="242" t="s">
        <v>1071</v>
      </c>
      <c r="D477" s="242" t="s">
        <v>346</v>
      </c>
      <c r="E477" s="243" t="s">
        <v>1072</v>
      </c>
      <c r="F477" s="244" t="s">
        <v>1073</v>
      </c>
      <c r="G477" s="245" t="s">
        <v>327</v>
      </c>
      <c r="H477" s="246">
        <v>59.744999999999997</v>
      </c>
      <c r="I477" s="247"/>
      <c r="J477" s="248">
        <f>ROUND(I477*H477,2)</f>
        <v>0</v>
      </c>
      <c r="K477" s="244" t="s">
        <v>276</v>
      </c>
      <c r="L477" s="249"/>
      <c r="M477" s="250" t="s">
        <v>78</v>
      </c>
      <c r="N477" s="251" t="s">
        <v>50</v>
      </c>
      <c r="O477" s="42"/>
      <c r="P477" s="201">
        <f>O477*H477</f>
        <v>0</v>
      </c>
      <c r="Q477" s="201">
        <v>2.5999999999999998E-4</v>
      </c>
      <c r="R477" s="201">
        <f>Q477*H477</f>
        <v>1.5533699999999998E-2</v>
      </c>
      <c r="S477" s="201">
        <v>0</v>
      </c>
      <c r="T477" s="202">
        <f>S477*H477</f>
        <v>0</v>
      </c>
      <c r="AR477" s="23" t="s">
        <v>209</v>
      </c>
      <c r="AT477" s="23" t="s">
        <v>346</v>
      </c>
      <c r="AU477" s="23" t="s">
        <v>188</v>
      </c>
      <c r="AY477" s="23" t="s">
        <v>173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3" t="s">
        <v>87</v>
      </c>
      <c r="BK477" s="203">
        <f>ROUND(I477*H477,2)</f>
        <v>0</v>
      </c>
      <c r="BL477" s="23" t="s">
        <v>194</v>
      </c>
      <c r="BM477" s="23" t="s">
        <v>1074</v>
      </c>
    </row>
    <row r="478" spans="2:65" s="1" customFormat="1" ht="27">
      <c r="B478" s="41"/>
      <c r="C478" s="63"/>
      <c r="D478" s="204" t="s">
        <v>182</v>
      </c>
      <c r="E478" s="63"/>
      <c r="F478" s="205" t="s">
        <v>1075</v>
      </c>
      <c r="G478" s="63"/>
      <c r="H478" s="63"/>
      <c r="I478" s="163"/>
      <c r="J478" s="63"/>
      <c r="K478" s="63"/>
      <c r="L478" s="61"/>
      <c r="M478" s="206"/>
      <c r="N478" s="42"/>
      <c r="O478" s="42"/>
      <c r="P478" s="42"/>
      <c r="Q478" s="42"/>
      <c r="R478" s="42"/>
      <c r="S478" s="42"/>
      <c r="T478" s="78"/>
      <c r="AT478" s="23" t="s">
        <v>182</v>
      </c>
      <c r="AU478" s="23" t="s">
        <v>188</v>
      </c>
    </row>
    <row r="479" spans="2:65" s="11" customFormat="1" ht="13.5">
      <c r="B479" s="210"/>
      <c r="C479" s="211"/>
      <c r="D479" s="204" t="s">
        <v>279</v>
      </c>
      <c r="E479" s="211"/>
      <c r="F479" s="213" t="s">
        <v>1076</v>
      </c>
      <c r="G479" s="211"/>
      <c r="H479" s="214">
        <v>59.744999999999997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279</v>
      </c>
      <c r="AU479" s="220" t="s">
        <v>188</v>
      </c>
      <c r="AV479" s="11" t="s">
        <v>89</v>
      </c>
      <c r="AW479" s="11" t="s">
        <v>6</v>
      </c>
      <c r="AX479" s="11" t="s">
        <v>87</v>
      </c>
      <c r="AY479" s="220" t="s">
        <v>173</v>
      </c>
    </row>
    <row r="480" spans="2:65" s="1" customFormat="1" ht="16.5" customHeight="1">
      <c r="B480" s="41"/>
      <c r="C480" s="192" t="s">
        <v>1077</v>
      </c>
      <c r="D480" s="192" t="s">
        <v>176</v>
      </c>
      <c r="E480" s="193" t="s">
        <v>1078</v>
      </c>
      <c r="F480" s="194" t="s">
        <v>1079</v>
      </c>
      <c r="G480" s="195" t="s">
        <v>327</v>
      </c>
      <c r="H480" s="196">
        <v>60.21</v>
      </c>
      <c r="I480" s="197"/>
      <c r="J480" s="198">
        <f>ROUND(I480*H480,2)</f>
        <v>0</v>
      </c>
      <c r="K480" s="194" t="s">
        <v>276</v>
      </c>
      <c r="L480" s="61"/>
      <c r="M480" s="199" t="s">
        <v>78</v>
      </c>
      <c r="N480" s="200" t="s">
        <v>50</v>
      </c>
      <c r="O480" s="42"/>
      <c r="P480" s="201">
        <f>O480*H480</f>
        <v>0</v>
      </c>
      <c r="Q480" s="201">
        <v>2.5000000000000001E-4</v>
      </c>
      <c r="R480" s="201">
        <f>Q480*H480</f>
        <v>1.50525E-2</v>
      </c>
      <c r="S480" s="201">
        <v>0</v>
      </c>
      <c r="T480" s="202">
        <f>S480*H480</f>
        <v>0</v>
      </c>
      <c r="AR480" s="23" t="s">
        <v>194</v>
      </c>
      <c r="AT480" s="23" t="s">
        <v>176</v>
      </c>
      <c r="AU480" s="23" t="s">
        <v>188</v>
      </c>
      <c r="AY480" s="23" t="s">
        <v>173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3" t="s">
        <v>87</v>
      </c>
      <c r="BK480" s="203">
        <f>ROUND(I480*H480,2)</f>
        <v>0</v>
      </c>
      <c r="BL480" s="23" t="s">
        <v>194</v>
      </c>
      <c r="BM480" s="23" t="s">
        <v>1080</v>
      </c>
    </row>
    <row r="481" spans="2:65" s="1" customFormat="1" ht="13.5">
      <c r="B481" s="41"/>
      <c r="C481" s="63"/>
      <c r="D481" s="204" t="s">
        <v>182</v>
      </c>
      <c r="E481" s="63"/>
      <c r="F481" s="205" t="s">
        <v>1081</v>
      </c>
      <c r="G481" s="63"/>
      <c r="H481" s="63"/>
      <c r="I481" s="163"/>
      <c r="J481" s="63"/>
      <c r="K481" s="63"/>
      <c r="L481" s="61"/>
      <c r="M481" s="206"/>
      <c r="N481" s="42"/>
      <c r="O481" s="42"/>
      <c r="P481" s="42"/>
      <c r="Q481" s="42"/>
      <c r="R481" s="42"/>
      <c r="S481" s="42"/>
      <c r="T481" s="78"/>
      <c r="AT481" s="23" t="s">
        <v>182</v>
      </c>
      <c r="AU481" s="23" t="s">
        <v>188</v>
      </c>
    </row>
    <row r="482" spans="2:65" s="11" customFormat="1" ht="13.5">
      <c r="B482" s="210"/>
      <c r="C482" s="211"/>
      <c r="D482" s="204" t="s">
        <v>279</v>
      </c>
      <c r="E482" s="212" t="s">
        <v>78</v>
      </c>
      <c r="F482" s="213" t="s">
        <v>1082</v>
      </c>
      <c r="G482" s="211"/>
      <c r="H482" s="214">
        <v>60.21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279</v>
      </c>
      <c r="AU482" s="220" t="s">
        <v>188</v>
      </c>
      <c r="AV482" s="11" t="s">
        <v>89</v>
      </c>
      <c r="AW482" s="11" t="s">
        <v>42</v>
      </c>
      <c r="AX482" s="11" t="s">
        <v>87</v>
      </c>
      <c r="AY482" s="220" t="s">
        <v>173</v>
      </c>
    </row>
    <row r="483" spans="2:65" s="1" customFormat="1" ht="16.5" customHeight="1">
      <c r="B483" s="41"/>
      <c r="C483" s="242" t="s">
        <v>1083</v>
      </c>
      <c r="D483" s="242" t="s">
        <v>346</v>
      </c>
      <c r="E483" s="243" t="s">
        <v>1084</v>
      </c>
      <c r="F483" s="244" t="s">
        <v>1085</v>
      </c>
      <c r="G483" s="245" t="s">
        <v>327</v>
      </c>
      <c r="H483" s="246">
        <v>63.220999999999997</v>
      </c>
      <c r="I483" s="247"/>
      <c r="J483" s="248">
        <f>ROUND(I483*H483,2)</f>
        <v>0</v>
      </c>
      <c r="K483" s="244" t="s">
        <v>276</v>
      </c>
      <c r="L483" s="249"/>
      <c r="M483" s="250" t="s">
        <v>78</v>
      </c>
      <c r="N483" s="251" t="s">
        <v>50</v>
      </c>
      <c r="O483" s="42"/>
      <c r="P483" s="201">
        <f>O483*H483</f>
        <v>0</v>
      </c>
      <c r="Q483" s="201">
        <v>3.0000000000000001E-5</v>
      </c>
      <c r="R483" s="201">
        <f>Q483*H483</f>
        <v>1.8966299999999998E-3</v>
      </c>
      <c r="S483" s="201">
        <v>0</v>
      </c>
      <c r="T483" s="202">
        <f>S483*H483</f>
        <v>0</v>
      </c>
      <c r="AR483" s="23" t="s">
        <v>209</v>
      </c>
      <c r="AT483" s="23" t="s">
        <v>346</v>
      </c>
      <c r="AU483" s="23" t="s">
        <v>188</v>
      </c>
      <c r="AY483" s="23" t="s">
        <v>173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23" t="s">
        <v>87</v>
      </c>
      <c r="BK483" s="203">
        <f>ROUND(I483*H483,2)</f>
        <v>0</v>
      </c>
      <c r="BL483" s="23" t="s">
        <v>194</v>
      </c>
      <c r="BM483" s="23" t="s">
        <v>1086</v>
      </c>
    </row>
    <row r="484" spans="2:65" s="1" customFormat="1" ht="27">
      <c r="B484" s="41"/>
      <c r="C484" s="63"/>
      <c r="D484" s="204" t="s">
        <v>182</v>
      </c>
      <c r="E484" s="63"/>
      <c r="F484" s="205" t="s">
        <v>1087</v>
      </c>
      <c r="G484" s="63"/>
      <c r="H484" s="63"/>
      <c r="I484" s="163"/>
      <c r="J484" s="63"/>
      <c r="K484" s="63"/>
      <c r="L484" s="61"/>
      <c r="M484" s="206"/>
      <c r="N484" s="42"/>
      <c r="O484" s="42"/>
      <c r="P484" s="42"/>
      <c r="Q484" s="42"/>
      <c r="R484" s="42"/>
      <c r="S484" s="42"/>
      <c r="T484" s="78"/>
      <c r="AT484" s="23" t="s">
        <v>182</v>
      </c>
      <c r="AU484" s="23" t="s">
        <v>188</v>
      </c>
    </row>
    <row r="485" spans="2:65" s="11" customFormat="1" ht="13.5">
      <c r="B485" s="210"/>
      <c r="C485" s="211"/>
      <c r="D485" s="204" t="s">
        <v>279</v>
      </c>
      <c r="E485" s="211"/>
      <c r="F485" s="213" t="s">
        <v>1088</v>
      </c>
      <c r="G485" s="211"/>
      <c r="H485" s="214">
        <v>63.220999999999997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279</v>
      </c>
      <c r="AU485" s="220" t="s">
        <v>188</v>
      </c>
      <c r="AV485" s="11" t="s">
        <v>89</v>
      </c>
      <c r="AW485" s="11" t="s">
        <v>6</v>
      </c>
      <c r="AX485" s="11" t="s">
        <v>87</v>
      </c>
      <c r="AY485" s="220" t="s">
        <v>173</v>
      </c>
    </row>
    <row r="486" spans="2:65" s="1" customFormat="1" ht="25.5" customHeight="1">
      <c r="B486" s="41"/>
      <c r="C486" s="192" t="s">
        <v>1089</v>
      </c>
      <c r="D486" s="192" t="s">
        <v>176</v>
      </c>
      <c r="E486" s="193" t="s">
        <v>1090</v>
      </c>
      <c r="F486" s="194" t="s">
        <v>1091</v>
      </c>
      <c r="G486" s="195" t="s">
        <v>256</v>
      </c>
      <c r="H486" s="196">
        <v>898.5</v>
      </c>
      <c r="I486" s="197"/>
      <c r="J486" s="198">
        <f>ROUND(I486*H486,2)</f>
        <v>0</v>
      </c>
      <c r="K486" s="194" t="s">
        <v>276</v>
      </c>
      <c r="L486" s="61"/>
      <c r="M486" s="199" t="s">
        <v>78</v>
      </c>
      <c r="N486" s="200" t="s">
        <v>50</v>
      </c>
      <c r="O486" s="42"/>
      <c r="P486" s="201">
        <f>O486*H486</f>
        <v>0</v>
      </c>
      <c r="Q486" s="201">
        <v>2.6800000000000001E-3</v>
      </c>
      <c r="R486" s="201">
        <f>Q486*H486</f>
        <v>2.4079800000000002</v>
      </c>
      <c r="S486" s="201">
        <v>0</v>
      </c>
      <c r="T486" s="202">
        <f>S486*H486</f>
        <v>0</v>
      </c>
      <c r="AR486" s="23" t="s">
        <v>194</v>
      </c>
      <c r="AT486" s="23" t="s">
        <v>176</v>
      </c>
      <c r="AU486" s="23" t="s">
        <v>188</v>
      </c>
      <c r="AY486" s="23" t="s">
        <v>173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3" t="s">
        <v>87</v>
      </c>
      <c r="BK486" s="203">
        <f>ROUND(I486*H486,2)</f>
        <v>0</v>
      </c>
      <c r="BL486" s="23" t="s">
        <v>194</v>
      </c>
      <c r="BM486" s="23" t="s">
        <v>1092</v>
      </c>
    </row>
    <row r="487" spans="2:65" s="1" customFormat="1" ht="27">
      <c r="B487" s="41"/>
      <c r="C487" s="63"/>
      <c r="D487" s="204" t="s">
        <v>182</v>
      </c>
      <c r="E487" s="63"/>
      <c r="F487" s="205" t="s">
        <v>1093</v>
      </c>
      <c r="G487" s="63"/>
      <c r="H487" s="63"/>
      <c r="I487" s="163"/>
      <c r="J487" s="63"/>
      <c r="K487" s="63"/>
      <c r="L487" s="61"/>
      <c r="M487" s="206"/>
      <c r="N487" s="42"/>
      <c r="O487" s="42"/>
      <c r="P487" s="42"/>
      <c r="Q487" s="42"/>
      <c r="R487" s="42"/>
      <c r="S487" s="42"/>
      <c r="T487" s="78"/>
      <c r="AT487" s="23" t="s">
        <v>182</v>
      </c>
      <c r="AU487" s="23" t="s">
        <v>188</v>
      </c>
    </row>
    <row r="488" spans="2:65" s="11" customFormat="1" ht="13.5">
      <c r="B488" s="210"/>
      <c r="C488" s="211"/>
      <c r="D488" s="204" t="s">
        <v>279</v>
      </c>
      <c r="E488" s="212" t="s">
        <v>78</v>
      </c>
      <c r="F488" s="213" t="s">
        <v>1094</v>
      </c>
      <c r="G488" s="211"/>
      <c r="H488" s="214">
        <v>898.5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279</v>
      </c>
      <c r="AU488" s="220" t="s">
        <v>188</v>
      </c>
      <c r="AV488" s="11" t="s">
        <v>89</v>
      </c>
      <c r="AW488" s="11" t="s">
        <v>42</v>
      </c>
      <c r="AX488" s="11" t="s">
        <v>87</v>
      </c>
      <c r="AY488" s="220" t="s">
        <v>173</v>
      </c>
    </row>
    <row r="489" spans="2:65" s="10" customFormat="1" ht="22.35" customHeight="1">
      <c r="B489" s="176"/>
      <c r="C489" s="177"/>
      <c r="D489" s="178" t="s">
        <v>79</v>
      </c>
      <c r="E489" s="190" t="s">
        <v>876</v>
      </c>
      <c r="F489" s="190" t="s">
        <v>1095</v>
      </c>
      <c r="G489" s="177"/>
      <c r="H489" s="177"/>
      <c r="I489" s="180"/>
      <c r="J489" s="191">
        <f>BK489</f>
        <v>0</v>
      </c>
      <c r="K489" s="177"/>
      <c r="L489" s="182"/>
      <c r="M489" s="183"/>
      <c r="N489" s="184"/>
      <c r="O489" s="184"/>
      <c r="P489" s="185">
        <f>SUM(P490:P534)</f>
        <v>0</v>
      </c>
      <c r="Q489" s="184"/>
      <c r="R489" s="185">
        <f>SUM(R490:R534)</f>
        <v>344.40605053999997</v>
      </c>
      <c r="S489" s="184"/>
      <c r="T489" s="186">
        <f>SUM(T490:T534)</f>
        <v>0</v>
      </c>
      <c r="AR489" s="187" t="s">
        <v>87</v>
      </c>
      <c r="AT489" s="188" t="s">
        <v>79</v>
      </c>
      <c r="AU489" s="188" t="s">
        <v>89</v>
      </c>
      <c r="AY489" s="187" t="s">
        <v>173</v>
      </c>
      <c r="BK489" s="189">
        <f>SUM(BK490:BK534)</f>
        <v>0</v>
      </c>
    </row>
    <row r="490" spans="2:65" s="1" customFormat="1" ht="25.5" customHeight="1">
      <c r="B490" s="41"/>
      <c r="C490" s="192" t="s">
        <v>1096</v>
      </c>
      <c r="D490" s="192" t="s">
        <v>176</v>
      </c>
      <c r="E490" s="193" t="s">
        <v>1097</v>
      </c>
      <c r="F490" s="194" t="s">
        <v>1098</v>
      </c>
      <c r="G490" s="195" t="s">
        <v>275</v>
      </c>
      <c r="H490" s="196">
        <v>99.385999999999996</v>
      </c>
      <c r="I490" s="197"/>
      <c r="J490" s="198">
        <f>ROUND(I490*H490,2)</f>
        <v>0</v>
      </c>
      <c r="K490" s="194" t="s">
        <v>276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2.2563399999999998</v>
      </c>
      <c r="R490" s="201">
        <f>Q490*H490</f>
        <v>224.24860723999996</v>
      </c>
      <c r="S490" s="201">
        <v>0</v>
      </c>
      <c r="T490" s="202">
        <f>S490*H490</f>
        <v>0</v>
      </c>
      <c r="AR490" s="23" t="s">
        <v>194</v>
      </c>
      <c r="AT490" s="23" t="s">
        <v>176</v>
      </c>
      <c r="AU490" s="23" t="s">
        <v>188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194</v>
      </c>
      <c r="BM490" s="23" t="s">
        <v>1099</v>
      </c>
    </row>
    <row r="491" spans="2:65" s="1" customFormat="1" ht="13.5">
      <c r="B491" s="41"/>
      <c r="C491" s="63"/>
      <c r="D491" s="204" t="s">
        <v>182</v>
      </c>
      <c r="E491" s="63"/>
      <c r="F491" s="205" t="s">
        <v>1100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188</v>
      </c>
    </row>
    <row r="492" spans="2:65" s="11" customFormat="1" ht="13.5">
      <c r="B492" s="210"/>
      <c r="C492" s="211"/>
      <c r="D492" s="204" t="s">
        <v>279</v>
      </c>
      <c r="E492" s="212" t="s">
        <v>78</v>
      </c>
      <c r="F492" s="213" t="s">
        <v>1101</v>
      </c>
      <c r="G492" s="211"/>
      <c r="H492" s="214">
        <v>50.817999999999998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279</v>
      </c>
      <c r="AU492" s="220" t="s">
        <v>188</v>
      </c>
      <c r="AV492" s="11" t="s">
        <v>89</v>
      </c>
      <c r="AW492" s="11" t="s">
        <v>42</v>
      </c>
      <c r="AX492" s="11" t="s">
        <v>80</v>
      </c>
      <c r="AY492" s="220" t="s">
        <v>173</v>
      </c>
    </row>
    <row r="493" spans="2:65" s="11" customFormat="1" ht="13.5">
      <c r="B493" s="210"/>
      <c r="C493" s="211"/>
      <c r="D493" s="204" t="s">
        <v>279</v>
      </c>
      <c r="E493" s="212" t="s">
        <v>78</v>
      </c>
      <c r="F493" s="213" t="s">
        <v>1102</v>
      </c>
      <c r="G493" s="211"/>
      <c r="H493" s="214">
        <v>47.021999999999998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279</v>
      </c>
      <c r="AU493" s="220" t="s">
        <v>188</v>
      </c>
      <c r="AV493" s="11" t="s">
        <v>89</v>
      </c>
      <c r="AW493" s="11" t="s">
        <v>42</v>
      </c>
      <c r="AX493" s="11" t="s">
        <v>80</v>
      </c>
      <c r="AY493" s="220" t="s">
        <v>173</v>
      </c>
    </row>
    <row r="494" spans="2:65" s="12" customFormat="1" ht="13.5">
      <c r="B494" s="221"/>
      <c r="C494" s="222"/>
      <c r="D494" s="204" t="s">
        <v>279</v>
      </c>
      <c r="E494" s="223" t="s">
        <v>78</v>
      </c>
      <c r="F494" s="224" t="s">
        <v>1103</v>
      </c>
      <c r="G494" s="222"/>
      <c r="H494" s="223" t="s">
        <v>78</v>
      </c>
      <c r="I494" s="225"/>
      <c r="J494" s="222"/>
      <c r="K494" s="222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279</v>
      </c>
      <c r="AU494" s="230" t="s">
        <v>188</v>
      </c>
      <c r="AV494" s="12" t="s">
        <v>87</v>
      </c>
      <c r="AW494" s="12" t="s">
        <v>42</v>
      </c>
      <c r="AX494" s="12" t="s">
        <v>80</v>
      </c>
      <c r="AY494" s="230" t="s">
        <v>173</v>
      </c>
    </row>
    <row r="495" spans="2:65" s="11" customFormat="1" ht="13.5">
      <c r="B495" s="210"/>
      <c r="C495" s="211"/>
      <c r="D495" s="204" t="s">
        <v>279</v>
      </c>
      <c r="E495" s="212" t="s">
        <v>78</v>
      </c>
      <c r="F495" s="213" t="s">
        <v>1104</v>
      </c>
      <c r="G495" s="211"/>
      <c r="H495" s="214">
        <v>0.51100000000000001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279</v>
      </c>
      <c r="AU495" s="220" t="s">
        <v>188</v>
      </c>
      <c r="AV495" s="11" t="s">
        <v>89</v>
      </c>
      <c r="AW495" s="11" t="s">
        <v>42</v>
      </c>
      <c r="AX495" s="11" t="s">
        <v>80</v>
      </c>
      <c r="AY495" s="220" t="s">
        <v>173</v>
      </c>
    </row>
    <row r="496" spans="2:65" s="12" customFormat="1" ht="13.5">
      <c r="B496" s="221"/>
      <c r="C496" s="222"/>
      <c r="D496" s="204" t="s">
        <v>279</v>
      </c>
      <c r="E496" s="223" t="s">
        <v>78</v>
      </c>
      <c r="F496" s="224" t="s">
        <v>1105</v>
      </c>
      <c r="G496" s="222"/>
      <c r="H496" s="223" t="s">
        <v>78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279</v>
      </c>
      <c r="AU496" s="230" t="s">
        <v>188</v>
      </c>
      <c r="AV496" s="12" t="s">
        <v>87</v>
      </c>
      <c r="AW496" s="12" t="s">
        <v>42</v>
      </c>
      <c r="AX496" s="12" t="s">
        <v>80</v>
      </c>
      <c r="AY496" s="230" t="s">
        <v>173</v>
      </c>
    </row>
    <row r="497" spans="2:65" s="11" customFormat="1" ht="13.5">
      <c r="B497" s="210"/>
      <c r="C497" s="211"/>
      <c r="D497" s="204" t="s">
        <v>279</v>
      </c>
      <c r="E497" s="212" t="s">
        <v>78</v>
      </c>
      <c r="F497" s="213" t="s">
        <v>1106</v>
      </c>
      <c r="G497" s="211"/>
      <c r="H497" s="214">
        <v>1.0349999999999999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279</v>
      </c>
      <c r="AU497" s="220" t="s">
        <v>188</v>
      </c>
      <c r="AV497" s="11" t="s">
        <v>89</v>
      </c>
      <c r="AW497" s="11" t="s">
        <v>42</v>
      </c>
      <c r="AX497" s="11" t="s">
        <v>80</v>
      </c>
      <c r="AY497" s="220" t="s">
        <v>173</v>
      </c>
    </row>
    <row r="498" spans="2:65" s="1" customFormat="1" ht="16.5" customHeight="1">
      <c r="B498" s="41"/>
      <c r="C498" s="192" t="s">
        <v>1107</v>
      </c>
      <c r="D498" s="192" t="s">
        <v>176</v>
      </c>
      <c r="E498" s="193" t="s">
        <v>1108</v>
      </c>
      <c r="F498" s="194" t="s">
        <v>1109</v>
      </c>
      <c r="G498" s="195" t="s">
        <v>275</v>
      </c>
      <c r="H498" s="196">
        <v>99.385999999999996</v>
      </c>
      <c r="I498" s="197"/>
      <c r="J498" s="198">
        <f>ROUND(I498*H498,2)</f>
        <v>0</v>
      </c>
      <c r="K498" s="194" t="s">
        <v>276</v>
      </c>
      <c r="L498" s="61"/>
      <c r="M498" s="199" t="s">
        <v>78</v>
      </c>
      <c r="N498" s="200" t="s">
        <v>50</v>
      </c>
      <c r="O498" s="42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3" t="s">
        <v>194</v>
      </c>
      <c r="AT498" s="23" t="s">
        <v>176</v>
      </c>
      <c r="AU498" s="23" t="s">
        <v>188</v>
      </c>
      <c r="AY498" s="23" t="s">
        <v>173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3" t="s">
        <v>87</v>
      </c>
      <c r="BK498" s="203">
        <f>ROUND(I498*H498,2)</f>
        <v>0</v>
      </c>
      <c r="BL498" s="23" t="s">
        <v>194</v>
      </c>
      <c r="BM498" s="23" t="s">
        <v>1110</v>
      </c>
    </row>
    <row r="499" spans="2:65" s="1" customFormat="1" ht="27">
      <c r="B499" s="41"/>
      <c r="C499" s="63"/>
      <c r="D499" s="204" t="s">
        <v>182</v>
      </c>
      <c r="E499" s="63"/>
      <c r="F499" s="205" t="s">
        <v>1111</v>
      </c>
      <c r="G499" s="63"/>
      <c r="H499" s="63"/>
      <c r="I499" s="163"/>
      <c r="J499" s="63"/>
      <c r="K499" s="63"/>
      <c r="L499" s="61"/>
      <c r="M499" s="206"/>
      <c r="N499" s="42"/>
      <c r="O499" s="42"/>
      <c r="P499" s="42"/>
      <c r="Q499" s="42"/>
      <c r="R499" s="42"/>
      <c r="S499" s="42"/>
      <c r="T499" s="78"/>
      <c r="AT499" s="23" t="s">
        <v>182</v>
      </c>
      <c r="AU499" s="23" t="s">
        <v>188</v>
      </c>
    </row>
    <row r="500" spans="2:65" s="1" customFormat="1" ht="25.5" customHeight="1">
      <c r="B500" s="41"/>
      <c r="C500" s="192" t="s">
        <v>1112</v>
      </c>
      <c r="D500" s="192" t="s">
        <v>176</v>
      </c>
      <c r="E500" s="193" t="s">
        <v>1113</v>
      </c>
      <c r="F500" s="194" t="s">
        <v>1114</v>
      </c>
      <c r="G500" s="195" t="s">
        <v>275</v>
      </c>
      <c r="H500" s="196">
        <v>31.751999999999999</v>
      </c>
      <c r="I500" s="197"/>
      <c r="J500" s="198">
        <f>ROUND(I500*H500,2)</f>
        <v>0</v>
      </c>
      <c r="K500" s="194" t="s">
        <v>276</v>
      </c>
      <c r="L500" s="61"/>
      <c r="M500" s="199" t="s">
        <v>78</v>
      </c>
      <c r="N500" s="200" t="s">
        <v>50</v>
      </c>
      <c r="O500" s="42"/>
      <c r="P500" s="201">
        <f>O500*H500</f>
        <v>0</v>
      </c>
      <c r="Q500" s="201">
        <v>2.2563399999999998</v>
      </c>
      <c r="R500" s="201">
        <f>Q500*H500</f>
        <v>71.643307679999992</v>
      </c>
      <c r="S500" s="201">
        <v>0</v>
      </c>
      <c r="T500" s="202">
        <f>S500*H500</f>
        <v>0</v>
      </c>
      <c r="AR500" s="23" t="s">
        <v>194</v>
      </c>
      <c r="AT500" s="23" t="s">
        <v>176</v>
      </c>
      <c r="AU500" s="23" t="s">
        <v>188</v>
      </c>
      <c r="AY500" s="23" t="s">
        <v>173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3" t="s">
        <v>87</v>
      </c>
      <c r="BK500" s="203">
        <f>ROUND(I500*H500,2)</f>
        <v>0</v>
      </c>
      <c r="BL500" s="23" t="s">
        <v>194</v>
      </c>
      <c r="BM500" s="23" t="s">
        <v>1115</v>
      </c>
    </row>
    <row r="501" spans="2:65" s="1" customFormat="1" ht="13.5">
      <c r="B501" s="41"/>
      <c r="C501" s="63"/>
      <c r="D501" s="204" t="s">
        <v>182</v>
      </c>
      <c r="E501" s="63"/>
      <c r="F501" s="205" t="s">
        <v>1116</v>
      </c>
      <c r="G501" s="63"/>
      <c r="H501" s="63"/>
      <c r="I501" s="163"/>
      <c r="J501" s="63"/>
      <c r="K501" s="63"/>
      <c r="L501" s="61"/>
      <c r="M501" s="206"/>
      <c r="N501" s="42"/>
      <c r="O501" s="42"/>
      <c r="P501" s="42"/>
      <c r="Q501" s="42"/>
      <c r="R501" s="42"/>
      <c r="S501" s="42"/>
      <c r="T501" s="78"/>
      <c r="AT501" s="23" t="s">
        <v>182</v>
      </c>
      <c r="AU501" s="23" t="s">
        <v>188</v>
      </c>
    </row>
    <row r="502" spans="2:65" s="11" customFormat="1" ht="13.5">
      <c r="B502" s="210"/>
      <c r="C502" s="211"/>
      <c r="D502" s="204" t="s">
        <v>279</v>
      </c>
      <c r="E502" s="212" t="s">
        <v>78</v>
      </c>
      <c r="F502" s="213" t="s">
        <v>1117</v>
      </c>
      <c r="G502" s="211"/>
      <c r="H502" s="214">
        <v>31.751999999999999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279</v>
      </c>
      <c r="AU502" s="220" t="s">
        <v>188</v>
      </c>
      <c r="AV502" s="11" t="s">
        <v>89</v>
      </c>
      <c r="AW502" s="11" t="s">
        <v>42</v>
      </c>
      <c r="AX502" s="11" t="s">
        <v>87</v>
      </c>
      <c r="AY502" s="220" t="s">
        <v>173</v>
      </c>
    </row>
    <row r="503" spans="2:65" s="1" customFormat="1" ht="16.5" customHeight="1">
      <c r="B503" s="41"/>
      <c r="C503" s="192" t="s">
        <v>1118</v>
      </c>
      <c r="D503" s="192" t="s">
        <v>176</v>
      </c>
      <c r="E503" s="193" t="s">
        <v>1119</v>
      </c>
      <c r="F503" s="194" t="s">
        <v>1120</v>
      </c>
      <c r="G503" s="195" t="s">
        <v>275</v>
      </c>
      <c r="H503" s="196">
        <v>31.751999999999999</v>
      </c>
      <c r="I503" s="197"/>
      <c r="J503" s="198">
        <f>ROUND(I503*H503,2)</f>
        <v>0</v>
      </c>
      <c r="K503" s="194" t="s">
        <v>276</v>
      </c>
      <c r="L503" s="61"/>
      <c r="M503" s="199" t="s">
        <v>78</v>
      </c>
      <c r="N503" s="200" t="s">
        <v>50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3" t="s">
        <v>194</v>
      </c>
      <c r="AT503" s="23" t="s">
        <v>176</v>
      </c>
      <c r="AU503" s="23" t="s">
        <v>188</v>
      </c>
      <c r="AY503" s="23" t="s">
        <v>173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3" t="s">
        <v>87</v>
      </c>
      <c r="BK503" s="203">
        <f>ROUND(I503*H503,2)</f>
        <v>0</v>
      </c>
      <c r="BL503" s="23" t="s">
        <v>194</v>
      </c>
      <c r="BM503" s="23" t="s">
        <v>1121</v>
      </c>
    </row>
    <row r="504" spans="2:65" s="1" customFormat="1" ht="27">
      <c r="B504" s="41"/>
      <c r="C504" s="63"/>
      <c r="D504" s="204" t="s">
        <v>182</v>
      </c>
      <c r="E504" s="63"/>
      <c r="F504" s="205" t="s">
        <v>1122</v>
      </c>
      <c r="G504" s="63"/>
      <c r="H504" s="63"/>
      <c r="I504" s="163"/>
      <c r="J504" s="63"/>
      <c r="K504" s="63"/>
      <c r="L504" s="61"/>
      <c r="M504" s="206"/>
      <c r="N504" s="42"/>
      <c r="O504" s="42"/>
      <c r="P504" s="42"/>
      <c r="Q504" s="42"/>
      <c r="R504" s="42"/>
      <c r="S504" s="42"/>
      <c r="T504" s="78"/>
      <c r="AT504" s="23" t="s">
        <v>182</v>
      </c>
      <c r="AU504" s="23" t="s">
        <v>188</v>
      </c>
    </row>
    <row r="505" spans="2:65" s="11" customFormat="1" ht="13.5">
      <c r="B505" s="210"/>
      <c r="C505" s="211"/>
      <c r="D505" s="204" t="s">
        <v>279</v>
      </c>
      <c r="E505" s="212" t="s">
        <v>78</v>
      </c>
      <c r="F505" s="213" t="s">
        <v>1123</v>
      </c>
      <c r="G505" s="211"/>
      <c r="H505" s="214">
        <v>31.751999999999999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279</v>
      </c>
      <c r="AU505" s="220" t="s">
        <v>188</v>
      </c>
      <c r="AV505" s="11" t="s">
        <v>89</v>
      </c>
      <c r="AW505" s="11" t="s">
        <v>42</v>
      </c>
      <c r="AX505" s="11" t="s">
        <v>87</v>
      </c>
      <c r="AY505" s="220" t="s">
        <v>173</v>
      </c>
    </row>
    <row r="506" spans="2:65" s="1" customFormat="1" ht="25.5" customHeight="1">
      <c r="B506" s="41"/>
      <c r="C506" s="192" t="s">
        <v>1124</v>
      </c>
      <c r="D506" s="192" t="s">
        <v>176</v>
      </c>
      <c r="E506" s="193" t="s">
        <v>1125</v>
      </c>
      <c r="F506" s="194" t="s">
        <v>1126</v>
      </c>
      <c r="G506" s="195" t="s">
        <v>275</v>
      </c>
      <c r="H506" s="196">
        <v>99.385999999999996</v>
      </c>
      <c r="I506" s="197"/>
      <c r="J506" s="198">
        <f>ROUND(I506*H506,2)</f>
        <v>0</v>
      </c>
      <c r="K506" s="194" t="s">
        <v>276</v>
      </c>
      <c r="L506" s="61"/>
      <c r="M506" s="199" t="s">
        <v>78</v>
      </c>
      <c r="N506" s="200" t="s">
        <v>50</v>
      </c>
      <c r="O506" s="42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3" t="s">
        <v>194</v>
      </c>
      <c r="AT506" s="23" t="s">
        <v>176</v>
      </c>
      <c r="AU506" s="23" t="s">
        <v>188</v>
      </c>
      <c r="AY506" s="23" t="s">
        <v>173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3" t="s">
        <v>87</v>
      </c>
      <c r="BK506" s="203">
        <f>ROUND(I506*H506,2)</f>
        <v>0</v>
      </c>
      <c r="BL506" s="23" t="s">
        <v>194</v>
      </c>
      <c r="BM506" s="23" t="s">
        <v>1127</v>
      </c>
    </row>
    <row r="507" spans="2:65" s="1" customFormat="1" ht="27">
      <c r="B507" s="41"/>
      <c r="C507" s="63"/>
      <c r="D507" s="204" t="s">
        <v>182</v>
      </c>
      <c r="E507" s="63"/>
      <c r="F507" s="205" t="s">
        <v>1128</v>
      </c>
      <c r="G507" s="63"/>
      <c r="H507" s="63"/>
      <c r="I507" s="163"/>
      <c r="J507" s="63"/>
      <c r="K507" s="63"/>
      <c r="L507" s="61"/>
      <c r="M507" s="206"/>
      <c r="N507" s="42"/>
      <c r="O507" s="42"/>
      <c r="P507" s="42"/>
      <c r="Q507" s="42"/>
      <c r="R507" s="42"/>
      <c r="S507" s="42"/>
      <c r="T507" s="78"/>
      <c r="AT507" s="23" t="s">
        <v>182</v>
      </c>
      <c r="AU507" s="23" t="s">
        <v>188</v>
      </c>
    </row>
    <row r="508" spans="2:65" s="1" customFormat="1" ht="25.5" customHeight="1">
      <c r="B508" s="41"/>
      <c r="C508" s="192" t="s">
        <v>1129</v>
      </c>
      <c r="D508" s="192" t="s">
        <v>176</v>
      </c>
      <c r="E508" s="193" t="s">
        <v>1130</v>
      </c>
      <c r="F508" s="194" t="s">
        <v>1131</v>
      </c>
      <c r="G508" s="195" t="s">
        <v>275</v>
      </c>
      <c r="H508" s="196">
        <v>31.751999999999999</v>
      </c>
      <c r="I508" s="197"/>
      <c r="J508" s="198">
        <f>ROUND(I508*H508,2)</f>
        <v>0</v>
      </c>
      <c r="K508" s="194" t="s">
        <v>276</v>
      </c>
      <c r="L508" s="61"/>
      <c r="M508" s="199" t="s">
        <v>78</v>
      </c>
      <c r="N508" s="200" t="s">
        <v>50</v>
      </c>
      <c r="O508" s="42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3" t="s">
        <v>194</v>
      </c>
      <c r="AT508" s="23" t="s">
        <v>176</v>
      </c>
      <c r="AU508" s="23" t="s">
        <v>188</v>
      </c>
      <c r="AY508" s="23" t="s">
        <v>173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3" t="s">
        <v>87</v>
      </c>
      <c r="BK508" s="203">
        <f>ROUND(I508*H508,2)</f>
        <v>0</v>
      </c>
      <c r="BL508" s="23" t="s">
        <v>194</v>
      </c>
      <c r="BM508" s="23" t="s">
        <v>1132</v>
      </c>
    </row>
    <row r="509" spans="2:65" s="1" customFormat="1" ht="27">
      <c r="B509" s="41"/>
      <c r="C509" s="63"/>
      <c r="D509" s="204" t="s">
        <v>182</v>
      </c>
      <c r="E509" s="63"/>
      <c r="F509" s="205" t="s">
        <v>1133</v>
      </c>
      <c r="G509" s="63"/>
      <c r="H509" s="63"/>
      <c r="I509" s="163"/>
      <c r="J509" s="63"/>
      <c r="K509" s="63"/>
      <c r="L509" s="61"/>
      <c r="M509" s="206"/>
      <c r="N509" s="42"/>
      <c r="O509" s="42"/>
      <c r="P509" s="42"/>
      <c r="Q509" s="42"/>
      <c r="R509" s="42"/>
      <c r="S509" s="42"/>
      <c r="T509" s="78"/>
      <c r="AT509" s="23" t="s">
        <v>182</v>
      </c>
      <c r="AU509" s="23" t="s">
        <v>188</v>
      </c>
    </row>
    <row r="510" spans="2:65" s="1" customFormat="1" ht="16.5" customHeight="1">
      <c r="B510" s="41"/>
      <c r="C510" s="192" t="s">
        <v>1134</v>
      </c>
      <c r="D510" s="192" t="s">
        <v>176</v>
      </c>
      <c r="E510" s="193" t="s">
        <v>1135</v>
      </c>
      <c r="F510" s="194" t="s">
        <v>1136</v>
      </c>
      <c r="G510" s="195" t="s">
        <v>275</v>
      </c>
      <c r="H510" s="196">
        <v>1.0349999999999999</v>
      </c>
      <c r="I510" s="197"/>
      <c r="J510" s="198">
        <f>ROUND(I510*H510,2)</f>
        <v>0</v>
      </c>
      <c r="K510" s="194" t="s">
        <v>276</v>
      </c>
      <c r="L510" s="61"/>
      <c r="M510" s="199" t="s">
        <v>78</v>
      </c>
      <c r="N510" s="200" t="s">
        <v>50</v>
      </c>
      <c r="O510" s="42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AR510" s="23" t="s">
        <v>194</v>
      </c>
      <c r="AT510" s="23" t="s">
        <v>176</v>
      </c>
      <c r="AU510" s="23" t="s">
        <v>188</v>
      </c>
      <c r="AY510" s="23" t="s">
        <v>173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3" t="s">
        <v>87</v>
      </c>
      <c r="BK510" s="203">
        <f>ROUND(I510*H510,2)</f>
        <v>0</v>
      </c>
      <c r="BL510" s="23" t="s">
        <v>194</v>
      </c>
      <c r="BM510" s="23" t="s">
        <v>1137</v>
      </c>
    </row>
    <row r="511" spans="2:65" s="1" customFormat="1" ht="27">
      <c r="B511" s="41"/>
      <c r="C511" s="63"/>
      <c r="D511" s="204" t="s">
        <v>182</v>
      </c>
      <c r="E511" s="63"/>
      <c r="F511" s="205" t="s">
        <v>1138</v>
      </c>
      <c r="G511" s="63"/>
      <c r="H511" s="63"/>
      <c r="I511" s="163"/>
      <c r="J511" s="63"/>
      <c r="K511" s="63"/>
      <c r="L511" s="61"/>
      <c r="M511" s="206"/>
      <c r="N511" s="42"/>
      <c r="O511" s="42"/>
      <c r="P511" s="42"/>
      <c r="Q511" s="42"/>
      <c r="R511" s="42"/>
      <c r="S511" s="42"/>
      <c r="T511" s="78"/>
      <c r="AT511" s="23" t="s">
        <v>182</v>
      </c>
      <c r="AU511" s="23" t="s">
        <v>188</v>
      </c>
    </row>
    <row r="512" spans="2:65" s="1" customFormat="1" ht="16.5" customHeight="1">
      <c r="B512" s="41"/>
      <c r="C512" s="192" t="s">
        <v>1139</v>
      </c>
      <c r="D512" s="192" t="s">
        <v>176</v>
      </c>
      <c r="E512" s="193" t="s">
        <v>1140</v>
      </c>
      <c r="F512" s="194" t="s">
        <v>1141</v>
      </c>
      <c r="G512" s="195" t="s">
        <v>332</v>
      </c>
      <c r="H512" s="196">
        <v>2.5070000000000001</v>
      </c>
      <c r="I512" s="197"/>
      <c r="J512" s="198">
        <f>ROUND(I512*H512,2)</f>
        <v>0</v>
      </c>
      <c r="K512" s="194" t="s">
        <v>276</v>
      </c>
      <c r="L512" s="61"/>
      <c r="M512" s="199" t="s">
        <v>78</v>
      </c>
      <c r="N512" s="200" t="s">
        <v>50</v>
      </c>
      <c r="O512" s="42"/>
      <c r="P512" s="201">
        <f>O512*H512</f>
        <v>0</v>
      </c>
      <c r="Q512" s="201">
        <v>1.0530600000000001</v>
      </c>
      <c r="R512" s="201">
        <f>Q512*H512</f>
        <v>2.6400214200000005</v>
      </c>
      <c r="S512" s="201">
        <v>0</v>
      </c>
      <c r="T512" s="202">
        <f>S512*H512</f>
        <v>0</v>
      </c>
      <c r="AR512" s="23" t="s">
        <v>194</v>
      </c>
      <c r="AT512" s="23" t="s">
        <v>176</v>
      </c>
      <c r="AU512" s="23" t="s">
        <v>188</v>
      </c>
      <c r="AY512" s="23" t="s">
        <v>173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3" t="s">
        <v>87</v>
      </c>
      <c r="BK512" s="203">
        <f>ROUND(I512*H512,2)</f>
        <v>0</v>
      </c>
      <c r="BL512" s="23" t="s">
        <v>194</v>
      </c>
      <c r="BM512" s="23" t="s">
        <v>1142</v>
      </c>
    </row>
    <row r="513" spans="2:65" s="1" customFormat="1" ht="13.5">
      <c r="B513" s="41"/>
      <c r="C513" s="63"/>
      <c r="D513" s="204" t="s">
        <v>182</v>
      </c>
      <c r="E513" s="63"/>
      <c r="F513" s="205" t="s">
        <v>1143</v>
      </c>
      <c r="G513" s="63"/>
      <c r="H513" s="63"/>
      <c r="I513" s="163"/>
      <c r="J513" s="63"/>
      <c r="K513" s="63"/>
      <c r="L513" s="61"/>
      <c r="M513" s="206"/>
      <c r="N513" s="42"/>
      <c r="O513" s="42"/>
      <c r="P513" s="42"/>
      <c r="Q513" s="42"/>
      <c r="R513" s="42"/>
      <c r="S513" s="42"/>
      <c r="T513" s="78"/>
      <c r="AT513" s="23" t="s">
        <v>182</v>
      </c>
      <c r="AU513" s="23" t="s">
        <v>188</v>
      </c>
    </row>
    <row r="514" spans="2:65" s="11" customFormat="1" ht="13.5">
      <c r="B514" s="210"/>
      <c r="C514" s="211"/>
      <c r="D514" s="204" t="s">
        <v>279</v>
      </c>
      <c r="E514" s="212" t="s">
        <v>78</v>
      </c>
      <c r="F514" s="213" t="s">
        <v>1144</v>
      </c>
      <c r="G514" s="211"/>
      <c r="H514" s="214">
        <v>0.42899999999999999</v>
      </c>
      <c r="I514" s="215"/>
      <c r="J514" s="211"/>
      <c r="K514" s="211"/>
      <c r="L514" s="216"/>
      <c r="M514" s="217"/>
      <c r="N514" s="218"/>
      <c r="O514" s="218"/>
      <c r="P514" s="218"/>
      <c r="Q514" s="218"/>
      <c r="R514" s="218"/>
      <c r="S514" s="218"/>
      <c r="T514" s="219"/>
      <c r="AT514" s="220" t="s">
        <v>279</v>
      </c>
      <c r="AU514" s="220" t="s">
        <v>188</v>
      </c>
      <c r="AV514" s="11" t="s">
        <v>89</v>
      </c>
      <c r="AW514" s="11" t="s">
        <v>42</v>
      </c>
      <c r="AX514" s="11" t="s">
        <v>80</v>
      </c>
      <c r="AY514" s="220" t="s">
        <v>173</v>
      </c>
    </row>
    <row r="515" spans="2:65" s="11" customFormat="1" ht="13.5">
      <c r="B515" s="210"/>
      <c r="C515" s="211"/>
      <c r="D515" s="204" t="s">
        <v>279</v>
      </c>
      <c r="E515" s="212" t="s">
        <v>78</v>
      </c>
      <c r="F515" s="213" t="s">
        <v>1145</v>
      </c>
      <c r="G515" s="211"/>
      <c r="H515" s="214">
        <v>1.143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279</v>
      </c>
      <c r="AU515" s="220" t="s">
        <v>188</v>
      </c>
      <c r="AV515" s="11" t="s">
        <v>89</v>
      </c>
      <c r="AW515" s="11" t="s">
        <v>42</v>
      </c>
      <c r="AX515" s="11" t="s">
        <v>80</v>
      </c>
      <c r="AY515" s="220" t="s">
        <v>173</v>
      </c>
    </row>
    <row r="516" spans="2:65" s="11" customFormat="1" ht="13.5">
      <c r="B516" s="210"/>
      <c r="C516" s="211"/>
      <c r="D516" s="204" t="s">
        <v>279</v>
      </c>
      <c r="E516" s="212" t="s">
        <v>78</v>
      </c>
      <c r="F516" s="213" t="s">
        <v>1146</v>
      </c>
      <c r="G516" s="211"/>
      <c r="H516" s="214">
        <v>0.90700000000000003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279</v>
      </c>
      <c r="AU516" s="220" t="s">
        <v>188</v>
      </c>
      <c r="AV516" s="11" t="s">
        <v>89</v>
      </c>
      <c r="AW516" s="11" t="s">
        <v>42</v>
      </c>
      <c r="AX516" s="11" t="s">
        <v>80</v>
      </c>
      <c r="AY516" s="220" t="s">
        <v>173</v>
      </c>
    </row>
    <row r="517" spans="2:65" s="12" customFormat="1" ht="13.5">
      <c r="B517" s="221"/>
      <c r="C517" s="222"/>
      <c r="D517" s="204" t="s">
        <v>279</v>
      </c>
      <c r="E517" s="223" t="s">
        <v>78</v>
      </c>
      <c r="F517" s="224" t="s">
        <v>1103</v>
      </c>
      <c r="G517" s="222"/>
      <c r="H517" s="223" t="s">
        <v>78</v>
      </c>
      <c r="I517" s="225"/>
      <c r="J517" s="222"/>
      <c r="K517" s="222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279</v>
      </c>
      <c r="AU517" s="230" t="s">
        <v>188</v>
      </c>
      <c r="AV517" s="12" t="s">
        <v>87</v>
      </c>
      <c r="AW517" s="12" t="s">
        <v>42</v>
      </c>
      <c r="AX517" s="12" t="s">
        <v>80</v>
      </c>
      <c r="AY517" s="230" t="s">
        <v>173</v>
      </c>
    </row>
    <row r="518" spans="2:65" s="11" customFormat="1" ht="13.5">
      <c r="B518" s="210"/>
      <c r="C518" s="211"/>
      <c r="D518" s="204" t="s">
        <v>279</v>
      </c>
      <c r="E518" s="212" t="s">
        <v>78</v>
      </c>
      <c r="F518" s="213" t="s">
        <v>1147</v>
      </c>
      <c r="G518" s="211"/>
      <c r="H518" s="214">
        <v>1.2E-2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279</v>
      </c>
      <c r="AU518" s="220" t="s">
        <v>188</v>
      </c>
      <c r="AV518" s="11" t="s">
        <v>89</v>
      </c>
      <c r="AW518" s="11" t="s">
        <v>42</v>
      </c>
      <c r="AX518" s="11" t="s">
        <v>80</v>
      </c>
      <c r="AY518" s="220" t="s">
        <v>173</v>
      </c>
    </row>
    <row r="519" spans="2:65" s="12" customFormat="1" ht="13.5">
      <c r="B519" s="221"/>
      <c r="C519" s="222"/>
      <c r="D519" s="204" t="s">
        <v>279</v>
      </c>
      <c r="E519" s="223" t="s">
        <v>78</v>
      </c>
      <c r="F519" s="224" t="s">
        <v>1105</v>
      </c>
      <c r="G519" s="222"/>
      <c r="H519" s="223" t="s">
        <v>78</v>
      </c>
      <c r="I519" s="225"/>
      <c r="J519" s="222"/>
      <c r="K519" s="222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279</v>
      </c>
      <c r="AU519" s="230" t="s">
        <v>188</v>
      </c>
      <c r="AV519" s="12" t="s">
        <v>87</v>
      </c>
      <c r="AW519" s="12" t="s">
        <v>42</v>
      </c>
      <c r="AX519" s="12" t="s">
        <v>80</v>
      </c>
      <c r="AY519" s="230" t="s">
        <v>173</v>
      </c>
    </row>
    <row r="520" spans="2:65" s="11" customFormat="1" ht="13.5">
      <c r="B520" s="210"/>
      <c r="C520" s="211"/>
      <c r="D520" s="204" t="s">
        <v>279</v>
      </c>
      <c r="E520" s="212" t="s">
        <v>78</v>
      </c>
      <c r="F520" s="213" t="s">
        <v>1148</v>
      </c>
      <c r="G520" s="211"/>
      <c r="H520" s="214">
        <v>1.6E-2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279</v>
      </c>
      <c r="AU520" s="220" t="s">
        <v>188</v>
      </c>
      <c r="AV520" s="11" t="s">
        <v>89</v>
      </c>
      <c r="AW520" s="11" t="s">
        <v>42</v>
      </c>
      <c r="AX520" s="11" t="s">
        <v>80</v>
      </c>
      <c r="AY520" s="220" t="s">
        <v>173</v>
      </c>
    </row>
    <row r="521" spans="2:65" s="1" customFormat="1" ht="16.5" customHeight="1">
      <c r="B521" s="41"/>
      <c r="C521" s="192" t="s">
        <v>1149</v>
      </c>
      <c r="D521" s="192" t="s">
        <v>176</v>
      </c>
      <c r="E521" s="193" t="s">
        <v>1150</v>
      </c>
      <c r="F521" s="194" t="s">
        <v>1151</v>
      </c>
      <c r="G521" s="195" t="s">
        <v>256</v>
      </c>
      <c r="H521" s="196">
        <v>487.93</v>
      </c>
      <c r="I521" s="197"/>
      <c r="J521" s="198">
        <f>ROUND(I521*H521,2)</f>
        <v>0</v>
      </c>
      <c r="K521" s="194" t="s">
        <v>276</v>
      </c>
      <c r="L521" s="61"/>
      <c r="M521" s="199" t="s">
        <v>78</v>
      </c>
      <c r="N521" s="200" t="s">
        <v>50</v>
      </c>
      <c r="O521" s="42"/>
      <c r="P521" s="201">
        <f>O521*H521</f>
        <v>0</v>
      </c>
      <c r="Q521" s="201">
        <v>9.3840000000000007E-2</v>
      </c>
      <c r="R521" s="201">
        <f>Q521*H521</f>
        <v>45.787351200000003</v>
      </c>
      <c r="S521" s="201">
        <v>0</v>
      </c>
      <c r="T521" s="202">
        <f>S521*H521</f>
        <v>0</v>
      </c>
      <c r="AR521" s="23" t="s">
        <v>194</v>
      </c>
      <c r="AT521" s="23" t="s">
        <v>176</v>
      </c>
      <c r="AU521" s="23" t="s">
        <v>188</v>
      </c>
      <c r="AY521" s="23" t="s">
        <v>173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3" t="s">
        <v>87</v>
      </c>
      <c r="BK521" s="203">
        <f>ROUND(I521*H521,2)</f>
        <v>0</v>
      </c>
      <c r="BL521" s="23" t="s">
        <v>194</v>
      </c>
      <c r="BM521" s="23" t="s">
        <v>1152</v>
      </c>
    </row>
    <row r="522" spans="2:65" s="1" customFormat="1" ht="13.5">
      <c r="B522" s="41"/>
      <c r="C522" s="63"/>
      <c r="D522" s="204" t="s">
        <v>182</v>
      </c>
      <c r="E522" s="63"/>
      <c r="F522" s="205" t="s">
        <v>1153</v>
      </c>
      <c r="G522" s="63"/>
      <c r="H522" s="63"/>
      <c r="I522" s="163"/>
      <c r="J522" s="63"/>
      <c r="K522" s="63"/>
      <c r="L522" s="61"/>
      <c r="M522" s="206"/>
      <c r="N522" s="42"/>
      <c r="O522" s="42"/>
      <c r="P522" s="42"/>
      <c r="Q522" s="42"/>
      <c r="R522" s="42"/>
      <c r="S522" s="42"/>
      <c r="T522" s="78"/>
      <c r="AT522" s="23" t="s">
        <v>182</v>
      </c>
      <c r="AU522" s="23" t="s">
        <v>188</v>
      </c>
    </row>
    <row r="523" spans="2:65" s="11" customFormat="1" ht="13.5">
      <c r="B523" s="210"/>
      <c r="C523" s="211"/>
      <c r="D523" s="204" t="s">
        <v>279</v>
      </c>
      <c r="E523" s="212" t="s">
        <v>78</v>
      </c>
      <c r="F523" s="213" t="s">
        <v>1154</v>
      </c>
      <c r="G523" s="211"/>
      <c r="H523" s="214">
        <v>487.93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279</v>
      </c>
      <c r="AU523" s="220" t="s">
        <v>188</v>
      </c>
      <c r="AV523" s="11" t="s">
        <v>89</v>
      </c>
      <c r="AW523" s="11" t="s">
        <v>42</v>
      </c>
      <c r="AX523" s="11" t="s">
        <v>87</v>
      </c>
      <c r="AY523" s="220" t="s">
        <v>173</v>
      </c>
    </row>
    <row r="524" spans="2:65" s="1" customFormat="1" ht="16.5" customHeight="1">
      <c r="B524" s="41"/>
      <c r="C524" s="192" t="s">
        <v>1155</v>
      </c>
      <c r="D524" s="192" t="s">
        <v>176</v>
      </c>
      <c r="E524" s="193" t="s">
        <v>1156</v>
      </c>
      <c r="F524" s="194" t="s">
        <v>1157</v>
      </c>
      <c r="G524" s="195" t="s">
        <v>256</v>
      </c>
      <c r="H524" s="196">
        <v>487.93</v>
      </c>
      <c r="I524" s="197"/>
      <c r="J524" s="198">
        <f>ROUND(I524*H524,2)</f>
        <v>0</v>
      </c>
      <c r="K524" s="194" t="s">
        <v>276</v>
      </c>
      <c r="L524" s="61"/>
      <c r="M524" s="199" t="s">
        <v>78</v>
      </c>
      <c r="N524" s="200" t="s">
        <v>50</v>
      </c>
      <c r="O524" s="42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3" t="s">
        <v>194</v>
      </c>
      <c r="AT524" s="23" t="s">
        <v>176</v>
      </c>
      <c r="AU524" s="23" t="s">
        <v>188</v>
      </c>
      <c r="AY524" s="23" t="s">
        <v>173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3" t="s">
        <v>87</v>
      </c>
      <c r="BK524" s="203">
        <f>ROUND(I524*H524,2)</f>
        <v>0</v>
      </c>
      <c r="BL524" s="23" t="s">
        <v>194</v>
      </c>
      <c r="BM524" s="23" t="s">
        <v>1158</v>
      </c>
    </row>
    <row r="525" spans="2:65" s="1" customFormat="1" ht="13.5">
      <c r="B525" s="41"/>
      <c r="C525" s="63"/>
      <c r="D525" s="204" t="s">
        <v>182</v>
      </c>
      <c r="E525" s="63"/>
      <c r="F525" s="205" t="s">
        <v>1159</v>
      </c>
      <c r="G525" s="63"/>
      <c r="H525" s="63"/>
      <c r="I525" s="163"/>
      <c r="J525" s="63"/>
      <c r="K525" s="63"/>
      <c r="L525" s="61"/>
      <c r="M525" s="206"/>
      <c r="N525" s="42"/>
      <c r="O525" s="42"/>
      <c r="P525" s="42"/>
      <c r="Q525" s="42"/>
      <c r="R525" s="42"/>
      <c r="S525" s="42"/>
      <c r="T525" s="78"/>
      <c r="AT525" s="23" t="s">
        <v>182</v>
      </c>
      <c r="AU525" s="23" t="s">
        <v>188</v>
      </c>
    </row>
    <row r="526" spans="2:65" s="1" customFormat="1" ht="25.5" customHeight="1">
      <c r="B526" s="41"/>
      <c r="C526" s="192" t="s">
        <v>1160</v>
      </c>
      <c r="D526" s="192" t="s">
        <v>176</v>
      </c>
      <c r="E526" s="193" t="s">
        <v>1161</v>
      </c>
      <c r="F526" s="194" t="s">
        <v>1162</v>
      </c>
      <c r="G526" s="195" t="s">
        <v>327</v>
      </c>
      <c r="H526" s="196">
        <v>1031.5999999999999</v>
      </c>
      <c r="I526" s="197"/>
      <c r="J526" s="198">
        <f>ROUND(I526*H526,2)</f>
        <v>0</v>
      </c>
      <c r="K526" s="194" t="s">
        <v>276</v>
      </c>
      <c r="L526" s="61"/>
      <c r="M526" s="199" t="s">
        <v>78</v>
      </c>
      <c r="N526" s="200" t="s">
        <v>50</v>
      </c>
      <c r="O526" s="42"/>
      <c r="P526" s="201">
        <f>O526*H526</f>
        <v>0</v>
      </c>
      <c r="Q526" s="201">
        <v>8.0000000000000007E-5</v>
      </c>
      <c r="R526" s="201">
        <f>Q526*H526</f>
        <v>8.2528000000000004E-2</v>
      </c>
      <c r="S526" s="201">
        <v>0</v>
      </c>
      <c r="T526" s="202">
        <f>S526*H526</f>
        <v>0</v>
      </c>
      <c r="AR526" s="23" t="s">
        <v>194</v>
      </c>
      <c r="AT526" s="23" t="s">
        <v>176</v>
      </c>
      <c r="AU526" s="23" t="s">
        <v>188</v>
      </c>
      <c r="AY526" s="23" t="s">
        <v>173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3" t="s">
        <v>87</v>
      </c>
      <c r="BK526" s="203">
        <f>ROUND(I526*H526,2)</f>
        <v>0</v>
      </c>
      <c r="BL526" s="23" t="s">
        <v>194</v>
      </c>
      <c r="BM526" s="23" t="s">
        <v>1163</v>
      </c>
    </row>
    <row r="527" spans="2:65" s="1" customFormat="1" ht="13.5">
      <c r="B527" s="41"/>
      <c r="C527" s="63"/>
      <c r="D527" s="204" t="s">
        <v>182</v>
      </c>
      <c r="E527" s="63"/>
      <c r="F527" s="205" t="s">
        <v>1164</v>
      </c>
      <c r="G527" s="63"/>
      <c r="H527" s="63"/>
      <c r="I527" s="163"/>
      <c r="J527" s="63"/>
      <c r="K527" s="63"/>
      <c r="L527" s="61"/>
      <c r="M527" s="206"/>
      <c r="N527" s="42"/>
      <c r="O527" s="42"/>
      <c r="P527" s="42"/>
      <c r="Q527" s="42"/>
      <c r="R527" s="42"/>
      <c r="S527" s="42"/>
      <c r="T527" s="78"/>
      <c r="AT527" s="23" t="s">
        <v>182</v>
      </c>
      <c r="AU527" s="23" t="s">
        <v>188</v>
      </c>
    </row>
    <row r="528" spans="2:65" s="11" customFormat="1" ht="13.5">
      <c r="B528" s="210"/>
      <c r="C528" s="211"/>
      <c r="D528" s="204" t="s">
        <v>279</v>
      </c>
      <c r="E528" s="212" t="s">
        <v>78</v>
      </c>
      <c r="F528" s="213" t="s">
        <v>1165</v>
      </c>
      <c r="G528" s="211"/>
      <c r="H528" s="214">
        <v>1031.5999999999999</v>
      </c>
      <c r="I528" s="215"/>
      <c r="J528" s="211"/>
      <c r="K528" s="211"/>
      <c r="L528" s="216"/>
      <c r="M528" s="217"/>
      <c r="N528" s="218"/>
      <c r="O528" s="218"/>
      <c r="P528" s="218"/>
      <c r="Q528" s="218"/>
      <c r="R528" s="218"/>
      <c r="S528" s="218"/>
      <c r="T528" s="219"/>
      <c r="AT528" s="220" t="s">
        <v>279</v>
      </c>
      <c r="AU528" s="220" t="s">
        <v>188</v>
      </c>
      <c r="AV528" s="11" t="s">
        <v>89</v>
      </c>
      <c r="AW528" s="11" t="s">
        <v>42</v>
      </c>
      <c r="AX528" s="11" t="s">
        <v>87</v>
      </c>
      <c r="AY528" s="220" t="s">
        <v>173</v>
      </c>
    </row>
    <row r="529" spans="2:65" s="1" customFormat="1" ht="25.5" customHeight="1">
      <c r="B529" s="41"/>
      <c r="C529" s="192" t="s">
        <v>1166</v>
      </c>
      <c r="D529" s="192" t="s">
        <v>176</v>
      </c>
      <c r="E529" s="193" t="s">
        <v>1167</v>
      </c>
      <c r="F529" s="194" t="s">
        <v>1168</v>
      </c>
      <c r="G529" s="195" t="s">
        <v>327</v>
      </c>
      <c r="H529" s="196">
        <v>349.1</v>
      </c>
      <c r="I529" s="197"/>
      <c r="J529" s="198">
        <f>ROUND(I529*H529,2)</f>
        <v>0</v>
      </c>
      <c r="K529" s="194" t="s">
        <v>276</v>
      </c>
      <c r="L529" s="61"/>
      <c r="M529" s="199" t="s">
        <v>78</v>
      </c>
      <c r="N529" s="200" t="s">
        <v>50</v>
      </c>
      <c r="O529" s="42"/>
      <c r="P529" s="201">
        <f>O529*H529</f>
        <v>0</v>
      </c>
      <c r="Q529" s="201">
        <v>1.0000000000000001E-5</v>
      </c>
      <c r="R529" s="201">
        <f>Q529*H529</f>
        <v>3.4910000000000006E-3</v>
      </c>
      <c r="S529" s="201">
        <v>0</v>
      </c>
      <c r="T529" s="202">
        <f>S529*H529</f>
        <v>0</v>
      </c>
      <c r="AR529" s="23" t="s">
        <v>194</v>
      </c>
      <c r="AT529" s="23" t="s">
        <v>176</v>
      </c>
      <c r="AU529" s="23" t="s">
        <v>188</v>
      </c>
      <c r="AY529" s="23" t="s">
        <v>173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23" t="s">
        <v>87</v>
      </c>
      <c r="BK529" s="203">
        <f>ROUND(I529*H529,2)</f>
        <v>0</v>
      </c>
      <c r="BL529" s="23" t="s">
        <v>194</v>
      </c>
      <c r="BM529" s="23" t="s">
        <v>1169</v>
      </c>
    </row>
    <row r="530" spans="2:65" s="1" customFormat="1" ht="13.5">
      <c r="B530" s="41"/>
      <c r="C530" s="63"/>
      <c r="D530" s="204" t="s">
        <v>182</v>
      </c>
      <c r="E530" s="63"/>
      <c r="F530" s="205" t="s">
        <v>1170</v>
      </c>
      <c r="G530" s="63"/>
      <c r="H530" s="63"/>
      <c r="I530" s="163"/>
      <c r="J530" s="63"/>
      <c r="K530" s="63"/>
      <c r="L530" s="61"/>
      <c r="M530" s="206"/>
      <c r="N530" s="42"/>
      <c r="O530" s="42"/>
      <c r="P530" s="42"/>
      <c r="Q530" s="42"/>
      <c r="R530" s="42"/>
      <c r="S530" s="42"/>
      <c r="T530" s="78"/>
      <c r="AT530" s="23" t="s">
        <v>182</v>
      </c>
      <c r="AU530" s="23" t="s">
        <v>188</v>
      </c>
    </row>
    <row r="531" spans="2:65" s="11" customFormat="1" ht="13.5">
      <c r="B531" s="210"/>
      <c r="C531" s="211"/>
      <c r="D531" s="204" t="s">
        <v>279</v>
      </c>
      <c r="E531" s="212" t="s">
        <v>78</v>
      </c>
      <c r="F531" s="213" t="s">
        <v>1171</v>
      </c>
      <c r="G531" s="211"/>
      <c r="H531" s="214">
        <v>349.1</v>
      </c>
      <c r="I531" s="215"/>
      <c r="J531" s="211"/>
      <c r="K531" s="211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279</v>
      </c>
      <c r="AU531" s="220" t="s">
        <v>188</v>
      </c>
      <c r="AV531" s="11" t="s">
        <v>89</v>
      </c>
      <c r="AW531" s="11" t="s">
        <v>42</v>
      </c>
      <c r="AX531" s="11" t="s">
        <v>87</v>
      </c>
      <c r="AY531" s="220" t="s">
        <v>173</v>
      </c>
    </row>
    <row r="532" spans="2:65" s="1" customFormat="1" ht="25.5" customHeight="1">
      <c r="B532" s="41"/>
      <c r="C532" s="192" t="s">
        <v>1172</v>
      </c>
      <c r="D532" s="192" t="s">
        <v>176</v>
      </c>
      <c r="E532" s="193" t="s">
        <v>1173</v>
      </c>
      <c r="F532" s="194" t="s">
        <v>1174</v>
      </c>
      <c r="G532" s="195" t="s">
        <v>327</v>
      </c>
      <c r="H532" s="196">
        <v>74.400000000000006</v>
      </c>
      <c r="I532" s="197"/>
      <c r="J532" s="198">
        <f>ROUND(I532*H532,2)</f>
        <v>0</v>
      </c>
      <c r="K532" s="194" t="s">
        <v>78</v>
      </c>
      <c r="L532" s="61"/>
      <c r="M532" s="199" t="s">
        <v>78</v>
      </c>
      <c r="N532" s="200" t="s">
        <v>50</v>
      </c>
      <c r="O532" s="42"/>
      <c r="P532" s="201">
        <f>O532*H532</f>
        <v>0</v>
      </c>
      <c r="Q532" s="201">
        <v>1.0000000000000001E-5</v>
      </c>
      <c r="R532" s="201">
        <f>Q532*H532</f>
        <v>7.4400000000000009E-4</v>
      </c>
      <c r="S532" s="201">
        <v>0</v>
      </c>
      <c r="T532" s="202">
        <f>S532*H532</f>
        <v>0</v>
      </c>
      <c r="AR532" s="23" t="s">
        <v>194</v>
      </c>
      <c r="AT532" s="23" t="s">
        <v>176</v>
      </c>
      <c r="AU532" s="23" t="s">
        <v>188</v>
      </c>
      <c r="AY532" s="23" t="s">
        <v>173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3" t="s">
        <v>87</v>
      </c>
      <c r="BK532" s="203">
        <f>ROUND(I532*H532,2)</f>
        <v>0</v>
      </c>
      <c r="BL532" s="23" t="s">
        <v>194</v>
      </c>
      <c r="BM532" s="23" t="s">
        <v>1175</v>
      </c>
    </row>
    <row r="533" spans="2:65" s="1" customFormat="1" ht="13.5">
      <c r="B533" s="41"/>
      <c r="C533" s="63"/>
      <c r="D533" s="204" t="s">
        <v>182</v>
      </c>
      <c r="E533" s="63"/>
      <c r="F533" s="205" t="s">
        <v>1174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182</v>
      </c>
      <c r="AU533" s="23" t="s">
        <v>188</v>
      </c>
    </row>
    <row r="534" spans="2:65" s="11" customFormat="1" ht="13.5">
      <c r="B534" s="210"/>
      <c r="C534" s="211"/>
      <c r="D534" s="204" t="s">
        <v>279</v>
      </c>
      <c r="E534" s="212" t="s">
        <v>78</v>
      </c>
      <c r="F534" s="213" t="s">
        <v>1176</v>
      </c>
      <c r="G534" s="211"/>
      <c r="H534" s="214">
        <v>74.400000000000006</v>
      </c>
      <c r="I534" s="215"/>
      <c r="J534" s="211"/>
      <c r="K534" s="211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279</v>
      </c>
      <c r="AU534" s="220" t="s">
        <v>188</v>
      </c>
      <c r="AV534" s="11" t="s">
        <v>89</v>
      </c>
      <c r="AW534" s="11" t="s">
        <v>42</v>
      </c>
      <c r="AX534" s="11" t="s">
        <v>87</v>
      </c>
      <c r="AY534" s="220" t="s">
        <v>173</v>
      </c>
    </row>
    <row r="535" spans="2:65" s="10" customFormat="1" ht="29.85" customHeight="1">
      <c r="B535" s="176"/>
      <c r="C535" s="177"/>
      <c r="D535" s="178" t="s">
        <v>79</v>
      </c>
      <c r="E535" s="190" t="s">
        <v>213</v>
      </c>
      <c r="F535" s="190" t="s">
        <v>1177</v>
      </c>
      <c r="G535" s="177"/>
      <c r="H535" s="177"/>
      <c r="I535" s="180"/>
      <c r="J535" s="191">
        <f>BK535</f>
        <v>0</v>
      </c>
      <c r="K535" s="177"/>
      <c r="L535" s="182"/>
      <c r="M535" s="183"/>
      <c r="N535" s="184"/>
      <c r="O535" s="184"/>
      <c r="P535" s="185">
        <f>P536+P565</f>
        <v>0</v>
      </c>
      <c r="Q535" s="184"/>
      <c r="R535" s="185">
        <f>R536+R565</f>
        <v>42.695557799999996</v>
      </c>
      <c r="S535" s="184"/>
      <c r="T535" s="186">
        <f>T536+T565</f>
        <v>0</v>
      </c>
      <c r="AR535" s="187" t="s">
        <v>87</v>
      </c>
      <c r="AT535" s="188" t="s">
        <v>79</v>
      </c>
      <c r="AU535" s="188" t="s">
        <v>87</v>
      </c>
      <c r="AY535" s="187" t="s">
        <v>173</v>
      </c>
      <c r="BK535" s="189">
        <f>BK536+BK565</f>
        <v>0</v>
      </c>
    </row>
    <row r="536" spans="2:65" s="10" customFormat="1" ht="14.85" customHeight="1">
      <c r="B536" s="176"/>
      <c r="C536" s="177"/>
      <c r="D536" s="178" t="s">
        <v>79</v>
      </c>
      <c r="E536" s="190" t="s">
        <v>1059</v>
      </c>
      <c r="F536" s="190" t="s">
        <v>1178</v>
      </c>
      <c r="G536" s="177"/>
      <c r="H536" s="177"/>
      <c r="I536" s="180"/>
      <c r="J536" s="191">
        <f>BK536</f>
        <v>0</v>
      </c>
      <c r="K536" s="177"/>
      <c r="L536" s="182"/>
      <c r="M536" s="183"/>
      <c r="N536" s="184"/>
      <c r="O536" s="184"/>
      <c r="P536" s="185">
        <f>SUM(P537:P564)</f>
        <v>0</v>
      </c>
      <c r="Q536" s="184"/>
      <c r="R536" s="185">
        <f>SUM(R537:R564)</f>
        <v>0.31625099999999995</v>
      </c>
      <c r="S536" s="184"/>
      <c r="T536" s="186">
        <f>SUM(T537:T564)</f>
        <v>0</v>
      </c>
      <c r="AR536" s="187" t="s">
        <v>87</v>
      </c>
      <c r="AT536" s="188" t="s">
        <v>79</v>
      </c>
      <c r="AU536" s="188" t="s">
        <v>89</v>
      </c>
      <c r="AY536" s="187" t="s">
        <v>173</v>
      </c>
      <c r="BK536" s="189">
        <f>SUM(BK537:BK564)</f>
        <v>0</v>
      </c>
    </row>
    <row r="537" spans="2:65" s="1" customFormat="1" ht="25.5" customHeight="1">
      <c r="B537" s="41"/>
      <c r="C537" s="192" t="s">
        <v>1179</v>
      </c>
      <c r="D537" s="192" t="s">
        <v>176</v>
      </c>
      <c r="E537" s="193" t="s">
        <v>1180</v>
      </c>
      <c r="F537" s="194" t="s">
        <v>1181</v>
      </c>
      <c r="G537" s="195" t="s">
        <v>256</v>
      </c>
      <c r="H537" s="196">
        <v>1837.8</v>
      </c>
      <c r="I537" s="197"/>
      <c r="J537" s="198">
        <f>ROUND(I537*H537,2)</f>
        <v>0</v>
      </c>
      <c r="K537" s="194" t="s">
        <v>276</v>
      </c>
      <c r="L537" s="61"/>
      <c r="M537" s="199" t="s">
        <v>78</v>
      </c>
      <c r="N537" s="200" t="s">
        <v>50</v>
      </c>
      <c r="O537" s="42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3" t="s">
        <v>194</v>
      </c>
      <c r="AT537" s="23" t="s">
        <v>176</v>
      </c>
      <c r="AU537" s="23" t="s">
        <v>188</v>
      </c>
      <c r="AY537" s="23" t="s">
        <v>173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3" t="s">
        <v>87</v>
      </c>
      <c r="BK537" s="203">
        <f>ROUND(I537*H537,2)</f>
        <v>0</v>
      </c>
      <c r="BL537" s="23" t="s">
        <v>194</v>
      </c>
      <c r="BM537" s="23" t="s">
        <v>1182</v>
      </c>
    </row>
    <row r="538" spans="2:65" s="1" customFormat="1" ht="27">
      <c r="B538" s="41"/>
      <c r="C538" s="63"/>
      <c r="D538" s="204" t="s">
        <v>182</v>
      </c>
      <c r="E538" s="63"/>
      <c r="F538" s="205" t="s">
        <v>1183</v>
      </c>
      <c r="G538" s="63"/>
      <c r="H538" s="63"/>
      <c r="I538" s="163"/>
      <c r="J538" s="63"/>
      <c r="K538" s="63"/>
      <c r="L538" s="61"/>
      <c r="M538" s="206"/>
      <c r="N538" s="42"/>
      <c r="O538" s="42"/>
      <c r="P538" s="42"/>
      <c r="Q538" s="42"/>
      <c r="R538" s="42"/>
      <c r="S538" s="42"/>
      <c r="T538" s="78"/>
      <c r="AT538" s="23" t="s">
        <v>182</v>
      </c>
      <c r="AU538" s="23" t="s">
        <v>188</v>
      </c>
    </row>
    <row r="539" spans="2:65" s="11" customFormat="1" ht="13.5">
      <c r="B539" s="210"/>
      <c r="C539" s="211"/>
      <c r="D539" s="204" t="s">
        <v>279</v>
      </c>
      <c r="E539" s="212" t="s">
        <v>78</v>
      </c>
      <c r="F539" s="213" t="s">
        <v>1184</v>
      </c>
      <c r="G539" s="211"/>
      <c r="H539" s="214">
        <v>424.9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279</v>
      </c>
      <c r="AU539" s="220" t="s">
        <v>188</v>
      </c>
      <c r="AV539" s="11" t="s">
        <v>89</v>
      </c>
      <c r="AW539" s="11" t="s">
        <v>42</v>
      </c>
      <c r="AX539" s="11" t="s">
        <v>80</v>
      </c>
      <c r="AY539" s="220" t="s">
        <v>173</v>
      </c>
    </row>
    <row r="540" spans="2:65" s="11" customFormat="1" ht="13.5">
      <c r="B540" s="210"/>
      <c r="C540" s="211"/>
      <c r="D540" s="204" t="s">
        <v>279</v>
      </c>
      <c r="E540" s="212" t="s">
        <v>78</v>
      </c>
      <c r="F540" s="213" t="s">
        <v>1185</v>
      </c>
      <c r="G540" s="211"/>
      <c r="H540" s="214">
        <v>579.9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279</v>
      </c>
      <c r="AU540" s="220" t="s">
        <v>188</v>
      </c>
      <c r="AV540" s="11" t="s">
        <v>89</v>
      </c>
      <c r="AW540" s="11" t="s">
        <v>42</v>
      </c>
      <c r="AX540" s="11" t="s">
        <v>80</v>
      </c>
      <c r="AY540" s="220" t="s">
        <v>173</v>
      </c>
    </row>
    <row r="541" spans="2:65" s="11" customFormat="1" ht="13.5">
      <c r="B541" s="210"/>
      <c r="C541" s="211"/>
      <c r="D541" s="204" t="s">
        <v>279</v>
      </c>
      <c r="E541" s="212" t="s">
        <v>78</v>
      </c>
      <c r="F541" s="213" t="s">
        <v>1186</v>
      </c>
      <c r="G541" s="211"/>
      <c r="H541" s="214">
        <v>539.79999999999995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279</v>
      </c>
      <c r="AU541" s="220" t="s">
        <v>188</v>
      </c>
      <c r="AV541" s="11" t="s">
        <v>89</v>
      </c>
      <c r="AW541" s="11" t="s">
        <v>42</v>
      </c>
      <c r="AX541" s="11" t="s">
        <v>80</v>
      </c>
      <c r="AY541" s="220" t="s">
        <v>173</v>
      </c>
    </row>
    <row r="542" spans="2:65" s="11" customFormat="1" ht="13.5">
      <c r="B542" s="210"/>
      <c r="C542" s="211"/>
      <c r="D542" s="204" t="s">
        <v>279</v>
      </c>
      <c r="E542" s="212" t="s">
        <v>78</v>
      </c>
      <c r="F542" s="213" t="s">
        <v>1187</v>
      </c>
      <c r="G542" s="211"/>
      <c r="H542" s="214">
        <v>293.2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279</v>
      </c>
      <c r="AU542" s="220" t="s">
        <v>188</v>
      </c>
      <c r="AV542" s="11" t="s">
        <v>89</v>
      </c>
      <c r="AW542" s="11" t="s">
        <v>42</v>
      </c>
      <c r="AX542" s="11" t="s">
        <v>80</v>
      </c>
      <c r="AY542" s="220" t="s">
        <v>173</v>
      </c>
    </row>
    <row r="543" spans="2:65" s="13" customFormat="1" ht="13.5">
      <c r="B543" s="231"/>
      <c r="C543" s="232"/>
      <c r="D543" s="204" t="s">
        <v>279</v>
      </c>
      <c r="E543" s="233" t="s">
        <v>78</v>
      </c>
      <c r="F543" s="234" t="s">
        <v>292</v>
      </c>
      <c r="G543" s="232"/>
      <c r="H543" s="235">
        <v>1837.8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279</v>
      </c>
      <c r="AU543" s="241" t="s">
        <v>188</v>
      </c>
      <c r="AV543" s="13" t="s">
        <v>194</v>
      </c>
      <c r="AW543" s="13" t="s">
        <v>42</v>
      </c>
      <c r="AX543" s="13" t="s">
        <v>87</v>
      </c>
      <c r="AY543" s="241" t="s">
        <v>173</v>
      </c>
    </row>
    <row r="544" spans="2:65" s="1" customFormat="1" ht="25.5" customHeight="1">
      <c r="B544" s="41"/>
      <c r="C544" s="192" t="s">
        <v>1188</v>
      </c>
      <c r="D544" s="192" t="s">
        <v>176</v>
      </c>
      <c r="E544" s="193" t="s">
        <v>1189</v>
      </c>
      <c r="F544" s="194" t="s">
        <v>1190</v>
      </c>
      <c r="G544" s="195" t="s">
        <v>256</v>
      </c>
      <c r="H544" s="196">
        <v>1837.8</v>
      </c>
      <c r="I544" s="197"/>
      <c r="J544" s="198">
        <f>ROUND(I544*H544,2)</f>
        <v>0</v>
      </c>
      <c r="K544" s="194" t="s">
        <v>276</v>
      </c>
      <c r="L544" s="61"/>
      <c r="M544" s="199" t="s">
        <v>78</v>
      </c>
      <c r="N544" s="200" t="s">
        <v>50</v>
      </c>
      <c r="O544" s="42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3" t="s">
        <v>194</v>
      </c>
      <c r="AT544" s="23" t="s">
        <v>176</v>
      </c>
      <c r="AU544" s="23" t="s">
        <v>188</v>
      </c>
      <c r="AY544" s="23" t="s">
        <v>173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3" t="s">
        <v>87</v>
      </c>
      <c r="BK544" s="203">
        <f>ROUND(I544*H544,2)</f>
        <v>0</v>
      </c>
      <c r="BL544" s="23" t="s">
        <v>194</v>
      </c>
      <c r="BM544" s="23" t="s">
        <v>1191</v>
      </c>
    </row>
    <row r="545" spans="2:65" s="1" customFormat="1" ht="27">
      <c r="B545" s="41"/>
      <c r="C545" s="63"/>
      <c r="D545" s="204" t="s">
        <v>182</v>
      </c>
      <c r="E545" s="63"/>
      <c r="F545" s="205" t="s">
        <v>1192</v>
      </c>
      <c r="G545" s="63"/>
      <c r="H545" s="63"/>
      <c r="I545" s="163"/>
      <c r="J545" s="63"/>
      <c r="K545" s="63"/>
      <c r="L545" s="61"/>
      <c r="M545" s="206"/>
      <c r="N545" s="42"/>
      <c r="O545" s="42"/>
      <c r="P545" s="42"/>
      <c r="Q545" s="42"/>
      <c r="R545" s="42"/>
      <c r="S545" s="42"/>
      <c r="T545" s="78"/>
      <c r="AT545" s="23" t="s">
        <v>182</v>
      </c>
      <c r="AU545" s="23" t="s">
        <v>188</v>
      </c>
    </row>
    <row r="546" spans="2:65" s="1" customFormat="1" ht="27">
      <c r="B546" s="41"/>
      <c r="C546" s="63"/>
      <c r="D546" s="204" t="s">
        <v>351</v>
      </c>
      <c r="E546" s="63"/>
      <c r="F546" s="252" t="s">
        <v>1193</v>
      </c>
      <c r="G546" s="63"/>
      <c r="H546" s="63"/>
      <c r="I546" s="163"/>
      <c r="J546" s="63"/>
      <c r="K546" s="63"/>
      <c r="L546" s="61"/>
      <c r="M546" s="206"/>
      <c r="N546" s="42"/>
      <c r="O546" s="42"/>
      <c r="P546" s="42"/>
      <c r="Q546" s="42"/>
      <c r="R546" s="42"/>
      <c r="S546" s="42"/>
      <c r="T546" s="78"/>
      <c r="AT546" s="23" t="s">
        <v>351</v>
      </c>
      <c r="AU546" s="23" t="s">
        <v>188</v>
      </c>
    </row>
    <row r="547" spans="2:65" s="1" customFormat="1" ht="25.5" customHeight="1">
      <c r="B547" s="41"/>
      <c r="C547" s="192" t="s">
        <v>1194</v>
      </c>
      <c r="D547" s="192" t="s">
        <v>176</v>
      </c>
      <c r="E547" s="193" t="s">
        <v>1195</v>
      </c>
      <c r="F547" s="194" t="s">
        <v>1196</v>
      </c>
      <c r="G547" s="195" t="s">
        <v>256</v>
      </c>
      <c r="H547" s="196">
        <v>1837.8</v>
      </c>
      <c r="I547" s="197"/>
      <c r="J547" s="198">
        <f>ROUND(I547*H547,2)</f>
        <v>0</v>
      </c>
      <c r="K547" s="194" t="s">
        <v>276</v>
      </c>
      <c r="L547" s="61"/>
      <c r="M547" s="199" t="s">
        <v>78</v>
      </c>
      <c r="N547" s="200" t="s">
        <v>50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3" t="s">
        <v>194</v>
      </c>
      <c r="AT547" s="23" t="s">
        <v>176</v>
      </c>
      <c r="AU547" s="23" t="s">
        <v>188</v>
      </c>
      <c r="AY547" s="23" t="s">
        <v>173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3" t="s">
        <v>87</v>
      </c>
      <c r="BK547" s="203">
        <f>ROUND(I547*H547,2)</f>
        <v>0</v>
      </c>
      <c r="BL547" s="23" t="s">
        <v>194</v>
      </c>
      <c r="BM547" s="23" t="s">
        <v>1197</v>
      </c>
    </row>
    <row r="548" spans="2:65" s="1" customFormat="1" ht="27">
      <c r="B548" s="41"/>
      <c r="C548" s="63"/>
      <c r="D548" s="204" t="s">
        <v>182</v>
      </c>
      <c r="E548" s="63"/>
      <c r="F548" s="205" t="s">
        <v>1198</v>
      </c>
      <c r="G548" s="63"/>
      <c r="H548" s="63"/>
      <c r="I548" s="163"/>
      <c r="J548" s="63"/>
      <c r="K548" s="63"/>
      <c r="L548" s="61"/>
      <c r="M548" s="206"/>
      <c r="N548" s="42"/>
      <c r="O548" s="42"/>
      <c r="P548" s="42"/>
      <c r="Q548" s="42"/>
      <c r="R548" s="42"/>
      <c r="S548" s="42"/>
      <c r="T548" s="78"/>
      <c r="AT548" s="23" t="s">
        <v>182</v>
      </c>
      <c r="AU548" s="23" t="s">
        <v>188</v>
      </c>
    </row>
    <row r="549" spans="2:65" s="1" customFormat="1" ht="25.5" customHeight="1">
      <c r="B549" s="41"/>
      <c r="C549" s="192" t="s">
        <v>1199</v>
      </c>
      <c r="D549" s="192" t="s">
        <v>176</v>
      </c>
      <c r="E549" s="193" t="s">
        <v>1200</v>
      </c>
      <c r="F549" s="194" t="s">
        <v>1201</v>
      </c>
      <c r="G549" s="195" t="s">
        <v>275</v>
      </c>
      <c r="H549" s="196">
        <v>1480.5</v>
      </c>
      <c r="I549" s="197"/>
      <c r="J549" s="198">
        <f>ROUND(I549*H549,2)</f>
        <v>0</v>
      </c>
      <c r="K549" s="194" t="s">
        <v>276</v>
      </c>
      <c r="L549" s="61"/>
      <c r="M549" s="199" t="s">
        <v>78</v>
      </c>
      <c r="N549" s="200" t="s">
        <v>50</v>
      </c>
      <c r="O549" s="42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3" t="s">
        <v>194</v>
      </c>
      <c r="AT549" s="23" t="s">
        <v>176</v>
      </c>
      <c r="AU549" s="23" t="s">
        <v>188</v>
      </c>
      <c r="AY549" s="23" t="s">
        <v>173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3" t="s">
        <v>87</v>
      </c>
      <c r="BK549" s="203">
        <f>ROUND(I549*H549,2)</f>
        <v>0</v>
      </c>
      <c r="BL549" s="23" t="s">
        <v>194</v>
      </c>
      <c r="BM549" s="23" t="s">
        <v>1202</v>
      </c>
    </row>
    <row r="550" spans="2:65" s="1" customFormat="1" ht="27">
      <c r="B550" s="41"/>
      <c r="C550" s="63"/>
      <c r="D550" s="204" t="s">
        <v>182</v>
      </c>
      <c r="E550" s="63"/>
      <c r="F550" s="205" t="s">
        <v>1203</v>
      </c>
      <c r="G550" s="63"/>
      <c r="H550" s="63"/>
      <c r="I550" s="163"/>
      <c r="J550" s="63"/>
      <c r="K550" s="63"/>
      <c r="L550" s="61"/>
      <c r="M550" s="206"/>
      <c r="N550" s="42"/>
      <c r="O550" s="42"/>
      <c r="P550" s="42"/>
      <c r="Q550" s="42"/>
      <c r="R550" s="42"/>
      <c r="S550" s="42"/>
      <c r="T550" s="78"/>
      <c r="AT550" s="23" t="s">
        <v>182</v>
      </c>
      <c r="AU550" s="23" t="s">
        <v>188</v>
      </c>
    </row>
    <row r="551" spans="2:65" s="11" customFormat="1" ht="13.5">
      <c r="B551" s="210"/>
      <c r="C551" s="211"/>
      <c r="D551" s="204" t="s">
        <v>279</v>
      </c>
      <c r="E551" s="212" t="s">
        <v>78</v>
      </c>
      <c r="F551" s="213" t="s">
        <v>1204</v>
      </c>
      <c r="G551" s="211"/>
      <c r="H551" s="214">
        <v>1480.5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279</v>
      </c>
      <c r="AU551" s="220" t="s">
        <v>188</v>
      </c>
      <c r="AV551" s="11" t="s">
        <v>89</v>
      </c>
      <c r="AW551" s="11" t="s">
        <v>42</v>
      </c>
      <c r="AX551" s="11" t="s">
        <v>87</v>
      </c>
      <c r="AY551" s="220" t="s">
        <v>173</v>
      </c>
    </row>
    <row r="552" spans="2:65" s="1" customFormat="1" ht="25.5" customHeight="1">
      <c r="B552" s="41"/>
      <c r="C552" s="192" t="s">
        <v>1205</v>
      </c>
      <c r="D552" s="192" t="s">
        <v>176</v>
      </c>
      <c r="E552" s="193" t="s">
        <v>1206</v>
      </c>
      <c r="F552" s="194" t="s">
        <v>1207</v>
      </c>
      <c r="G552" s="195" t="s">
        <v>275</v>
      </c>
      <c r="H552" s="196">
        <v>1480.5</v>
      </c>
      <c r="I552" s="197"/>
      <c r="J552" s="198">
        <f>ROUND(I552*H552,2)</f>
        <v>0</v>
      </c>
      <c r="K552" s="194" t="s">
        <v>276</v>
      </c>
      <c r="L552" s="61"/>
      <c r="M552" s="199" t="s">
        <v>78</v>
      </c>
      <c r="N552" s="200" t="s">
        <v>50</v>
      </c>
      <c r="O552" s="42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3" t="s">
        <v>194</v>
      </c>
      <c r="AT552" s="23" t="s">
        <v>176</v>
      </c>
      <c r="AU552" s="23" t="s">
        <v>188</v>
      </c>
      <c r="AY552" s="23" t="s">
        <v>173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3" t="s">
        <v>87</v>
      </c>
      <c r="BK552" s="203">
        <f>ROUND(I552*H552,2)</f>
        <v>0</v>
      </c>
      <c r="BL552" s="23" t="s">
        <v>194</v>
      </c>
      <c r="BM552" s="23" t="s">
        <v>1208</v>
      </c>
    </row>
    <row r="553" spans="2:65" s="1" customFormat="1" ht="27">
      <c r="B553" s="41"/>
      <c r="C553" s="63"/>
      <c r="D553" s="204" t="s">
        <v>182</v>
      </c>
      <c r="E553" s="63"/>
      <c r="F553" s="205" t="s">
        <v>1209</v>
      </c>
      <c r="G553" s="63"/>
      <c r="H553" s="63"/>
      <c r="I553" s="163"/>
      <c r="J553" s="63"/>
      <c r="K553" s="63"/>
      <c r="L553" s="61"/>
      <c r="M553" s="206"/>
      <c r="N553" s="42"/>
      <c r="O553" s="42"/>
      <c r="P553" s="42"/>
      <c r="Q553" s="42"/>
      <c r="R553" s="42"/>
      <c r="S553" s="42"/>
      <c r="T553" s="78"/>
      <c r="AT553" s="23" t="s">
        <v>182</v>
      </c>
      <c r="AU553" s="23" t="s">
        <v>188</v>
      </c>
    </row>
    <row r="554" spans="2:65" s="1" customFormat="1" ht="27">
      <c r="B554" s="41"/>
      <c r="C554" s="63"/>
      <c r="D554" s="204" t="s">
        <v>351</v>
      </c>
      <c r="E554" s="63"/>
      <c r="F554" s="252" t="s">
        <v>1210</v>
      </c>
      <c r="G554" s="63"/>
      <c r="H554" s="63"/>
      <c r="I554" s="163"/>
      <c r="J554" s="63"/>
      <c r="K554" s="63"/>
      <c r="L554" s="61"/>
      <c r="M554" s="206"/>
      <c r="N554" s="42"/>
      <c r="O554" s="42"/>
      <c r="P554" s="42"/>
      <c r="Q554" s="42"/>
      <c r="R554" s="42"/>
      <c r="S554" s="42"/>
      <c r="T554" s="78"/>
      <c r="AT554" s="23" t="s">
        <v>351</v>
      </c>
      <c r="AU554" s="23" t="s">
        <v>188</v>
      </c>
    </row>
    <row r="555" spans="2:65" s="1" customFormat="1" ht="25.5" customHeight="1">
      <c r="B555" s="41"/>
      <c r="C555" s="192" t="s">
        <v>1211</v>
      </c>
      <c r="D555" s="192" t="s">
        <v>176</v>
      </c>
      <c r="E555" s="193" t="s">
        <v>1212</v>
      </c>
      <c r="F555" s="194" t="s">
        <v>1213</v>
      </c>
      <c r="G555" s="195" t="s">
        <v>275</v>
      </c>
      <c r="H555" s="196">
        <v>1480.5</v>
      </c>
      <c r="I555" s="197"/>
      <c r="J555" s="198">
        <f>ROUND(I555*H555,2)</f>
        <v>0</v>
      </c>
      <c r="K555" s="194" t="s">
        <v>276</v>
      </c>
      <c r="L555" s="61"/>
      <c r="M555" s="199" t="s">
        <v>78</v>
      </c>
      <c r="N555" s="200" t="s">
        <v>50</v>
      </c>
      <c r="O555" s="42"/>
      <c r="P555" s="201">
        <f>O555*H555</f>
        <v>0</v>
      </c>
      <c r="Q555" s="201">
        <v>0</v>
      </c>
      <c r="R555" s="201">
        <f>Q555*H555</f>
        <v>0</v>
      </c>
      <c r="S555" s="201">
        <v>0</v>
      </c>
      <c r="T555" s="202">
        <f>S555*H555</f>
        <v>0</v>
      </c>
      <c r="AR555" s="23" t="s">
        <v>194</v>
      </c>
      <c r="AT555" s="23" t="s">
        <v>176</v>
      </c>
      <c r="AU555" s="23" t="s">
        <v>188</v>
      </c>
      <c r="AY555" s="23" t="s">
        <v>173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3" t="s">
        <v>87</v>
      </c>
      <c r="BK555" s="203">
        <f>ROUND(I555*H555,2)</f>
        <v>0</v>
      </c>
      <c r="BL555" s="23" t="s">
        <v>194</v>
      </c>
      <c r="BM555" s="23" t="s">
        <v>1214</v>
      </c>
    </row>
    <row r="556" spans="2:65" s="1" customFormat="1" ht="27">
      <c r="B556" s="41"/>
      <c r="C556" s="63"/>
      <c r="D556" s="204" t="s">
        <v>182</v>
      </c>
      <c r="E556" s="63"/>
      <c r="F556" s="205" t="s">
        <v>1215</v>
      </c>
      <c r="G556" s="63"/>
      <c r="H556" s="63"/>
      <c r="I556" s="163"/>
      <c r="J556" s="63"/>
      <c r="K556" s="63"/>
      <c r="L556" s="61"/>
      <c r="M556" s="206"/>
      <c r="N556" s="42"/>
      <c r="O556" s="42"/>
      <c r="P556" s="42"/>
      <c r="Q556" s="42"/>
      <c r="R556" s="42"/>
      <c r="S556" s="42"/>
      <c r="T556" s="78"/>
      <c r="AT556" s="23" t="s">
        <v>182</v>
      </c>
      <c r="AU556" s="23" t="s">
        <v>188</v>
      </c>
    </row>
    <row r="557" spans="2:65" s="1" customFormat="1" ht="16.5" customHeight="1">
      <c r="B557" s="41"/>
      <c r="C557" s="192" t="s">
        <v>1216</v>
      </c>
      <c r="D557" s="192" t="s">
        <v>176</v>
      </c>
      <c r="E557" s="193" t="s">
        <v>1217</v>
      </c>
      <c r="F557" s="194" t="s">
        <v>1218</v>
      </c>
      <c r="G557" s="195" t="s">
        <v>256</v>
      </c>
      <c r="H557" s="196">
        <v>1837.8</v>
      </c>
      <c r="I557" s="197"/>
      <c r="J557" s="198">
        <f>ROUND(I557*H557,2)</f>
        <v>0</v>
      </c>
      <c r="K557" s="194" t="s">
        <v>276</v>
      </c>
      <c r="L557" s="61"/>
      <c r="M557" s="199" t="s">
        <v>78</v>
      </c>
      <c r="N557" s="200" t="s">
        <v>50</v>
      </c>
      <c r="O557" s="42"/>
      <c r="P557" s="201">
        <f>O557*H557</f>
        <v>0</v>
      </c>
      <c r="Q557" s="201">
        <v>0</v>
      </c>
      <c r="R557" s="201">
        <f>Q557*H557</f>
        <v>0</v>
      </c>
      <c r="S557" s="201">
        <v>0</v>
      </c>
      <c r="T557" s="202">
        <f>S557*H557</f>
        <v>0</v>
      </c>
      <c r="AR557" s="23" t="s">
        <v>194</v>
      </c>
      <c r="AT557" s="23" t="s">
        <v>176</v>
      </c>
      <c r="AU557" s="23" t="s">
        <v>188</v>
      </c>
      <c r="AY557" s="23" t="s">
        <v>173</v>
      </c>
      <c r="BE557" s="203">
        <f>IF(N557="základní",J557,0)</f>
        <v>0</v>
      </c>
      <c r="BF557" s="203">
        <f>IF(N557="snížená",J557,0)</f>
        <v>0</v>
      </c>
      <c r="BG557" s="203">
        <f>IF(N557="zákl. přenesená",J557,0)</f>
        <v>0</v>
      </c>
      <c r="BH557" s="203">
        <f>IF(N557="sníž. přenesená",J557,0)</f>
        <v>0</v>
      </c>
      <c r="BI557" s="203">
        <f>IF(N557="nulová",J557,0)</f>
        <v>0</v>
      </c>
      <c r="BJ557" s="23" t="s">
        <v>87</v>
      </c>
      <c r="BK557" s="203">
        <f>ROUND(I557*H557,2)</f>
        <v>0</v>
      </c>
      <c r="BL557" s="23" t="s">
        <v>194</v>
      </c>
      <c r="BM557" s="23" t="s">
        <v>1219</v>
      </c>
    </row>
    <row r="558" spans="2:65" s="1" customFormat="1" ht="13.5">
      <c r="B558" s="41"/>
      <c r="C558" s="63"/>
      <c r="D558" s="204" t="s">
        <v>182</v>
      </c>
      <c r="E558" s="63"/>
      <c r="F558" s="205" t="s">
        <v>1220</v>
      </c>
      <c r="G558" s="63"/>
      <c r="H558" s="63"/>
      <c r="I558" s="163"/>
      <c r="J558" s="63"/>
      <c r="K558" s="63"/>
      <c r="L558" s="61"/>
      <c r="M558" s="206"/>
      <c r="N558" s="42"/>
      <c r="O558" s="42"/>
      <c r="P558" s="42"/>
      <c r="Q558" s="42"/>
      <c r="R558" s="42"/>
      <c r="S558" s="42"/>
      <c r="T558" s="78"/>
      <c r="AT558" s="23" t="s">
        <v>182</v>
      </c>
      <c r="AU558" s="23" t="s">
        <v>188</v>
      </c>
    </row>
    <row r="559" spans="2:65" s="1" customFormat="1" ht="16.5" customHeight="1">
      <c r="B559" s="41"/>
      <c r="C559" s="192" t="s">
        <v>1221</v>
      </c>
      <c r="D559" s="192" t="s">
        <v>176</v>
      </c>
      <c r="E559" s="193" t="s">
        <v>1222</v>
      </c>
      <c r="F559" s="194" t="s">
        <v>1223</v>
      </c>
      <c r="G559" s="195" t="s">
        <v>256</v>
      </c>
      <c r="H559" s="196">
        <v>1837.8</v>
      </c>
      <c r="I559" s="197"/>
      <c r="J559" s="198">
        <f>ROUND(I559*H559,2)</f>
        <v>0</v>
      </c>
      <c r="K559" s="194" t="s">
        <v>276</v>
      </c>
      <c r="L559" s="61"/>
      <c r="M559" s="199" t="s">
        <v>78</v>
      </c>
      <c r="N559" s="200" t="s">
        <v>50</v>
      </c>
      <c r="O559" s="42"/>
      <c r="P559" s="201">
        <f>O559*H559</f>
        <v>0</v>
      </c>
      <c r="Q559" s="201">
        <v>0</v>
      </c>
      <c r="R559" s="201">
        <f>Q559*H559</f>
        <v>0</v>
      </c>
      <c r="S559" s="201">
        <v>0</v>
      </c>
      <c r="T559" s="202">
        <f>S559*H559</f>
        <v>0</v>
      </c>
      <c r="AR559" s="23" t="s">
        <v>194</v>
      </c>
      <c r="AT559" s="23" t="s">
        <v>176</v>
      </c>
      <c r="AU559" s="23" t="s">
        <v>188</v>
      </c>
      <c r="AY559" s="23" t="s">
        <v>173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23" t="s">
        <v>87</v>
      </c>
      <c r="BK559" s="203">
        <f>ROUND(I559*H559,2)</f>
        <v>0</v>
      </c>
      <c r="BL559" s="23" t="s">
        <v>194</v>
      </c>
      <c r="BM559" s="23" t="s">
        <v>1224</v>
      </c>
    </row>
    <row r="560" spans="2:65" s="1" customFormat="1" ht="13.5">
      <c r="B560" s="41"/>
      <c r="C560" s="63"/>
      <c r="D560" s="204" t="s">
        <v>182</v>
      </c>
      <c r="E560" s="63"/>
      <c r="F560" s="205" t="s">
        <v>1225</v>
      </c>
      <c r="G560" s="63"/>
      <c r="H560" s="63"/>
      <c r="I560" s="163"/>
      <c r="J560" s="63"/>
      <c r="K560" s="63"/>
      <c r="L560" s="61"/>
      <c r="M560" s="206"/>
      <c r="N560" s="42"/>
      <c r="O560" s="42"/>
      <c r="P560" s="42"/>
      <c r="Q560" s="42"/>
      <c r="R560" s="42"/>
      <c r="S560" s="42"/>
      <c r="T560" s="78"/>
      <c r="AT560" s="23" t="s">
        <v>182</v>
      </c>
      <c r="AU560" s="23" t="s">
        <v>188</v>
      </c>
    </row>
    <row r="561" spans="2:65" s="1" customFormat="1" ht="27">
      <c r="B561" s="41"/>
      <c r="C561" s="63"/>
      <c r="D561" s="204" t="s">
        <v>351</v>
      </c>
      <c r="E561" s="63"/>
      <c r="F561" s="252" t="s">
        <v>1193</v>
      </c>
      <c r="G561" s="63"/>
      <c r="H561" s="63"/>
      <c r="I561" s="163"/>
      <c r="J561" s="63"/>
      <c r="K561" s="63"/>
      <c r="L561" s="61"/>
      <c r="M561" s="206"/>
      <c r="N561" s="42"/>
      <c r="O561" s="42"/>
      <c r="P561" s="42"/>
      <c r="Q561" s="42"/>
      <c r="R561" s="42"/>
      <c r="S561" s="42"/>
      <c r="T561" s="78"/>
      <c r="AT561" s="23" t="s">
        <v>351</v>
      </c>
      <c r="AU561" s="23" t="s">
        <v>188</v>
      </c>
    </row>
    <row r="562" spans="2:65" s="1" customFormat="1" ht="25.5" customHeight="1">
      <c r="B562" s="41"/>
      <c r="C562" s="192" t="s">
        <v>1226</v>
      </c>
      <c r="D562" s="192" t="s">
        <v>176</v>
      </c>
      <c r="E562" s="193" t="s">
        <v>1227</v>
      </c>
      <c r="F562" s="194" t="s">
        <v>1228</v>
      </c>
      <c r="G562" s="195" t="s">
        <v>256</v>
      </c>
      <c r="H562" s="196">
        <v>2432.6999999999998</v>
      </c>
      <c r="I562" s="197"/>
      <c r="J562" s="198">
        <f>ROUND(I562*H562,2)</f>
        <v>0</v>
      </c>
      <c r="K562" s="194" t="s">
        <v>276</v>
      </c>
      <c r="L562" s="61"/>
      <c r="M562" s="199" t="s">
        <v>78</v>
      </c>
      <c r="N562" s="200" t="s">
        <v>50</v>
      </c>
      <c r="O562" s="42"/>
      <c r="P562" s="201">
        <f>O562*H562</f>
        <v>0</v>
      </c>
      <c r="Q562" s="201">
        <v>1.2999999999999999E-4</v>
      </c>
      <c r="R562" s="201">
        <f>Q562*H562</f>
        <v>0.31625099999999995</v>
      </c>
      <c r="S562" s="201">
        <v>0</v>
      </c>
      <c r="T562" s="202">
        <f>S562*H562</f>
        <v>0</v>
      </c>
      <c r="AR562" s="23" t="s">
        <v>194</v>
      </c>
      <c r="AT562" s="23" t="s">
        <v>176</v>
      </c>
      <c r="AU562" s="23" t="s">
        <v>188</v>
      </c>
      <c r="AY562" s="23" t="s">
        <v>173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3" t="s">
        <v>87</v>
      </c>
      <c r="BK562" s="203">
        <f>ROUND(I562*H562,2)</f>
        <v>0</v>
      </c>
      <c r="BL562" s="23" t="s">
        <v>194</v>
      </c>
      <c r="BM562" s="23" t="s">
        <v>1229</v>
      </c>
    </row>
    <row r="563" spans="2:65" s="1" customFormat="1" ht="27">
      <c r="B563" s="41"/>
      <c r="C563" s="63"/>
      <c r="D563" s="204" t="s">
        <v>182</v>
      </c>
      <c r="E563" s="63"/>
      <c r="F563" s="205" t="s">
        <v>1230</v>
      </c>
      <c r="G563" s="63"/>
      <c r="H563" s="63"/>
      <c r="I563" s="163"/>
      <c r="J563" s="63"/>
      <c r="K563" s="63"/>
      <c r="L563" s="61"/>
      <c r="M563" s="206"/>
      <c r="N563" s="42"/>
      <c r="O563" s="42"/>
      <c r="P563" s="42"/>
      <c r="Q563" s="42"/>
      <c r="R563" s="42"/>
      <c r="S563" s="42"/>
      <c r="T563" s="78"/>
      <c r="AT563" s="23" t="s">
        <v>182</v>
      </c>
      <c r="AU563" s="23" t="s">
        <v>188</v>
      </c>
    </row>
    <row r="564" spans="2:65" s="11" customFormat="1" ht="13.5">
      <c r="B564" s="210"/>
      <c r="C564" s="211"/>
      <c r="D564" s="204" t="s">
        <v>279</v>
      </c>
      <c r="E564" s="212" t="s">
        <v>78</v>
      </c>
      <c r="F564" s="213" t="s">
        <v>1231</v>
      </c>
      <c r="G564" s="211"/>
      <c r="H564" s="214">
        <v>2432.6999999999998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279</v>
      </c>
      <c r="AU564" s="220" t="s">
        <v>188</v>
      </c>
      <c r="AV564" s="11" t="s">
        <v>89</v>
      </c>
      <c r="AW564" s="11" t="s">
        <v>42</v>
      </c>
      <c r="AX564" s="11" t="s">
        <v>87</v>
      </c>
      <c r="AY564" s="220" t="s">
        <v>173</v>
      </c>
    </row>
    <row r="565" spans="2:65" s="10" customFormat="1" ht="22.35" customHeight="1">
      <c r="B565" s="176"/>
      <c r="C565" s="177"/>
      <c r="D565" s="178" t="s">
        <v>79</v>
      </c>
      <c r="E565" s="190" t="s">
        <v>1065</v>
      </c>
      <c r="F565" s="190" t="s">
        <v>1232</v>
      </c>
      <c r="G565" s="177"/>
      <c r="H565" s="177"/>
      <c r="I565" s="180"/>
      <c r="J565" s="191">
        <f>BK565</f>
        <v>0</v>
      </c>
      <c r="K565" s="177"/>
      <c r="L565" s="182"/>
      <c r="M565" s="183"/>
      <c r="N565" s="184"/>
      <c r="O565" s="184"/>
      <c r="P565" s="185">
        <f>SUM(P566:P600)</f>
        <v>0</v>
      </c>
      <c r="Q565" s="184"/>
      <c r="R565" s="185">
        <f>SUM(R566:R600)</f>
        <v>42.379306799999995</v>
      </c>
      <c r="S565" s="184"/>
      <c r="T565" s="186">
        <f>SUM(T566:T600)</f>
        <v>0</v>
      </c>
      <c r="AR565" s="187" t="s">
        <v>87</v>
      </c>
      <c r="AT565" s="188" t="s">
        <v>79</v>
      </c>
      <c r="AU565" s="188" t="s">
        <v>89</v>
      </c>
      <c r="AY565" s="187" t="s">
        <v>173</v>
      </c>
      <c r="BK565" s="189">
        <f>SUM(BK566:BK600)</f>
        <v>0</v>
      </c>
    </row>
    <row r="566" spans="2:65" s="1" customFormat="1" ht="16.5" customHeight="1">
      <c r="B566" s="41"/>
      <c r="C566" s="192" t="s">
        <v>1233</v>
      </c>
      <c r="D566" s="192" t="s">
        <v>176</v>
      </c>
      <c r="E566" s="193" t="s">
        <v>1234</v>
      </c>
      <c r="F566" s="194" t="s">
        <v>1235</v>
      </c>
      <c r="G566" s="195" t="s">
        <v>256</v>
      </c>
      <c r="H566" s="196">
        <v>2115.15</v>
      </c>
      <c r="I566" s="197"/>
      <c r="J566" s="198">
        <f>ROUND(I566*H566,2)</f>
        <v>0</v>
      </c>
      <c r="K566" s="194" t="s">
        <v>276</v>
      </c>
      <c r="L566" s="61"/>
      <c r="M566" s="199" t="s">
        <v>78</v>
      </c>
      <c r="N566" s="200" t="s">
        <v>50</v>
      </c>
      <c r="O566" s="42"/>
      <c r="P566" s="201">
        <f>O566*H566</f>
        <v>0</v>
      </c>
      <c r="Q566" s="201">
        <v>4.0000000000000003E-5</v>
      </c>
      <c r="R566" s="201">
        <f>Q566*H566</f>
        <v>8.4606000000000015E-2</v>
      </c>
      <c r="S566" s="201">
        <v>0</v>
      </c>
      <c r="T566" s="202">
        <f>S566*H566</f>
        <v>0</v>
      </c>
      <c r="AR566" s="23" t="s">
        <v>194</v>
      </c>
      <c r="AT566" s="23" t="s">
        <v>176</v>
      </c>
      <c r="AU566" s="23" t="s">
        <v>188</v>
      </c>
      <c r="AY566" s="23" t="s">
        <v>173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3" t="s">
        <v>87</v>
      </c>
      <c r="BK566" s="203">
        <f>ROUND(I566*H566,2)</f>
        <v>0</v>
      </c>
      <c r="BL566" s="23" t="s">
        <v>194</v>
      </c>
      <c r="BM566" s="23" t="s">
        <v>1236</v>
      </c>
    </row>
    <row r="567" spans="2:65" s="1" customFormat="1" ht="54">
      <c r="B567" s="41"/>
      <c r="C567" s="63"/>
      <c r="D567" s="204" t="s">
        <v>182</v>
      </c>
      <c r="E567" s="63"/>
      <c r="F567" s="205" t="s">
        <v>1237</v>
      </c>
      <c r="G567" s="63"/>
      <c r="H567" s="63"/>
      <c r="I567" s="163"/>
      <c r="J567" s="63"/>
      <c r="K567" s="63"/>
      <c r="L567" s="61"/>
      <c r="M567" s="206"/>
      <c r="N567" s="42"/>
      <c r="O567" s="42"/>
      <c r="P567" s="42"/>
      <c r="Q567" s="42"/>
      <c r="R567" s="42"/>
      <c r="S567" s="42"/>
      <c r="T567" s="78"/>
      <c r="AT567" s="23" t="s">
        <v>182</v>
      </c>
      <c r="AU567" s="23" t="s">
        <v>188</v>
      </c>
    </row>
    <row r="568" spans="2:65" s="11" customFormat="1" ht="13.5">
      <c r="B568" s="210"/>
      <c r="C568" s="211"/>
      <c r="D568" s="204" t="s">
        <v>279</v>
      </c>
      <c r="E568" s="212" t="s">
        <v>78</v>
      </c>
      <c r="F568" s="213" t="s">
        <v>1238</v>
      </c>
      <c r="G568" s="211"/>
      <c r="H568" s="214">
        <v>2115.15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279</v>
      </c>
      <c r="AU568" s="220" t="s">
        <v>188</v>
      </c>
      <c r="AV568" s="11" t="s">
        <v>89</v>
      </c>
      <c r="AW568" s="11" t="s">
        <v>42</v>
      </c>
      <c r="AX568" s="11" t="s">
        <v>87</v>
      </c>
      <c r="AY568" s="220" t="s">
        <v>173</v>
      </c>
    </row>
    <row r="569" spans="2:65" s="1" customFormat="1" ht="16.5" customHeight="1">
      <c r="B569" s="41"/>
      <c r="C569" s="192" t="s">
        <v>1239</v>
      </c>
      <c r="D569" s="192" t="s">
        <v>176</v>
      </c>
      <c r="E569" s="193" t="s">
        <v>1240</v>
      </c>
      <c r="F569" s="194" t="s">
        <v>1241</v>
      </c>
      <c r="G569" s="195" t="s">
        <v>256</v>
      </c>
      <c r="H569" s="196">
        <v>317.52</v>
      </c>
      <c r="I569" s="197"/>
      <c r="J569" s="198">
        <f>ROUND(I569*H569,2)</f>
        <v>0</v>
      </c>
      <c r="K569" s="194" t="s">
        <v>276</v>
      </c>
      <c r="L569" s="61"/>
      <c r="M569" s="199" t="s">
        <v>78</v>
      </c>
      <c r="N569" s="200" t="s">
        <v>50</v>
      </c>
      <c r="O569" s="42"/>
      <c r="P569" s="201">
        <f>O569*H569</f>
        <v>0</v>
      </c>
      <c r="Q569" s="201">
        <v>4.0000000000000003E-5</v>
      </c>
      <c r="R569" s="201">
        <f>Q569*H569</f>
        <v>1.27008E-2</v>
      </c>
      <c r="S569" s="201">
        <v>0</v>
      </c>
      <c r="T569" s="202">
        <f>S569*H569</f>
        <v>0</v>
      </c>
      <c r="AR569" s="23" t="s">
        <v>194</v>
      </c>
      <c r="AT569" s="23" t="s">
        <v>176</v>
      </c>
      <c r="AU569" s="23" t="s">
        <v>188</v>
      </c>
      <c r="AY569" s="23" t="s">
        <v>173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3" t="s">
        <v>87</v>
      </c>
      <c r="BK569" s="203">
        <f>ROUND(I569*H569,2)</f>
        <v>0</v>
      </c>
      <c r="BL569" s="23" t="s">
        <v>194</v>
      </c>
      <c r="BM569" s="23" t="s">
        <v>1242</v>
      </c>
    </row>
    <row r="570" spans="2:65" s="1" customFormat="1" ht="54">
      <c r="B570" s="41"/>
      <c r="C570" s="63"/>
      <c r="D570" s="204" t="s">
        <v>182</v>
      </c>
      <c r="E570" s="63"/>
      <c r="F570" s="205" t="s">
        <v>1243</v>
      </c>
      <c r="G570" s="63"/>
      <c r="H570" s="63"/>
      <c r="I570" s="163"/>
      <c r="J570" s="63"/>
      <c r="K570" s="63"/>
      <c r="L570" s="61"/>
      <c r="M570" s="206"/>
      <c r="N570" s="42"/>
      <c r="O570" s="42"/>
      <c r="P570" s="42"/>
      <c r="Q570" s="42"/>
      <c r="R570" s="42"/>
      <c r="S570" s="42"/>
      <c r="T570" s="78"/>
      <c r="AT570" s="23" t="s">
        <v>182</v>
      </c>
      <c r="AU570" s="23" t="s">
        <v>188</v>
      </c>
    </row>
    <row r="571" spans="2:65" s="11" customFormat="1" ht="13.5">
      <c r="B571" s="210"/>
      <c r="C571" s="211"/>
      <c r="D571" s="204" t="s">
        <v>279</v>
      </c>
      <c r="E571" s="212" t="s">
        <v>78</v>
      </c>
      <c r="F571" s="213" t="s">
        <v>1244</v>
      </c>
      <c r="G571" s="211"/>
      <c r="H571" s="214">
        <v>317.52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279</v>
      </c>
      <c r="AU571" s="220" t="s">
        <v>188</v>
      </c>
      <c r="AV571" s="11" t="s">
        <v>89</v>
      </c>
      <c r="AW571" s="11" t="s">
        <v>42</v>
      </c>
      <c r="AX571" s="11" t="s">
        <v>80</v>
      </c>
      <c r="AY571" s="220" t="s">
        <v>173</v>
      </c>
    </row>
    <row r="572" spans="2:65" s="13" customFormat="1" ht="13.5">
      <c r="B572" s="231"/>
      <c r="C572" s="232"/>
      <c r="D572" s="204" t="s">
        <v>279</v>
      </c>
      <c r="E572" s="233" t="s">
        <v>78</v>
      </c>
      <c r="F572" s="234" t="s">
        <v>292</v>
      </c>
      <c r="G572" s="232"/>
      <c r="H572" s="235">
        <v>317.52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279</v>
      </c>
      <c r="AU572" s="241" t="s">
        <v>188</v>
      </c>
      <c r="AV572" s="13" t="s">
        <v>194</v>
      </c>
      <c r="AW572" s="13" t="s">
        <v>42</v>
      </c>
      <c r="AX572" s="13" t="s">
        <v>87</v>
      </c>
      <c r="AY572" s="241" t="s">
        <v>173</v>
      </c>
    </row>
    <row r="573" spans="2:65" s="1" customFormat="1" ht="16.5" customHeight="1">
      <c r="B573" s="41"/>
      <c r="C573" s="192" t="s">
        <v>1245</v>
      </c>
      <c r="D573" s="192" t="s">
        <v>176</v>
      </c>
      <c r="E573" s="193" t="s">
        <v>1246</v>
      </c>
      <c r="F573" s="194" t="s">
        <v>1247</v>
      </c>
      <c r="G573" s="195" t="s">
        <v>327</v>
      </c>
      <c r="H573" s="196">
        <v>26.25</v>
      </c>
      <c r="I573" s="197"/>
      <c r="J573" s="198">
        <f>ROUND(I573*H573,2)</f>
        <v>0</v>
      </c>
      <c r="K573" s="194" t="s">
        <v>78</v>
      </c>
      <c r="L573" s="61"/>
      <c r="M573" s="199" t="s">
        <v>78</v>
      </c>
      <c r="N573" s="200" t="s">
        <v>50</v>
      </c>
      <c r="O573" s="42"/>
      <c r="P573" s="201">
        <f>O573*H573</f>
        <v>0</v>
      </c>
      <c r="Q573" s="201">
        <v>1.6000000000000001E-3</v>
      </c>
      <c r="R573" s="201">
        <f>Q573*H573</f>
        <v>4.2000000000000003E-2</v>
      </c>
      <c r="S573" s="201">
        <v>0</v>
      </c>
      <c r="T573" s="202">
        <f>S573*H573</f>
        <v>0</v>
      </c>
      <c r="AR573" s="23" t="s">
        <v>194</v>
      </c>
      <c r="AT573" s="23" t="s">
        <v>176</v>
      </c>
      <c r="AU573" s="23" t="s">
        <v>188</v>
      </c>
      <c r="AY573" s="23" t="s">
        <v>173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3" t="s">
        <v>87</v>
      </c>
      <c r="BK573" s="203">
        <f>ROUND(I573*H573,2)</f>
        <v>0</v>
      </c>
      <c r="BL573" s="23" t="s">
        <v>194</v>
      </c>
      <c r="BM573" s="23" t="s">
        <v>1248</v>
      </c>
    </row>
    <row r="574" spans="2:65" s="1" customFormat="1" ht="25.5" customHeight="1">
      <c r="B574" s="41"/>
      <c r="C574" s="192" t="s">
        <v>1249</v>
      </c>
      <c r="D574" s="192" t="s">
        <v>176</v>
      </c>
      <c r="E574" s="193" t="s">
        <v>1250</v>
      </c>
      <c r="F574" s="194" t="s">
        <v>1251</v>
      </c>
      <c r="G574" s="195" t="s">
        <v>256</v>
      </c>
      <c r="H574" s="196">
        <v>352</v>
      </c>
      <c r="I574" s="197"/>
      <c r="J574" s="198">
        <f>ROUND(I574*H574,2)</f>
        <v>0</v>
      </c>
      <c r="K574" s="194" t="s">
        <v>78</v>
      </c>
      <c r="L574" s="61"/>
      <c r="M574" s="199" t="s">
        <v>78</v>
      </c>
      <c r="N574" s="200" t="s">
        <v>50</v>
      </c>
      <c r="O574" s="42"/>
      <c r="P574" s="201">
        <f>O574*H574</f>
        <v>0</v>
      </c>
      <c r="Q574" s="201">
        <v>0.12</v>
      </c>
      <c r="R574" s="201">
        <f>Q574*H574</f>
        <v>42.239999999999995</v>
      </c>
      <c r="S574" s="201">
        <v>0</v>
      </c>
      <c r="T574" s="202">
        <f>S574*H574</f>
        <v>0</v>
      </c>
      <c r="AR574" s="23" t="s">
        <v>194</v>
      </c>
      <c r="AT574" s="23" t="s">
        <v>176</v>
      </c>
      <c r="AU574" s="23" t="s">
        <v>188</v>
      </c>
      <c r="AY574" s="23" t="s">
        <v>173</v>
      </c>
      <c r="BE574" s="203">
        <f>IF(N574="základní",J574,0)</f>
        <v>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23" t="s">
        <v>87</v>
      </c>
      <c r="BK574" s="203">
        <f>ROUND(I574*H574,2)</f>
        <v>0</v>
      </c>
      <c r="BL574" s="23" t="s">
        <v>194</v>
      </c>
      <c r="BM574" s="23" t="s">
        <v>1252</v>
      </c>
    </row>
    <row r="575" spans="2:65" s="1" customFormat="1" ht="25.5" customHeight="1">
      <c r="B575" s="41"/>
      <c r="C575" s="192" t="s">
        <v>1253</v>
      </c>
      <c r="D575" s="192" t="s">
        <v>176</v>
      </c>
      <c r="E575" s="193" t="s">
        <v>1254</v>
      </c>
      <c r="F575" s="194" t="s">
        <v>1255</v>
      </c>
      <c r="G575" s="195" t="s">
        <v>338</v>
      </c>
      <c r="H575" s="196">
        <v>19</v>
      </c>
      <c r="I575" s="197"/>
      <c r="J575" s="198">
        <f>ROUND(I575*H575,2)</f>
        <v>0</v>
      </c>
      <c r="K575" s="194" t="s">
        <v>78</v>
      </c>
      <c r="L575" s="61"/>
      <c r="M575" s="199" t="s">
        <v>78</v>
      </c>
      <c r="N575" s="200" t="s">
        <v>50</v>
      </c>
      <c r="O575" s="42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3" t="s">
        <v>194</v>
      </c>
      <c r="AT575" s="23" t="s">
        <v>176</v>
      </c>
      <c r="AU575" s="23" t="s">
        <v>188</v>
      </c>
      <c r="AY575" s="23" t="s">
        <v>173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3" t="s">
        <v>87</v>
      </c>
      <c r="BK575" s="203">
        <f>ROUND(I575*H575,2)</f>
        <v>0</v>
      </c>
      <c r="BL575" s="23" t="s">
        <v>194</v>
      </c>
      <c r="BM575" s="23" t="s">
        <v>1256</v>
      </c>
    </row>
    <row r="576" spans="2:65" s="1" customFormat="1" ht="27">
      <c r="B576" s="41"/>
      <c r="C576" s="63"/>
      <c r="D576" s="204" t="s">
        <v>182</v>
      </c>
      <c r="E576" s="63"/>
      <c r="F576" s="205" t="s">
        <v>1255</v>
      </c>
      <c r="G576" s="63"/>
      <c r="H576" s="63"/>
      <c r="I576" s="163"/>
      <c r="J576" s="63"/>
      <c r="K576" s="63"/>
      <c r="L576" s="61"/>
      <c r="M576" s="206"/>
      <c r="N576" s="42"/>
      <c r="O576" s="42"/>
      <c r="P576" s="42"/>
      <c r="Q576" s="42"/>
      <c r="R576" s="42"/>
      <c r="S576" s="42"/>
      <c r="T576" s="78"/>
      <c r="AT576" s="23" t="s">
        <v>182</v>
      </c>
      <c r="AU576" s="23" t="s">
        <v>188</v>
      </c>
    </row>
    <row r="577" spans="2:65" s="1" customFormat="1" ht="16.5" customHeight="1">
      <c r="B577" s="41"/>
      <c r="C577" s="192" t="s">
        <v>1257</v>
      </c>
      <c r="D577" s="192" t="s">
        <v>176</v>
      </c>
      <c r="E577" s="193" t="s">
        <v>1258</v>
      </c>
      <c r="F577" s="194" t="s">
        <v>1259</v>
      </c>
      <c r="G577" s="195" t="s">
        <v>1260</v>
      </c>
      <c r="H577" s="196">
        <v>20</v>
      </c>
      <c r="I577" s="197"/>
      <c r="J577" s="198">
        <f>ROUND(I577*H577,2)</f>
        <v>0</v>
      </c>
      <c r="K577" s="194" t="s">
        <v>78</v>
      </c>
      <c r="L577" s="61"/>
      <c r="M577" s="199" t="s">
        <v>78</v>
      </c>
      <c r="N577" s="200" t="s">
        <v>50</v>
      </c>
      <c r="O577" s="42"/>
      <c r="P577" s="201">
        <f>O577*H577</f>
        <v>0</v>
      </c>
      <c r="Q577" s="201">
        <v>0</v>
      </c>
      <c r="R577" s="201">
        <f>Q577*H577</f>
        <v>0</v>
      </c>
      <c r="S577" s="201">
        <v>0</v>
      </c>
      <c r="T577" s="202">
        <f>S577*H577</f>
        <v>0</v>
      </c>
      <c r="AR577" s="23" t="s">
        <v>194</v>
      </c>
      <c r="AT577" s="23" t="s">
        <v>176</v>
      </c>
      <c r="AU577" s="23" t="s">
        <v>188</v>
      </c>
      <c r="AY577" s="23" t="s">
        <v>173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23" t="s">
        <v>87</v>
      </c>
      <c r="BK577" s="203">
        <f>ROUND(I577*H577,2)</f>
        <v>0</v>
      </c>
      <c r="BL577" s="23" t="s">
        <v>194</v>
      </c>
      <c r="BM577" s="23" t="s">
        <v>1261</v>
      </c>
    </row>
    <row r="578" spans="2:65" s="1" customFormat="1" ht="13.5">
      <c r="B578" s="41"/>
      <c r="C578" s="63"/>
      <c r="D578" s="204" t="s">
        <v>182</v>
      </c>
      <c r="E578" s="63"/>
      <c r="F578" s="205" t="s">
        <v>1259</v>
      </c>
      <c r="G578" s="63"/>
      <c r="H578" s="63"/>
      <c r="I578" s="163"/>
      <c r="J578" s="63"/>
      <c r="K578" s="63"/>
      <c r="L578" s="61"/>
      <c r="M578" s="206"/>
      <c r="N578" s="42"/>
      <c r="O578" s="42"/>
      <c r="P578" s="42"/>
      <c r="Q578" s="42"/>
      <c r="R578" s="42"/>
      <c r="S578" s="42"/>
      <c r="T578" s="78"/>
      <c r="AT578" s="23" t="s">
        <v>182</v>
      </c>
      <c r="AU578" s="23" t="s">
        <v>188</v>
      </c>
    </row>
    <row r="579" spans="2:65" s="1" customFormat="1" ht="27">
      <c r="B579" s="41"/>
      <c r="C579" s="63"/>
      <c r="D579" s="204" t="s">
        <v>351</v>
      </c>
      <c r="E579" s="63"/>
      <c r="F579" s="252" t="s">
        <v>1262</v>
      </c>
      <c r="G579" s="63"/>
      <c r="H579" s="63"/>
      <c r="I579" s="163"/>
      <c r="J579" s="63"/>
      <c r="K579" s="63"/>
      <c r="L579" s="61"/>
      <c r="M579" s="206"/>
      <c r="N579" s="42"/>
      <c r="O579" s="42"/>
      <c r="P579" s="42"/>
      <c r="Q579" s="42"/>
      <c r="R579" s="42"/>
      <c r="S579" s="42"/>
      <c r="T579" s="78"/>
      <c r="AT579" s="23" t="s">
        <v>351</v>
      </c>
      <c r="AU579" s="23" t="s">
        <v>188</v>
      </c>
    </row>
    <row r="580" spans="2:65" s="1" customFormat="1" ht="16.5" customHeight="1">
      <c r="B580" s="41"/>
      <c r="C580" s="192" t="s">
        <v>1263</v>
      </c>
      <c r="D580" s="192" t="s">
        <v>176</v>
      </c>
      <c r="E580" s="193" t="s">
        <v>1264</v>
      </c>
      <c r="F580" s="194" t="s">
        <v>1265</v>
      </c>
      <c r="G580" s="195" t="s">
        <v>338</v>
      </c>
      <c r="H580" s="196">
        <v>3</v>
      </c>
      <c r="I580" s="197"/>
      <c r="J580" s="198">
        <f>ROUND(I580*H580,2)</f>
        <v>0</v>
      </c>
      <c r="K580" s="194" t="s">
        <v>78</v>
      </c>
      <c r="L580" s="61"/>
      <c r="M580" s="199" t="s">
        <v>78</v>
      </c>
      <c r="N580" s="200" t="s">
        <v>50</v>
      </c>
      <c r="O580" s="42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3" t="s">
        <v>194</v>
      </c>
      <c r="AT580" s="23" t="s">
        <v>176</v>
      </c>
      <c r="AU580" s="23" t="s">
        <v>188</v>
      </c>
      <c r="AY580" s="23" t="s">
        <v>173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3" t="s">
        <v>87</v>
      </c>
      <c r="BK580" s="203">
        <f>ROUND(I580*H580,2)</f>
        <v>0</v>
      </c>
      <c r="BL580" s="23" t="s">
        <v>194</v>
      </c>
      <c r="BM580" s="23" t="s">
        <v>1266</v>
      </c>
    </row>
    <row r="581" spans="2:65" s="1" customFormat="1" ht="13.5">
      <c r="B581" s="41"/>
      <c r="C581" s="63"/>
      <c r="D581" s="204" t="s">
        <v>182</v>
      </c>
      <c r="E581" s="63"/>
      <c r="F581" s="205" t="s">
        <v>1265</v>
      </c>
      <c r="G581" s="63"/>
      <c r="H581" s="63"/>
      <c r="I581" s="163"/>
      <c r="J581" s="63"/>
      <c r="K581" s="63"/>
      <c r="L581" s="61"/>
      <c r="M581" s="206"/>
      <c r="N581" s="42"/>
      <c r="O581" s="42"/>
      <c r="P581" s="42"/>
      <c r="Q581" s="42"/>
      <c r="R581" s="42"/>
      <c r="S581" s="42"/>
      <c r="T581" s="78"/>
      <c r="AT581" s="23" t="s">
        <v>182</v>
      </c>
      <c r="AU581" s="23" t="s">
        <v>188</v>
      </c>
    </row>
    <row r="582" spans="2:65" s="1" customFormat="1" ht="67.5">
      <c r="B582" s="41"/>
      <c r="C582" s="63"/>
      <c r="D582" s="204" t="s">
        <v>351</v>
      </c>
      <c r="E582" s="63"/>
      <c r="F582" s="252" t="s">
        <v>1267</v>
      </c>
      <c r="G582" s="63"/>
      <c r="H582" s="63"/>
      <c r="I582" s="163"/>
      <c r="J582" s="63"/>
      <c r="K582" s="63"/>
      <c r="L582" s="61"/>
      <c r="M582" s="206"/>
      <c r="N582" s="42"/>
      <c r="O582" s="42"/>
      <c r="P582" s="42"/>
      <c r="Q582" s="42"/>
      <c r="R582" s="42"/>
      <c r="S582" s="42"/>
      <c r="T582" s="78"/>
      <c r="AT582" s="23" t="s">
        <v>351</v>
      </c>
      <c r="AU582" s="23" t="s">
        <v>188</v>
      </c>
    </row>
    <row r="583" spans="2:65" s="1" customFormat="1" ht="16.5" customHeight="1">
      <c r="B583" s="41"/>
      <c r="C583" s="192" t="s">
        <v>1268</v>
      </c>
      <c r="D583" s="192" t="s">
        <v>176</v>
      </c>
      <c r="E583" s="193" t="s">
        <v>1269</v>
      </c>
      <c r="F583" s="194" t="s">
        <v>1270</v>
      </c>
      <c r="G583" s="195" t="s">
        <v>338</v>
      </c>
      <c r="H583" s="196">
        <v>10</v>
      </c>
      <c r="I583" s="197"/>
      <c r="J583" s="198">
        <f>ROUND(I583*H583,2)</f>
        <v>0</v>
      </c>
      <c r="K583" s="194" t="s">
        <v>78</v>
      </c>
      <c r="L583" s="61"/>
      <c r="M583" s="199" t="s">
        <v>78</v>
      </c>
      <c r="N583" s="200" t="s">
        <v>50</v>
      </c>
      <c r="O583" s="42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3" t="s">
        <v>194</v>
      </c>
      <c r="AT583" s="23" t="s">
        <v>176</v>
      </c>
      <c r="AU583" s="23" t="s">
        <v>188</v>
      </c>
      <c r="AY583" s="23" t="s">
        <v>173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3" t="s">
        <v>87</v>
      </c>
      <c r="BK583" s="203">
        <f>ROUND(I583*H583,2)</f>
        <v>0</v>
      </c>
      <c r="BL583" s="23" t="s">
        <v>194</v>
      </c>
      <c r="BM583" s="23" t="s">
        <v>1271</v>
      </c>
    </row>
    <row r="584" spans="2:65" s="1" customFormat="1" ht="13.5">
      <c r="B584" s="41"/>
      <c r="C584" s="63"/>
      <c r="D584" s="204" t="s">
        <v>182</v>
      </c>
      <c r="E584" s="63"/>
      <c r="F584" s="205" t="s">
        <v>1270</v>
      </c>
      <c r="G584" s="63"/>
      <c r="H584" s="63"/>
      <c r="I584" s="163"/>
      <c r="J584" s="63"/>
      <c r="K584" s="63"/>
      <c r="L584" s="61"/>
      <c r="M584" s="206"/>
      <c r="N584" s="42"/>
      <c r="O584" s="42"/>
      <c r="P584" s="42"/>
      <c r="Q584" s="42"/>
      <c r="R584" s="42"/>
      <c r="S584" s="42"/>
      <c r="T584" s="78"/>
      <c r="AT584" s="23" t="s">
        <v>182</v>
      </c>
      <c r="AU584" s="23" t="s">
        <v>188</v>
      </c>
    </row>
    <row r="585" spans="2:65" s="1" customFormat="1" ht="27">
      <c r="B585" s="41"/>
      <c r="C585" s="63"/>
      <c r="D585" s="204" t="s">
        <v>351</v>
      </c>
      <c r="E585" s="63"/>
      <c r="F585" s="252" t="s">
        <v>1272</v>
      </c>
      <c r="G585" s="63"/>
      <c r="H585" s="63"/>
      <c r="I585" s="163"/>
      <c r="J585" s="63"/>
      <c r="K585" s="63"/>
      <c r="L585" s="61"/>
      <c r="M585" s="206"/>
      <c r="N585" s="42"/>
      <c r="O585" s="42"/>
      <c r="P585" s="42"/>
      <c r="Q585" s="42"/>
      <c r="R585" s="42"/>
      <c r="S585" s="42"/>
      <c r="T585" s="78"/>
      <c r="AT585" s="23" t="s">
        <v>351</v>
      </c>
      <c r="AU585" s="23" t="s">
        <v>188</v>
      </c>
    </row>
    <row r="586" spans="2:65" s="1" customFormat="1" ht="16.5" customHeight="1">
      <c r="B586" s="41"/>
      <c r="C586" s="192" t="s">
        <v>1273</v>
      </c>
      <c r="D586" s="192" t="s">
        <v>176</v>
      </c>
      <c r="E586" s="193" t="s">
        <v>1274</v>
      </c>
      <c r="F586" s="194" t="s">
        <v>1275</v>
      </c>
      <c r="G586" s="195" t="s">
        <v>338</v>
      </c>
      <c r="H586" s="196">
        <v>32</v>
      </c>
      <c r="I586" s="197"/>
      <c r="J586" s="198">
        <f>ROUND(I586*H586,2)</f>
        <v>0</v>
      </c>
      <c r="K586" s="194" t="s">
        <v>78</v>
      </c>
      <c r="L586" s="61"/>
      <c r="M586" s="199" t="s">
        <v>78</v>
      </c>
      <c r="N586" s="200" t="s">
        <v>50</v>
      </c>
      <c r="O586" s="42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AR586" s="23" t="s">
        <v>194</v>
      </c>
      <c r="AT586" s="23" t="s">
        <v>176</v>
      </c>
      <c r="AU586" s="23" t="s">
        <v>188</v>
      </c>
      <c r="AY586" s="23" t="s">
        <v>173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23" t="s">
        <v>87</v>
      </c>
      <c r="BK586" s="203">
        <f>ROUND(I586*H586,2)</f>
        <v>0</v>
      </c>
      <c r="BL586" s="23" t="s">
        <v>194</v>
      </c>
      <c r="BM586" s="23" t="s">
        <v>1276</v>
      </c>
    </row>
    <row r="587" spans="2:65" s="1" customFormat="1" ht="13.5">
      <c r="B587" s="41"/>
      <c r="C587" s="63"/>
      <c r="D587" s="204" t="s">
        <v>182</v>
      </c>
      <c r="E587" s="63"/>
      <c r="F587" s="205" t="s">
        <v>1275</v>
      </c>
      <c r="G587" s="63"/>
      <c r="H587" s="63"/>
      <c r="I587" s="163"/>
      <c r="J587" s="63"/>
      <c r="K587" s="63"/>
      <c r="L587" s="61"/>
      <c r="M587" s="206"/>
      <c r="N587" s="42"/>
      <c r="O587" s="42"/>
      <c r="P587" s="42"/>
      <c r="Q587" s="42"/>
      <c r="R587" s="42"/>
      <c r="S587" s="42"/>
      <c r="T587" s="78"/>
      <c r="AT587" s="23" t="s">
        <v>182</v>
      </c>
      <c r="AU587" s="23" t="s">
        <v>188</v>
      </c>
    </row>
    <row r="588" spans="2:65" s="1" customFormat="1" ht="27">
      <c r="B588" s="41"/>
      <c r="C588" s="63"/>
      <c r="D588" s="204" t="s">
        <v>351</v>
      </c>
      <c r="E588" s="63"/>
      <c r="F588" s="252" t="s">
        <v>1272</v>
      </c>
      <c r="G588" s="63"/>
      <c r="H588" s="63"/>
      <c r="I588" s="163"/>
      <c r="J588" s="63"/>
      <c r="K588" s="63"/>
      <c r="L588" s="61"/>
      <c r="M588" s="206"/>
      <c r="N588" s="42"/>
      <c r="O588" s="42"/>
      <c r="P588" s="42"/>
      <c r="Q588" s="42"/>
      <c r="R588" s="42"/>
      <c r="S588" s="42"/>
      <c r="T588" s="78"/>
      <c r="AT588" s="23" t="s">
        <v>351</v>
      </c>
      <c r="AU588" s="23" t="s">
        <v>188</v>
      </c>
    </row>
    <row r="589" spans="2:65" s="1" customFormat="1" ht="16.5" customHeight="1">
      <c r="B589" s="41"/>
      <c r="C589" s="192" t="s">
        <v>1277</v>
      </c>
      <c r="D589" s="192" t="s">
        <v>176</v>
      </c>
      <c r="E589" s="193" t="s">
        <v>1278</v>
      </c>
      <c r="F589" s="194" t="s">
        <v>1279</v>
      </c>
      <c r="G589" s="195" t="s">
        <v>338</v>
      </c>
      <c r="H589" s="196">
        <v>5</v>
      </c>
      <c r="I589" s="197"/>
      <c r="J589" s="198">
        <f>ROUND(I589*H589,2)</f>
        <v>0</v>
      </c>
      <c r="K589" s="194" t="s">
        <v>78</v>
      </c>
      <c r="L589" s="61"/>
      <c r="M589" s="199" t="s">
        <v>78</v>
      </c>
      <c r="N589" s="200" t="s">
        <v>50</v>
      </c>
      <c r="O589" s="42"/>
      <c r="P589" s="201">
        <f>O589*H589</f>
        <v>0</v>
      </c>
      <c r="Q589" s="201">
        <v>0</v>
      </c>
      <c r="R589" s="201">
        <f>Q589*H589</f>
        <v>0</v>
      </c>
      <c r="S589" s="201">
        <v>0</v>
      </c>
      <c r="T589" s="202">
        <f>S589*H589</f>
        <v>0</v>
      </c>
      <c r="AR589" s="23" t="s">
        <v>194</v>
      </c>
      <c r="AT589" s="23" t="s">
        <v>176</v>
      </c>
      <c r="AU589" s="23" t="s">
        <v>188</v>
      </c>
      <c r="AY589" s="23" t="s">
        <v>173</v>
      </c>
      <c r="BE589" s="203">
        <f>IF(N589="základní",J589,0)</f>
        <v>0</v>
      </c>
      <c r="BF589" s="203">
        <f>IF(N589="snížená",J589,0)</f>
        <v>0</v>
      </c>
      <c r="BG589" s="203">
        <f>IF(N589="zákl. přenesená",J589,0)</f>
        <v>0</v>
      </c>
      <c r="BH589" s="203">
        <f>IF(N589="sníž. přenesená",J589,0)</f>
        <v>0</v>
      </c>
      <c r="BI589" s="203">
        <f>IF(N589="nulová",J589,0)</f>
        <v>0</v>
      </c>
      <c r="BJ589" s="23" t="s">
        <v>87</v>
      </c>
      <c r="BK589" s="203">
        <f>ROUND(I589*H589,2)</f>
        <v>0</v>
      </c>
      <c r="BL589" s="23" t="s">
        <v>194</v>
      </c>
      <c r="BM589" s="23" t="s">
        <v>1280</v>
      </c>
    </row>
    <row r="590" spans="2:65" s="1" customFormat="1" ht="27">
      <c r="B590" s="41"/>
      <c r="C590" s="63"/>
      <c r="D590" s="204" t="s">
        <v>351</v>
      </c>
      <c r="E590" s="63"/>
      <c r="F590" s="252" t="s">
        <v>1272</v>
      </c>
      <c r="G590" s="63"/>
      <c r="H590" s="63"/>
      <c r="I590" s="163"/>
      <c r="J590" s="63"/>
      <c r="K590" s="63"/>
      <c r="L590" s="61"/>
      <c r="M590" s="206"/>
      <c r="N590" s="42"/>
      <c r="O590" s="42"/>
      <c r="P590" s="42"/>
      <c r="Q590" s="42"/>
      <c r="R590" s="42"/>
      <c r="S590" s="42"/>
      <c r="T590" s="78"/>
      <c r="AT590" s="23" t="s">
        <v>351</v>
      </c>
      <c r="AU590" s="23" t="s">
        <v>188</v>
      </c>
    </row>
    <row r="591" spans="2:65" s="11" customFormat="1" ht="13.5">
      <c r="B591" s="210"/>
      <c r="C591" s="211"/>
      <c r="D591" s="204" t="s">
        <v>279</v>
      </c>
      <c r="E591" s="212" t="s">
        <v>78</v>
      </c>
      <c r="F591" s="213" t="s">
        <v>1281</v>
      </c>
      <c r="G591" s="211"/>
      <c r="H591" s="214">
        <v>1</v>
      </c>
      <c r="I591" s="215"/>
      <c r="J591" s="211"/>
      <c r="K591" s="211"/>
      <c r="L591" s="216"/>
      <c r="M591" s="217"/>
      <c r="N591" s="218"/>
      <c r="O591" s="218"/>
      <c r="P591" s="218"/>
      <c r="Q591" s="218"/>
      <c r="R591" s="218"/>
      <c r="S591" s="218"/>
      <c r="T591" s="219"/>
      <c r="AT591" s="220" t="s">
        <v>279</v>
      </c>
      <c r="AU591" s="220" t="s">
        <v>188</v>
      </c>
      <c r="AV591" s="11" t="s">
        <v>89</v>
      </c>
      <c r="AW591" s="11" t="s">
        <v>42</v>
      </c>
      <c r="AX591" s="11" t="s">
        <v>80</v>
      </c>
      <c r="AY591" s="220" t="s">
        <v>173</v>
      </c>
    </row>
    <row r="592" spans="2:65" s="11" customFormat="1" ht="13.5">
      <c r="B592" s="210"/>
      <c r="C592" s="211"/>
      <c r="D592" s="204" t="s">
        <v>279</v>
      </c>
      <c r="E592" s="212" t="s">
        <v>78</v>
      </c>
      <c r="F592" s="213" t="s">
        <v>1282</v>
      </c>
      <c r="G592" s="211"/>
      <c r="H592" s="214">
        <v>4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279</v>
      </c>
      <c r="AU592" s="220" t="s">
        <v>188</v>
      </c>
      <c r="AV592" s="11" t="s">
        <v>89</v>
      </c>
      <c r="AW592" s="11" t="s">
        <v>42</v>
      </c>
      <c r="AX592" s="11" t="s">
        <v>80</v>
      </c>
      <c r="AY592" s="220" t="s">
        <v>173</v>
      </c>
    </row>
    <row r="593" spans="2:65" s="13" customFormat="1" ht="13.5">
      <c r="B593" s="231"/>
      <c r="C593" s="232"/>
      <c r="D593" s="204" t="s">
        <v>279</v>
      </c>
      <c r="E593" s="233" t="s">
        <v>78</v>
      </c>
      <c r="F593" s="234" t="s">
        <v>292</v>
      </c>
      <c r="G593" s="232"/>
      <c r="H593" s="235">
        <v>5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279</v>
      </c>
      <c r="AU593" s="241" t="s">
        <v>188</v>
      </c>
      <c r="AV593" s="13" t="s">
        <v>194</v>
      </c>
      <c r="AW593" s="13" t="s">
        <v>42</v>
      </c>
      <c r="AX593" s="13" t="s">
        <v>87</v>
      </c>
      <c r="AY593" s="241" t="s">
        <v>173</v>
      </c>
    </row>
    <row r="594" spans="2:65" s="1" customFormat="1" ht="16.5" customHeight="1">
      <c r="B594" s="41"/>
      <c r="C594" s="192" t="s">
        <v>1283</v>
      </c>
      <c r="D594" s="192" t="s">
        <v>176</v>
      </c>
      <c r="E594" s="193" t="s">
        <v>1284</v>
      </c>
      <c r="F594" s="194" t="s">
        <v>1285</v>
      </c>
      <c r="G594" s="195" t="s">
        <v>338</v>
      </c>
      <c r="H594" s="196">
        <v>14</v>
      </c>
      <c r="I594" s="197"/>
      <c r="J594" s="198">
        <f>ROUND(I594*H594,2)</f>
        <v>0</v>
      </c>
      <c r="K594" s="194" t="s">
        <v>78</v>
      </c>
      <c r="L594" s="61"/>
      <c r="M594" s="199" t="s">
        <v>78</v>
      </c>
      <c r="N594" s="200" t="s">
        <v>50</v>
      </c>
      <c r="O594" s="42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3" t="s">
        <v>194</v>
      </c>
      <c r="AT594" s="23" t="s">
        <v>176</v>
      </c>
      <c r="AU594" s="23" t="s">
        <v>188</v>
      </c>
      <c r="AY594" s="23" t="s">
        <v>173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3" t="s">
        <v>87</v>
      </c>
      <c r="BK594" s="203">
        <f>ROUND(I594*H594,2)</f>
        <v>0</v>
      </c>
      <c r="BL594" s="23" t="s">
        <v>194</v>
      </c>
      <c r="BM594" s="23" t="s">
        <v>1286</v>
      </c>
    </row>
    <row r="595" spans="2:65" s="1" customFormat="1" ht="13.5">
      <c r="B595" s="41"/>
      <c r="C595" s="63"/>
      <c r="D595" s="204" t="s">
        <v>182</v>
      </c>
      <c r="E595" s="63"/>
      <c r="F595" s="205" t="s">
        <v>1285</v>
      </c>
      <c r="G595" s="63"/>
      <c r="H595" s="63"/>
      <c r="I595" s="163"/>
      <c r="J595" s="63"/>
      <c r="K595" s="63"/>
      <c r="L595" s="61"/>
      <c r="M595" s="206"/>
      <c r="N595" s="42"/>
      <c r="O595" s="42"/>
      <c r="P595" s="42"/>
      <c r="Q595" s="42"/>
      <c r="R595" s="42"/>
      <c r="S595" s="42"/>
      <c r="T595" s="78"/>
      <c r="AT595" s="23" t="s">
        <v>182</v>
      </c>
      <c r="AU595" s="23" t="s">
        <v>188</v>
      </c>
    </row>
    <row r="596" spans="2:65" s="1" customFormat="1" ht="16.5" customHeight="1">
      <c r="B596" s="41"/>
      <c r="C596" s="192" t="s">
        <v>1287</v>
      </c>
      <c r="D596" s="192" t="s">
        <v>176</v>
      </c>
      <c r="E596" s="193" t="s">
        <v>1288</v>
      </c>
      <c r="F596" s="194" t="s">
        <v>1289</v>
      </c>
      <c r="G596" s="195" t="s">
        <v>338</v>
      </c>
      <c r="H596" s="196">
        <v>7</v>
      </c>
      <c r="I596" s="197"/>
      <c r="J596" s="198">
        <f>ROUND(I596*H596,2)</f>
        <v>0</v>
      </c>
      <c r="K596" s="194" t="s">
        <v>78</v>
      </c>
      <c r="L596" s="61"/>
      <c r="M596" s="199" t="s">
        <v>78</v>
      </c>
      <c r="N596" s="200" t="s">
        <v>50</v>
      </c>
      <c r="O596" s="42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AR596" s="23" t="s">
        <v>194</v>
      </c>
      <c r="AT596" s="23" t="s">
        <v>176</v>
      </c>
      <c r="AU596" s="23" t="s">
        <v>188</v>
      </c>
      <c r="AY596" s="23" t="s">
        <v>173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3" t="s">
        <v>87</v>
      </c>
      <c r="BK596" s="203">
        <f>ROUND(I596*H596,2)</f>
        <v>0</v>
      </c>
      <c r="BL596" s="23" t="s">
        <v>194</v>
      </c>
      <c r="BM596" s="23" t="s">
        <v>1290</v>
      </c>
    </row>
    <row r="597" spans="2:65" s="1" customFormat="1" ht="13.5">
      <c r="B597" s="41"/>
      <c r="C597" s="63"/>
      <c r="D597" s="204" t="s">
        <v>182</v>
      </c>
      <c r="E597" s="63"/>
      <c r="F597" s="205" t="s">
        <v>1289</v>
      </c>
      <c r="G597" s="63"/>
      <c r="H597" s="63"/>
      <c r="I597" s="163"/>
      <c r="J597" s="63"/>
      <c r="K597" s="63"/>
      <c r="L597" s="61"/>
      <c r="M597" s="206"/>
      <c r="N597" s="42"/>
      <c r="O597" s="42"/>
      <c r="P597" s="42"/>
      <c r="Q597" s="42"/>
      <c r="R597" s="42"/>
      <c r="S597" s="42"/>
      <c r="T597" s="78"/>
      <c r="AT597" s="23" t="s">
        <v>182</v>
      </c>
      <c r="AU597" s="23" t="s">
        <v>188</v>
      </c>
    </row>
    <row r="598" spans="2:65" s="11" customFormat="1" ht="13.5">
      <c r="B598" s="210"/>
      <c r="C598" s="211"/>
      <c r="D598" s="204" t="s">
        <v>279</v>
      </c>
      <c r="E598" s="212" t="s">
        <v>78</v>
      </c>
      <c r="F598" s="213" t="s">
        <v>1291</v>
      </c>
      <c r="G598" s="211"/>
      <c r="H598" s="214">
        <v>4</v>
      </c>
      <c r="I598" s="215"/>
      <c r="J598" s="211"/>
      <c r="K598" s="211"/>
      <c r="L598" s="216"/>
      <c r="M598" s="217"/>
      <c r="N598" s="218"/>
      <c r="O598" s="218"/>
      <c r="P598" s="218"/>
      <c r="Q598" s="218"/>
      <c r="R598" s="218"/>
      <c r="S598" s="218"/>
      <c r="T598" s="219"/>
      <c r="AT598" s="220" t="s">
        <v>279</v>
      </c>
      <c r="AU598" s="220" t="s">
        <v>188</v>
      </c>
      <c r="AV598" s="11" t="s">
        <v>89</v>
      </c>
      <c r="AW598" s="11" t="s">
        <v>42</v>
      </c>
      <c r="AX598" s="11" t="s">
        <v>80</v>
      </c>
      <c r="AY598" s="220" t="s">
        <v>173</v>
      </c>
    </row>
    <row r="599" spans="2:65" s="11" customFormat="1" ht="13.5">
      <c r="B599" s="210"/>
      <c r="C599" s="211"/>
      <c r="D599" s="204" t="s">
        <v>279</v>
      </c>
      <c r="E599" s="212" t="s">
        <v>78</v>
      </c>
      <c r="F599" s="213" t="s">
        <v>1292</v>
      </c>
      <c r="G599" s="211"/>
      <c r="H599" s="214">
        <v>3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279</v>
      </c>
      <c r="AU599" s="220" t="s">
        <v>188</v>
      </c>
      <c r="AV599" s="11" t="s">
        <v>89</v>
      </c>
      <c r="AW599" s="11" t="s">
        <v>42</v>
      </c>
      <c r="AX599" s="11" t="s">
        <v>80</v>
      </c>
      <c r="AY599" s="220" t="s">
        <v>173</v>
      </c>
    </row>
    <row r="600" spans="2:65" s="13" customFormat="1" ht="13.5">
      <c r="B600" s="231"/>
      <c r="C600" s="232"/>
      <c r="D600" s="204" t="s">
        <v>279</v>
      </c>
      <c r="E600" s="233" t="s">
        <v>78</v>
      </c>
      <c r="F600" s="234" t="s">
        <v>292</v>
      </c>
      <c r="G600" s="232"/>
      <c r="H600" s="235">
        <v>7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279</v>
      </c>
      <c r="AU600" s="241" t="s">
        <v>188</v>
      </c>
      <c r="AV600" s="13" t="s">
        <v>194</v>
      </c>
      <c r="AW600" s="13" t="s">
        <v>42</v>
      </c>
      <c r="AX600" s="13" t="s">
        <v>87</v>
      </c>
      <c r="AY600" s="241" t="s">
        <v>173</v>
      </c>
    </row>
    <row r="601" spans="2:65" s="10" customFormat="1" ht="29.85" customHeight="1">
      <c r="B601" s="176"/>
      <c r="C601" s="177"/>
      <c r="D601" s="178" t="s">
        <v>79</v>
      </c>
      <c r="E601" s="190" t="s">
        <v>439</v>
      </c>
      <c r="F601" s="190" t="s">
        <v>440</v>
      </c>
      <c r="G601" s="177"/>
      <c r="H601" s="177"/>
      <c r="I601" s="180"/>
      <c r="J601" s="191">
        <f>BK601</f>
        <v>0</v>
      </c>
      <c r="K601" s="177"/>
      <c r="L601" s="182"/>
      <c r="M601" s="183"/>
      <c r="N601" s="184"/>
      <c r="O601" s="184"/>
      <c r="P601" s="185">
        <f>SUM(P602:P603)</f>
        <v>0</v>
      </c>
      <c r="Q601" s="184"/>
      <c r="R601" s="185">
        <f>SUM(R602:R603)</f>
        <v>0</v>
      </c>
      <c r="S601" s="184"/>
      <c r="T601" s="186">
        <f>SUM(T602:T603)</f>
        <v>0</v>
      </c>
      <c r="AR601" s="187" t="s">
        <v>87</v>
      </c>
      <c r="AT601" s="188" t="s">
        <v>79</v>
      </c>
      <c r="AU601" s="188" t="s">
        <v>87</v>
      </c>
      <c r="AY601" s="187" t="s">
        <v>173</v>
      </c>
      <c r="BK601" s="189">
        <f>SUM(BK602:BK603)</f>
        <v>0</v>
      </c>
    </row>
    <row r="602" spans="2:65" s="1" customFormat="1" ht="16.5" customHeight="1">
      <c r="B602" s="41"/>
      <c r="C602" s="192" t="s">
        <v>1293</v>
      </c>
      <c r="D602" s="192" t="s">
        <v>176</v>
      </c>
      <c r="E602" s="193" t="s">
        <v>1294</v>
      </c>
      <c r="F602" s="194" t="s">
        <v>1295</v>
      </c>
      <c r="G602" s="195" t="s">
        <v>332</v>
      </c>
      <c r="H602" s="196">
        <v>5551.826</v>
      </c>
      <c r="I602" s="197"/>
      <c r="J602" s="198">
        <f>ROUND(I602*H602,2)</f>
        <v>0</v>
      </c>
      <c r="K602" s="194" t="s">
        <v>276</v>
      </c>
      <c r="L602" s="61"/>
      <c r="M602" s="199" t="s">
        <v>78</v>
      </c>
      <c r="N602" s="200" t="s">
        <v>50</v>
      </c>
      <c r="O602" s="4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3" t="s">
        <v>194</v>
      </c>
      <c r="AT602" s="23" t="s">
        <v>176</v>
      </c>
      <c r="AU602" s="23" t="s">
        <v>89</v>
      </c>
      <c r="AY602" s="23" t="s">
        <v>173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3" t="s">
        <v>87</v>
      </c>
      <c r="BK602" s="203">
        <f>ROUND(I602*H602,2)</f>
        <v>0</v>
      </c>
      <c r="BL602" s="23" t="s">
        <v>194</v>
      </c>
      <c r="BM602" s="23" t="s">
        <v>1296</v>
      </c>
    </row>
    <row r="603" spans="2:65" s="1" customFormat="1" ht="40.5">
      <c r="B603" s="41"/>
      <c r="C603" s="63"/>
      <c r="D603" s="204" t="s">
        <v>182</v>
      </c>
      <c r="E603" s="63"/>
      <c r="F603" s="205" t="s">
        <v>1297</v>
      </c>
      <c r="G603" s="63"/>
      <c r="H603" s="63"/>
      <c r="I603" s="163"/>
      <c r="J603" s="63"/>
      <c r="K603" s="63"/>
      <c r="L603" s="61"/>
      <c r="M603" s="206"/>
      <c r="N603" s="42"/>
      <c r="O603" s="42"/>
      <c r="P603" s="42"/>
      <c r="Q603" s="42"/>
      <c r="R603" s="42"/>
      <c r="S603" s="42"/>
      <c r="T603" s="78"/>
      <c r="AT603" s="23" t="s">
        <v>182</v>
      </c>
      <c r="AU603" s="23" t="s">
        <v>89</v>
      </c>
    </row>
    <row r="604" spans="2:65" s="10" customFormat="1" ht="37.35" customHeight="1">
      <c r="B604" s="176"/>
      <c r="C604" s="177"/>
      <c r="D604" s="178" t="s">
        <v>79</v>
      </c>
      <c r="E604" s="179" t="s">
        <v>1298</v>
      </c>
      <c r="F604" s="179" t="s">
        <v>1299</v>
      </c>
      <c r="G604" s="177"/>
      <c r="H604" s="177"/>
      <c r="I604" s="180"/>
      <c r="J604" s="181">
        <f>BK604</f>
        <v>0</v>
      </c>
      <c r="K604" s="177"/>
      <c r="L604" s="182"/>
      <c r="M604" s="183"/>
      <c r="N604" s="184"/>
      <c r="O604" s="184"/>
      <c r="P604" s="185">
        <f>P605+P635+P667+P766+P793+P912+P961+P1011+P1448+P1509+P1548+P1554+P1579+P1601+P1623</f>
        <v>0</v>
      </c>
      <c r="Q604" s="184"/>
      <c r="R604" s="185">
        <f>R605+R635+R667+R766+R793+R912+R961+R1011+R1448+R1509+R1548+R1554+R1579+R1601+R1623</f>
        <v>234.50561126999997</v>
      </c>
      <c r="S604" s="184"/>
      <c r="T604" s="186">
        <f>T605+T635+T667+T766+T793+T912+T961+T1011+T1448+T1509+T1548+T1554+T1579+T1601+T1623</f>
        <v>0</v>
      </c>
      <c r="AR604" s="187" t="s">
        <v>89</v>
      </c>
      <c r="AT604" s="188" t="s">
        <v>79</v>
      </c>
      <c r="AU604" s="188" t="s">
        <v>80</v>
      </c>
      <c r="AY604" s="187" t="s">
        <v>173</v>
      </c>
      <c r="BK604" s="189">
        <f>BK605+BK635+BK667+BK766+BK793+BK912+BK961+BK1011+BK1448+BK1509+BK1548+BK1554+BK1579+BK1601+BK1623</f>
        <v>0</v>
      </c>
    </row>
    <row r="605" spans="2:65" s="10" customFormat="1" ht="19.899999999999999" customHeight="1">
      <c r="B605" s="176"/>
      <c r="C605" s="177"/>
      <c r="D605" s="178" t="s">
        <v>79</v>
      </c>
      <c r="E605" s="190" t="s">
        <v>1300</v>
      </c>
      <c r="F605" s="190" t="s">
        <v>1301</v>
      </c>
      <c r="G605" s="177"/>
      <c r="H605" s="177"/>
      <c r="I605" s="180"/>
      <c r="J605" s="191">
        <f>BK605</f>
        <v>0</v>
      </c>
      <c r="K605" s="177"/>
      <c r="L605" s="182"/>
      <c r="M605" s="183"/>
      <c r="N605" s="184"/>
      <c r="O605" s="184"/>
      <c r="P605" s="185">
        <f>SUM(P606:P634)</f>
        <v>0</v>
      </c>
      <c r="Q605" s="184"/>
      <c r="R605" s="185">
        <f>SUM(R606:R634)</f>
        <v>1.8915848999999998</v>
      </c>
      <c r="S605" s="184"/>
      <c r="T605" s="186">
        <f>SUM(T606:T634)</f>
        <v>0</v>
      </c>
      <c r="AR605" s="187" t="s">
        <v>89</v>
      </c>
      <c r="AT605" s="188" t="s">
        <v>79</v>
      </c>
      <c r="AU605" s="188" t="s">
        <v>87</v>
      </c>
      <c r="AY605" s="187" t="s">
        <v>173</v>
      </c>
      <c r="BK605" s="189">
        <f>SUM(BK606:BK634)</f>
        <v>0</v>
      </c>
    </row>
    <row r="606" spans="2:65" s="1" customFormat="1" ht="16.5" customHeight="1">
      <c r="B606" s="41"/>
      <c r="C606" s="192" t="s">
        <v>1302</v>
      </c>
      <c r="D606" s="192" t="s">
        <v>176</v>
      </c>
      <c r="E606" s="193" t="s">
        <v>1303</v>
      </c>
      <c r="F606" s="194" t="s">
        <v>1304</v>
      </c>
      <c r="G606" s="195" t="s">
        <v>256</v>
      </c>
      <c r="H606" s="196">
        <v>229.5</v>
      </c>
      <c r="I606" s="197"/>
      <c r="J606" s="198">
        <f>ROUND(I606*H606,2)</f>
        <v>0</v>
      </c>
      <c r="K606" s="194" t="s">
        <v>276</v>
      </c>
      <c r="L606" s="61"/>
      <c r="M606" s="199" t="s">
        <v>78</v>
      </c>
      <c r="N606" s="200" t="s">
        <v>50</v>
      </c>
      <c r="O606" s="42"/>
      <c r="P606" s="201">
        <f>O606*H606</f>
        <v>0</v>
      </c>
      <c r="Q606" s="201">
        <v>0</v>
      </c>
      <c r="R606" s="201">
        <f>Q606*H606</f>
        <v>0</v>
      </c>
      <c r="S606" s="201">
        <v>0</v>
      </c>
      <c r="T606" s="202">
        <f>S606*H606</f>
        <v>0</v>
      </c>
      <c r="AR606" s="23" t="s">
        <v>239</v>
      </c>
      <c r="AT606" s="23" t="s">
        <v>176</v>
      </c>
      <c r="AU606" s="23" t="s">
        <v>89</v>
      </c>
      <c r="AY606" s="23" t="s">
        <v>173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23" t="s">
        <v>87</v>
      </c>
      <c r="BK606" s="203">
        <f>ROUND(I606*H606,2)</f>
        <v>0</v>
      </c>
      <c r="BL606" s="23" t="s">
        <v>239</v>
      </c>
      <c r="BM606" s="23" t="s">
        <v>1305</v>
      </c>
    </row>
    <row r="607" spans="2:65" s="1" customFormat="1" ht="27">
      <c r="B607" s="41"/>
      <c r="C607" s="63"/>
      <c r="D607" s="204" t="s">
        <v>182</v>
      </c>
      <c r="E607" s="63"/>
      <c r="F607" s="205" t="s">
        <v>1306</v>
      </c>
      <c r="G607" s="63"/>
      <c r="H607" s="63"/>
      <c r="I607" s="163"/>
      <c r="J607" s="63"/>
      <c r="K607" s="63"/>
      <c r="L607" s="61"/>
      <c r="M607" s="206"/>
      <c r="N607" s="42"/>
      <c r="O607" s="42"/>
      <c r="P607" s="42"/>
      <c r="Q607" s="42"/>
      <c r="R607" s="42"/>
      <c r="S607" s="42"/>
      <c r="T607" s="78"/>
      <c r="AT607" s="23" t="s">
        <v>182</v>
      </c>
      <c r="AU607" s="23" t="s">
        <v>89</v>
      </c>
    </row>
    <row r="608" spans="2:65" s="12" customFormat="1" ht="13.5">
      <c r="B608" s="221"/>
      <c r="C608" s="222"/>
      <c r="D608" s="204" t="s">
        <v>279</v>
      </c>
      <c r="E608" s="223" t="s">
        <v>78</v>
      </c>
      <c r="F608" s="224" t="s">
        <v>1307</v>
      </c>
      <c r="G608" s="222"/>
      <c r="H608" s="223" t="s">
        <v>78</v>
      </c>
      <c r="I608" s="225"/>
      <c r="J608" s="222"/>
      <c r="K608" s="222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279</v>
      </c>
      <c r="AU608" s="230" t="s">
        <v>89</v>
      </c>
      <c r="AV608" s="12" t="s">
        <v>87</v>
      </c>
      <c r="AW608" s="12" t="s">
        <v>42</v>
      </c>
      <c r="AX608" s="12" t="s">
        <v>80</v>
      </c>
      <c r="AY608" s="230" t="s">
        <v>173</v>
      </c>
    </row>
    <row r="609" spans="2:65" s="11" customFormat="1" ht="13.5">
      <c r="B609" s="210"/>
      <c r="C609" s="211"/>
      <c r="D609" s="204" t="s">
        <v>279</v>
      </c>
      <c r="E609" s="212" t="s">
        <v>78</v>
      </c>
      <c r="F609" s="213" t="s">
        <v>1308</v>
      </c>
      <c r="G609" s="211"/>
      <c r="H609" s="214">
        <v>229.5</v>
      </c>
      <c r="I609" s="215"/>
      <c r="J609" s="211"/>
      <c r="K609" s="211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279</v>
      </c>
      <c r="AU609" s="220" t="s">
        <v>89</v>
      </c>
      <c r="AV609" s="11" t="s">
        <v>89</v>
      </c>
      <c r="AW609" s="11" t="s">
        <v>42</v>
      </c>
      <c r="AX609" s="11" t="s">
        <v>87</v>
      </c>
      <c r="AY609" s="220" t="s">
        <v>173</v>
      </c>
    </row>
    <row r="610" spans="2:65" s="1" customFormat="1" ht="16.5" customHeight="1">
      <c r="B610" s="41"/>
      <c r="C610" s="242" t="s">
        <v>1309</v>
      </c>
      <c r="D610" s="242" t="s">
        <v>346</v>
      </c>
      <c r="E610" s="243" t="s">
        <v>1310</v>
      </c>
      <c r="F610" s="244" t="s">
        <v>1311</v>
      </c>
      <c r="G610" s="245" t="s">
        <v>1312</v>
      </c>
      <c r="H610" s="246">
        <v>80.325000000000003</v>
      </c>
      <c r="I610" s="247"/>
      <c r="J610" s="248">
        <f>ROUND(I610*H610,2)</f>
        <v>0</v>
      </c>
      <c r="K610" s="244" t="s">
        <v>276</v>
      </c>
      <c r="L610" s="249"/>
      <c r="M610" s="250" t="s">
        <v>78</v>
      </c>
      <c r="N610" s="251" t="s">
        <v>50</v>
      </c>
      <c r="O610" s="42"/>
      <c r="P610" s="201">
        <f>O610*H610</f>
        <v>0</v>
      </c>
      <c r="Q610" s="201">
        <v>1E-3</v>
      </c>
      <c r="R610" s="201">
        <f>Q610*H610</f>
        <v>8.0325000000000008E-2</v>
      </c>
      <c r="S610" s="201">
        <v>0</v>
      </c>
      <c r="T610" s="202">
        <f>S610*H610</f>
        <v>0</v>
      </c>
      <c r="AR610" s="23" t="s">
        <v>666</v>
      </c>
      <c r="AT610" s="23" t="s">
        <v>346</v>
      </c>
      <c r="AU610" s="23" t="s">
        <v>89</v>
      </c>
      <c r="AY610" s="23" t="s">
        <v>173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3" t="s">
        <v>87</v>
      </c>
      <c r="BK610" s="203">
        <f>ROUND(I610*H610,2)</f>
        <v>0</v>
      </c>
      <c r="BL610" s="23" t="s">
        <v>239</v>
      </c>
      <c r="BM610" s="23" t="s">
        <v>1313</v>
      </c>
    </row>
    <row r="611" spans="2:65" s="1" customFormat="1" ht="27">
      <c r="B611" s="41"/>
      <c r="C611" s="63"/>
      <c r="D611" s="204" t="s">
        <v>182</v>
      </c>
      <c r="E611" s="63"/>
      <c r="F611" s="205" t="s">
        <v>1314</v>
      </c>
      <c r="G611" s="63"/>
      <c r="H611" s="63"/>
      <c r="I611" s="163"/>
      <c r="J611" s="63"/>
      <c r="K611" s="63"/>
      <c r="L611" s="61"/>
      <c r="M611" s="206"/>
      <c r="N611" s="42"/>
      <c r="O611" s="42"/>
      <c r="P611" s="42"/>
      <c r="Q611" s="42"/>
      <c r="R611" s="42"/>
      <c r="S611" s="42"/>
      <c r="T611" s="78"/>
      <c r="AT611" s="23" t="s">
        <v>182</v>
      </c>
      <c r="AU611" s="23" t="s">
        <v>89</v>
      </c>
    </row>
    <row r="612" spans="2:65" s="11" customFormat="1" ht="13.5">
      <c r="B612" s="210"/>
      <c r="C612" s="211"/>
      <c r="D612" s="204" t="s">
        <v>279</v>
      </c>
      <c r="E612" s="211"/>
      <c r="F612" s="213" t="s">
        <v>1315</v>
      </c>
      <c r="G612" s="211"/>
      <c r="H612" s="214">
        <v>80.325000000000003</v>
      </c>
      <c r="I612" s="215"/>
      <c r="J612" s="211"/>
      <c r="K612" s="211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279</v>
      </c>
      <c r="AU612" s="220" t="s">
        <v>89</v>
      </c>
      <c r="AV612" s="11" t="s">
        <v>89</v>
      </c>
      <c r="AW612" s="11" t="s">
        <v>6</v>
      </c>
      <c r="AX612" s="11" t="s">
        <v>87</v>
      </c>
      <c r="AY612" s="220" t="s">
        <v>173</v>
      </c>
    </row>
    <row r="613" spans="2:65" s="1" customFormat="1" ht="16.5" customHeight="1">
      <c r="B613" s="41"/>
      <c r="C613" s="192" t="s">
        <v>1316</v>
      </c>
      <c r="D613" s="192" t="s">
        <v>176</v>
      </c>
      <c r="E613" s="193" t="s">
        <v>1317</v>
      </c>
      <c r="F613" s="194" t="s">
        <v>1318</v>
      </c>
      <c r="G613" s="195" t="s">
        <v>256</v>
      </c>
      <c r="H613" s="196">
        <v>229.5</v>
      </c>
      <c r="I613" s="197"/>
      <c r="J613" s="198">
        <f>ROUND(I613*H613,2)</f>
        <v>0</v>
      </c>
      <c r="K613" s="194" t="s">
        <v>276</v>
      </c>
      <c r="L613" s="61"/>
      <c r="M613" s="199" t="s">
        <v>78</v>
      </c>
      <c r="N613" s="200" t="s">
        <v>50</v>
      </c>
      <c r="O613" s="42"/>
      <c r="P613" s="201">
        <f>O613*H613</f>
        <v>0</v>
      </c>
      <c r="Q613" s="201">
        <v>4.0000000000000002E-4</v>
      </c>
      <c r="R613" s="201">
        <f>Q613*H613</f>
        <v>9.1800000000000007E-2</v>
      </c>
      <c r="S613" s="201">
        <v>0</v>
      </c>
      <c r="T613" s="202">
        <f>S613*H613</f>
        <v>0</v>
      </c>
      <c r="AR613" s="23" t="s">
        <v>239</v>
      </c>
      <c r="AT613" s="23" t="s">
        <v>176</v>
      </c>
      <c r="AU613" s="23" t="s">
        <v>89</v>
      </c>
      <c r="AY613" s="23" t="s">
        <v>173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3" t="s">
        <v>87</v>
      </c>
      <c r="BK613" s="203">
        <f>ROUND(I613*H613,2)</f>
        <v>0</v>
      </c>
      <c r="BL613" s="23" t="s">
        <v>239</v>
      </c>
      <c r="BM613" s="23" t="s">
        <v>1319</v>
      </c>
    </row>
    <row r="614" spans="2:65" s="1" customFormat="1" ht="13.5">
      <c r="B614" s="41"/>
      <c r="C614" s="63"/>
      <c r="D614" s="204" t="s">
        <v>182</v>
      </c>
      <c r="E614" s="63"/>
      <c r="F614" s="205" t="s">
        <v>1320</v>
      </c>
      <c r="G614" s="63"/>
      <c r="H614" s="63"/>
      <c r="I614" s="163"/>
      <c r="J614" s="63"/>
      <c r="K614" s="63"/>
      <c r="L614" s="61"/>
      <c r="M614" s="206"/>
      <c r="N614" s="42"/>
      <c r="O614" s="42"/>
      <c r="P614" s="42"/>
      <c r="Q614" s="42"/>
      <c r="R614" s="42"/>
      <c r="S614" s="42"/>
      <c r="T614" s="78"/>
      <c r="AT614" s="23" t="s">
        <v>182</v>
      </c>
      <c r="AU614" s="23" t="s">
        <v>89</v>
      </c>
    </row>
    <row r="615" spans="2:65" s="12" customFormat="1" ht="13.5">
      <c r="B615" s="221"/>
      <c r="C615" s="222"/>
      <c r="D615" s="204" t="s">
        <v>279</v>
      </c>
      <c r="E615" s="223" t="s">
        <v>78</v>
      </c>
      <c r="F615" s="224" t="s">
        <v>1321</v>
      </c>
      <c r="G615" s="222"/>
      <c r="H615" s="223" t="s">
        <v>78</v>
      </c>
      <c r="I615" s="225"/>
      <c r="J615" s="222"/>
      <c r="K615" s="222"/>
      <c r="L615" s="226"/>
      <c r="M615" s="227"/>
      <c r="N615" s="228"/>
      <c r="O615" s="228"/>
      <c r="P615" s="228"/>
      <c r="Q615" s="228"/>
      <c r="R615" s="228"/>
      <c r="S615" s="228"/>
      <c r="T615" s="229"/>
      <c r="AT615" s="230" t="s">
        <v>279</v>
      </c>
      <c r="AU615" s="230" t="s">
        <v>89</v>
      </c>
      <c r="AV615" s="12" t="s">
        <v>87</v>
      </c>
      <c r="AW615" s="12" t="s">
        <v>42</v>
      </c>
      <c r="AX615" s="12" t="s">
        <v>80</v>
      </c>
      <c r="AY615" s="230" t="s">
        <v>173</v>
      </c>
    </row>
    <row r="616" spans="2:65" s="11" customFormat="1" ht="13.5">
      <c r="B616" s="210"/>
      <c r="C616" s="211"/>
      <c r="D616" s="204" t="s">
        <v>279</v>
      </c>
      <c r="E616" s="212" t="s">
        <v>78</v>
      </c>
      <c r="F616" s="213" t="s">
        <v>1308</v>
      </c>
      <c r="G616" s="211"/>
      <c r="H616" s="214">
        <v>229.5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279</v>
      </c>
      <c r="AU616" s="220" t="s">
        <v>89</v>
      </c>
      <c r="AV616" s="11" t="s">
        <v>89</v>
      </c>
      <c r="AW616" s="11" t="s">
        <v>42</v>
      </c>
      <c r="AX616" s="11" t="s">
        <v>87</v>
      </c>
      <c r="AY616" s="220" t="s">
        <v>173</v>
      </c>
    </row>
    <row r="617" spans="2:65" s="1" customFormat="1" ht="16.5" customHeight="1">
      <c r="B617" s="41"/>
      <c r="C617" s="242" t="s">
        <v>1322</v>
      </c>
      <c r="D617" s="242" t="s">
        <v>346</v>
      </c>
      <c r="E617" s="243" t="s">
        <v>1323</v>
      </c>
      <c r="F617" s="244" t="s">
        <v>1324</v>
      </c>
      <c r="G617" s="245" t="s">
        <v>256</v>
      </c>
      <c r="H617" s="246">
        <v>275.39999999999998</v>
      </c>
      <c r="I617" s="247"/>
      <c r="J617" s="248">
        <f>ROUND(I617*H617,2)</f>
        <v>0</v>
      </c>
      <c r="K617" s="244" t="s">
        <v>276</v>
      </c>
      <c r="L617" s="249"/>
      <c r="M617" s="250" t="s">
        <v>78</v>
      </c>
      <c r="N617" s="251" t="s">
        <v>50</v>
      </c>
      <c r="O617" s="42"/>
      <c r="P617" s="201">
        <f>O617*H617</f>
        <v>0</v>
      </c>
      <c r="Q617" s="201">
        <v>3.5000000000000001E-3</v>
      </c>
      <c r="R617" s="201">
        <f>Q617*H617</f>
        <v>0.96389999999999998</v>
      </c>
      <c r="S617" s="201">
        <v>0</v>
      </c>
      <c r="T617" s="202">
        <f>S617*H617</f>
        <v>0</v>
      </c>
      <c r="AR617" s="23" t="s">
        <v>666</v>
      </c>
      <c r="AT617" s="23" t="s">
        <v>346</v>
      </c>
      <c r="AU617" s="23" t="s">
        <v>89</v>
      </c>
      <c r="AY617" s="23" t="s">
        <v>173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23" t="s">
        <v>87</v>
      </c>
      <c r="BK617" s="203">
        <f>ROUND(I617*H617,2)</f>
        <v>0</v>
      </c>
      <c r="BL617" s="23" t="s">
        <v>239</v>
      </c>
      <c r="BM617" s="23" t="s">
        <v>1325</v>
      </c>
    </row>
    <row r="618" spans="2:65" s="1" customFormat="1" ht="40.5">
      <c r="B618" s="41"/>
      <c r="C618" s="63"/>
      <c r="D618" s="204" t="s">
        <v>182</v>
      </c>
      <c r="E618" s="63"/>
      <c r="F618" s="205" t="s">
        <v>1326</v>
      </c>
      <c r="G618" s="63"/>
      <c r="H618" s="63"/>
      <c r="I618" s="163"/>
      <c r="J618" s="63"/>
      <c r="K618" s="63"/>
      <c r="L618" s="61"/>
      <c r="M618" s="206"/>
      <c r="N618" s="42"/>
      <c r="O618" s="42"/>
      <c r="P618" s="42"/>
      <c r="Q618" s="42"/>
      <c r="R618" s="42"/>
      <c r="S618" s="42"/>
      <c r="T618" s="78"/>
      <c r="AT618" s="23" t="s">
        <v>182</v>
      </c>
      <c r="AU618" s="23" t="s">
        <v>89</v>
      </c>
    </row>
    <row r="619" spans="2:65" s="11" customFormat="1" ht="13.5">
      <c r="B619" s="210"/>
      <c r="C619" s="211"/>
      <c r="D619" s="204" t="s">
        <v>279</v>
      </c>
      <c r="E619" s="211"/>
      <c r="F619" s="213" t="s">
        <v>1327</v>
      </c>
      <c r="G619" s="211"/>
      <c r="H619" s="214">
        <v>275.39999999999998</v>
      </c>
      <c r="I619" s="215"/>
      <c r="J619" s="211"/>
      <c r="K619" s="211"/>
      <c r="L619" s="216"/>
      <c r="M619" s="217"/>
      <c r="N619" s="218"/>
      <c r="O619" s="218"/>
      <c r="P619" s="218"/>
      <c r="Q619" s="218"/>
      <c r="R619" s="218"/>
      <c r="S619" s="218"/>
      <c r="T619" s="219"/>
      <c r="AT619" s="220" t="s">
        <v>279</v>
      </c>
      <c r="AU619" s="220" t="s">
        <v>89</v>
      </c>
      <c r="AV619" s="11" t="s">
        <v>89</v>
      </c>
      <c r="AW619" s="11" t="s">
        <v>6</v>
      </c>
      <c r="AX619" s="11" t="s">
        <v>87</v>
      </c>
      <c r="AY619" s="220" t="s">
        <v>173</v>
      </c>
    </row>
    <row r="620" spans="2:65" s="1" customFormat="1" ht="25.5" customHeight="1">
      <c r="B620" s="41"/>
      <c r="C620" s="192" t="s">
        <v>1328</v>
      </c>
      <c r="D620" s="192" t="s">
        <v>176</v>
      </c>
      <c r="E620" s="193" t="s">
        <v>1329</v>
      </c>
      <c r="F620" s="194" t="s">
        <v>1330</v>
      </c>
      <c r="G620" s="195" t="s">
        <v>256</v>
      </c>
      <c r="H620" s="196">
        <v>571.65</v>
      </c>
      <c r="I620" s="197"/>
      <c r="J620" s="198">
        <f>ROUND(I620*H620,2)</f>
        <v>0</v>
      </c>
      <c r="K620" s="194" t="s">
        <v>276</v>
      </c>
      <c r="L620" s="61"/>
      <c r="M620" s="199" t="s">
        <v>78</v>
      </c>
      <c r="N620" s="200" t="s">
        <v>50</v>
      </c>
      <c r="O620" s="42"/>
      <c r="P620" s="201">
        <f>O620*H620</f>
        <v>0</v>
      </c>
      <c r="Q620" s="201">
        <v>7.1000000000000002E-4</v>
      </c>
      <c r="R620" s="201">
        <f>Q620*H620</f>
        <v>0.4058715</v>
      </c>
      <c r="S620" s="201">
        <v>0</v>
      </c>
      <c r="T620" s="202">
        <f>S620*H620</f>
        <v>0</v>
      </c>
      <c r="AR620" s="23" t="s">
        <v>239</v>
      </c>
      <c r="AT620" s="23" t="s">
        <v>176</v>
      </c>
      <c r="AU620" s="23" t="s">
        <v>89</v>
      </c>
      <c r="AY620" s="23" t="s">
        <v>173</v>
      </c>
      <c r="BE620" s="203">
        <f>IF(N620="základní",J620,0)</f>
        <v>0</v>
      </c>
      <c r="BF620" s="203">
        <f>IF(N620="snížená",J620,0)</f>
        <v>0</v>
      </c>
      <c r="BG620" s="203">
        <f>IF(N620="zákl. přenesená",J620,0)</f>
        <v>0</v>
      </c>
      <c r="BH620" s="203">
        <f>IF(N620="sníž. přenesená",J620,0)</f>
        <v>0</v>
      </c>
      <c r="BI620" s="203">
        <f>IF(N620="nulová",J620,0)</f>
        <v>0</v>
      </c>
      <c r="BJ620" s="23" t="s">
        <v>87</v>
      </c>
      <c r="BK620" s="203">
        <f>ROUND(I620*H620,2)</f>
        <v>0</v>
      </c>
      <c r="BL620" s="23" t="s">
        <v>239</v>
      </c>
      <c r="BM620" s="23" t="s">
        <v>1331</v>
      </c>
    </row>
    <row r="621" spans="2:65" s="1" customFormat="1" ht="27">
      <c r="B621" s="41"/>
      <c r="C621" s="63"/>
      <c r="D621" s="204" t="s">
        <v>182</v>
      </c>
      <c r="E621" s="63"/>
      <c r="F621" s="205" t="s">
        <v>1332</v>
      </c>
      <c r="G621" s="63"/>
      <c r="H621" s="63"/>
      <c r="I621" s="163"/>
      <c r="J621" s="63"/>
      <c r="K621" s="63"/>
      <c r="L621" s="61"/>
      <c r="M621" s="206"/>
      <c r="N621" s="42"/>
      <c r="O621" s="42"/>
      <c r="P621" s="42"/>
      <c r="Q621" s="42"/>
      <c r="R621" s="42"/>
      <c r="S621" s="42"/>
      <c r="T621" s="78"/>
      <c r="AT621" s="23" t="s">
        <v>182</v>
      </c>
      <c r="AU621" s="23" t="s">
        <v>89</v>
      </c>
    </row>
    <row r="622" spans="2:65" s="11" customFormat="1" ht="13.5">
      <c r="B622" s="210"/>
      <c r="C622" s="211"/>
      <c r="D622" s="204" t="s">
        <v>279</v>
      </c>
      <c r="E622" s="212" t="s">
        <v>78</v>
      </c>
      <c r="F622" s="213" t="s">
        <v>1333</v>
      </c>
      <c r="G622" s="211"/>
      <c r="H622" s="214">
        <v>571.65</v>
      </c>
      <c r="I622" s="215"/>
      <c r="J622" s="211"/>
      <c r="K622" s="211"/>
      <c r="L622" s="216"/>
      <c r="M622" s="217"/>
      <c r="N622" s="218"/>
      <c r="O622" s="218"/>
      <c r="P622" s="218"/>
      <c r="Q622" s="218"/>
      <c r="R622" s="218"/>
      <c r="S622" s="218"/>
      <c r="T622" s="219"/>
      <c r="AT622" s="220" t="s">
        <v>279</v>
      </c>
      <c r="AU622" s="220" t="s">
        <v>89</v>
      </c>
      <c r="AV622" s="11" t="s">
        <v>89</v>
      </c>
      <c r="AW622" s="11" t="s">
        <v>42</v>
      </c>
      <c r="AX622" s="11" t="s">
        <v>87</v>
      </c>
      <c r="AY622" s="220" t="s">
        <v>173</v>
      </c>
    </row>
    <row r="623" spans="2:65" s="1" customFormat="1" ht="16.5" customHeight="1">
      <c r="B623" s="41"/>
      <c r="C623" s="192" t="s">
        <v>1334</v>
      </c>
      <c r="D623" s="192" t="s">
        <v>176</v>
      </c>
      <c r="E623" s="193" t="s">
        <v>1335</v>
      </c>
      <c r="F623" s="194" t="s">
        <v>1336</v>
      </c>
      <c r="G623" s="195" t="s">
        <v>327</v>
      </c>
      <c r="H623" s="196">
        <v>186</v>
      </c>
      <c r="I623" s="197"/>
      <c r="J623" s="198">
        <f>ROUND(I623*H623,2)</f>
        <v>0</v>
      </c>
      <c r="K623" s="194" t="s">
        <v>276</v>
      </c>
      <c r="L623" s="61"/>
      <c r="M623" s="199" t="s">
        <v>78</v>
      </c>
      <c r="N623" s="200" t="s">
        <v>50</v>
      </c>
      <c r="O623" s="42"/>
      <c r="P623" s="201">
        <f>O623*H623</f>
        <v>0</v>
      </c>
      <c r="Q623" s="201">
        <v>2.7999999999999998E-4</v>
      </c>
      <c r="R623" s="201">
        <f>Q623*H623</f>
        <v>5.2079999999999994E-2</v>
      </c>
      <c r="S623" s="201">
        <v>0</v>
      </c>
      <c r="T623" s="202">
        <f>S623*H623</f>
        <v>0</v>
      </c>
      <c r="AR623" s="23" t="s">
        <v>239</v>
      </c>
      <c r="AT623" s="23" t="s">
        <v>176</v>
      </c>
      <c r="AU623" s="23" t="s">
        <v>89</v>
      </c>
      <c r="AY623" s="23" t="s">
        <v>173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23" t="s">
        <v>87</v>
      </c>
      <c r="BK623" s="203">
        <f>ROUND(I623*H623,2)</f>
        <v>0</v>
      </c>
      <c r="BL623" s="23" t="s">
        <v>239</v>
      </c>
      <c r="BM623" s="23" t="s">
        <v>1337</v>
      </c>
    </row>
    <row r="624" spans="2:65" s="1" customFormat="1" ht="13.5">
      <c r="B624" s="41"/>
      <c r="C624" s="63"/>
      <c r="D624" s="204" t="s">
        <v>182</v>
      </c>
      <c r="E624" s="63"/>
      <c r="F624" s="205" t="s">
        <v>1338</v>
      </c>
      <c r="G624" s="63"/>
      <c r="H624" s="63"/>
      <c r="I624" s="163"/>
      <c r="J624" s="63"/>
      <c r="K624" s="63"/>
      <c r="L624" s="61"/>
      <c r="M624" s="206"/>
      <c r="N624" s="42"/>
      <c r="O624" s="42"/>
      <c r="P624" s="42"/>
      <c r="Q624" s="42"/>
      <c r="R624" s="42"/>
      <c r="S624" s="42"/>
      <c r="T624" s="78"/>
      <c r="AT624" s="23" t="s">
        <v>182</v>
      </c>
      <c r="AU624" s="23" t="s">
        <v>89</v>
      </c>
    </row>
    <row r="625" spans="2:65" s="1" customFormat="1" ht="25.5" customHeight="1">
      <c r="B625" s="41"/>
      <c r="C625" s="192" t="s">
        <v>1339</v>
      </c>
      <c r="D625" s="192" t="s">
        <v>176</v>
      </c>
      <c r="E625" s="193" t="s">
        <v>1340</v>
      </c>
      <c r="F625" s="194" t="s">
        <v>1341</v>
      </c>
      <c r="G625" s="195" t="s">
        <v>256</v>
      </c>
      <c r="H625" s="196">
        <v>58.05</v>
      </c>
      <c r="I625" s="197"/>
      <c r="J625" s="198">
        <f>ROUND(I625*H625,2)</f>
        <v>0</v>
      </c>
      <c r="K625" s="194" t="s">
        <v>276</v>
      </c>
      <c r="L625" s="61"/>
      <c r="M625" s="199" t="s">
        <v>78</v>
      </c>
      <c r="N625" s="200" t="s">
        <v>50</v>
      </c>
      <c r="O625" s="42"/>
      <c r="P625" s="201">
        <f>O625*H625</f>
        <v>0</v>
      </c>
      <c r="Q625" s="201">
        <v>4.5799999999999999E-3</v>
      </c>
      <c r="R625" s="201">
        <f>Q625*H625</f>
        <v>0.26586899999999997</v>
      </c>
      <c r="S625" s="201">
        <v>0</v>
      </c>
      <c r="T625" s="202">
        <f>S625*H625</f>
        <v>0</v>
      </c>
      <c r="AR625" s="23" t="s">
        <v>239</v>
      </c>
      <c r="AT625" s="23" t="s">
        <v>176</v>
      </c>
      <c r="AU625" s="23" t="s">
        <v>89</v>
      </c>
      <c r="AY625" s="23" t="s">
        <v>173</v>
      </c>
      <c r="BE625" s="203">
        <f>IF(N625="základní",J625,0)</f>
        <v>0</v>
      </c>
      <c r="BF625" s="203">
        <f>IF(N625="snížená",J625,0)</f>
        <v>0</v>
      </c>
      <c r="BG625" s="203">
        <f>IF(N625="zákl. přenesená",J625,0)</f>
        <v>0</v>
      </c>
      <c r="BH625" s="203">
        <f>IF(N625="sníž. přenesená",J625,0)</f>
        <v>0</v>
      </c>
      <c r="BI625" s="203">
        <f>IF(N625="nulová",J625,0)</f>
        <v>0</v>
      </c>
      <c r="BJ625" s="23" t="s">
        <v>87</v>
      </c>
      <c r="BK625" s="203">
        <f>ROUND(I625*H625,2)</f>
        <v>0</v>
      </c>
      <c r="BL625" s="23" t="s">
        <v>239</v>
      </c>
      <c r="BM625" s="23" t="s">
        <v>1342</v>
      </c>
    </row>
    <row r="626" spans="2:65" s="1" customFormat="1" ht="27">
      <c r="B626" s="41"/>
      <c r="C626" s="63"/>
      <c r="D626" s="204" t="s">
        <v>182</v>
      </c>
      <c r="E626" s="63"/>
      <c r="F626" s="205" t="s">
        <v>1343</v>
      </c>
      <c r="G626" s="63"/>
      <c r="H626" s="63"/>
      <c r="I626" s="163"/>
      <c r="J626" s="63"/>
      <c r="K626" s="63"/>
      <c r="L626" s="61"/>
      <c r="M626" s="206"/>
      <c r="N626" s="42"/>
      <c r="O626" s="42"/>
      <c r="P626" s="42"/>
      <c r="Q626" s="42"/>
      <c r="R626" s="42"/>
      <c r="S626" s="42"/>
      <c r="T626" s="78"/>
      <c r="AT626" s="23" t="s">
        <v>182</v>
      </c>
      <c r="AU626" s="23" t="s">
        <v>89</v>
      </c>
    </row>
    <row r="627" spans="2:65" s="11" customFormat="1" ht="13.5">
      <c r="B627" s="210"/>
      <c r="C627" s="211"/>
      <c r="D627" s="204" t="s">
        <v>279</v>
      </c>
      <c r="E627" s="212" t="s">
        <v>78</v>
      </c>
      <c r="F627" s="213" t="s">
        <v>1344</v>
      </c>
      <c r="G627" s="211"/>
      <c r="H627" s="214">
        <v>48.63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279</v>
      </c>
      <c r="AU627" s="220" t="s">
        <v>89</v>
      </c>
      <c r="AV627" s="11" t="s">
        <v>89</v>
      </c>
      <c r="AW627" s="11" t="s">
        <v>42</v>
      </c>
      <c r="AX627" s="11" t="s">
        <v>80</v>
      </c>
      <c r="AY627" s="220" t="s">
        <v>173</v>
      </c>
    </row>
    <row r="628" spans="2:65" s="11" customFormat="1" ht="13.5">
      <c r="B628" s="210"/>
      <c r="C628" s="211"/>
      <c r="D628" s="204" t="s">
        <v>279</v>
      </c>
      <c r="E628" s="212" t="s">
        <v>78</v>
      </c>
      <c r="F628" s="213" t="s">
        <v>1345</v>
      </c>
      <c r="G628" s="211"/>
      <c r="H628" s="214">
        <v>9.42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279</v>
      </c>
      <c r="AU628" s="220" t="s">
        <v>89</v>
      </c>
      <c r="AV628" s="11" t="s">
        <v>89</v>
      </c>
      <c r="AW628" s="11" t="s">
        <v>42</v>
      </c>
      <c r="AX628" s="11" t="s">
        <v>80</v>
      </c>
      <c r="AY628" s="220" t="s">
        <v>173</v>
      </c>
    </row>
    <row r="629" spans="2:65" s="1" customFormat="1" ht="25.5" customHeight="1">
      <c r="B629" s="41"/>
      <c r="C629" s="192" t="s">
        <v>1346</v>
      </c>
      <c r="D629" s="192" t="s">
        <v>176</v>
      </c>
      <c r="E629" s="193" t="s">
        <v>1347</v>
      </c>
      <c r="F629" s="194" t="s">
        <v>1348</v>
      </c>
      <c r="G629" s="195" t="s">
        <v>256</v>
      </c>
      <c r="H629" s="196">
        <v>6.93</v>
      </c>
      <c r="I629" s="197"/>
      <c r="J629" s="198">
        <f>ROUND(I629*H629,2)</f>
        <v>0</v>
      </c>
      <c r="K629" s="194" t="s">
        <v>276</v>
      </c>
      <c r="L629" s="61"/>
      <c r="M629" s="199" t="s">
        <v>78</v>
      </c>
      <c r="N629" s="200" t="s">
        <v>50</v>
      </c>
      <c r="O629" s="42"/>
      <c r="P629" s="201">
        <f>O629*H629</f>
        <v>0</v>
      </c>
      <c r="Q629" s="201">
        <v>4.5799999999999999E-3</v>
      </c>
      <c r="R629" s="201">
        <f>Q629*H629</f>
        <v>3.1739400000000001E-2</v>
      </c>
      <c r="S629" s="201">
        <v>0</v>
      </c>
      <c r="T629" s="202">
        <f>S629*H629</f>
        <v>0</v>
      </c>
      <c r="AR629" s="23" t="s">
        <v>239</v>
      </c>
      <c r="AT629" s="23" t="s">
        <v>176</v>
      </c>
      <c r="AU629" s="23" t="s">
        <v>89</v>
      </c>
      <c r="AY629" s="23" t="s">
        <v>173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23" t="s">
        <v>87</v>
      </c>
      <c r="BK629" s="203">
        <f>ROUND(I629*H629,2)</f>
        <v>0</v>
      </c>
      <c r="BL629" s="23" t="s">
        <v>239</v>
      </c>
      <c r="BM629" s="23" t="s">
        <v>1349</v>
      </c>
    </row>
    <row r="630" spans="2:65" s="1" customFormat="1" ht="27">
      <c r="B630" s="41"/>
      <c r="C630" s="63"/>
      <c r="D630" s="204" t="s">
        <v>182</v>
      </c>
      <c r="E630" s="63"/>
      <c r="F630" s="205" t="s">
        <v>1350</v>
      </c>
      <c r="G630" s="63"/>
      <c r="H630" s="63"/>
      <c r="I630" s="163"/>
      <c r="J630" s="63"/>
      <c r="K630" s="63"/>
      <c r="L630" s="61"/>
      <c r="M630" s="206"/>
      <c r="N630" s="42"/>
      <c r="O630" s="42"/>
      <c r="P630" s="42"/>
      <c r="Q630" s="42"/>
      <c r="R630" s="42"/>
      <c r="S630" s="42"/>
      <c r="T630" s="78"/>
      <c r="AT630" s="23" t="s">
        <v>182</v>
      </c>
      <c r="AU630" s="23" t="s">
        <v>89</v>
      </c>
    </row>
    <row r="631" spans="2:65" s="11" customFormat="1" ht="13.5">
      <c r="B631" s="210"/>
      <c r="C631" s="211"/>
      <c r="D631" s="204" t="s">
        <v>279</v>
      </c>
      <c r="E631" s="212" t="s">
        <v>78</v>
      </c>
      <c r="F631" s="213" t="s">
        <v>1351</v>
      </c>
      <c r="G631" s="211"/>
      <c r="H631" s="214">
        <v>3.78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279</v>
      </c>
      <c r="AU631" s="220" t="s">
        <v>89</v>
      </c>
      <c r="AV631" s="11" t="s">
        <v>89</v>
      </c>
      <c r="AW631" s="11" t="s">
        <v>42</v>
      </c>
      <c r="AX631" s="11" t="s">
        <v>80</v>
      </c>
      <c r="AY631" s="220" t="s">
        <v>173</v>
      </c>
    </row>
    <row r="632" spans="2:65" s="11" customFormat="1" ht="13.5">
      <c r="B632" s="210"/>
      <c r="C632" s="211"/>
      <c r="D632" s="204" t="s">
        <v>279</v>
      </c>
      <c r="E632" s="212" t="s">
        <v>78</v>
      </c>
      <c r="F632" s="213" t="s">
        <v>1352</v>
      </c>
      <c r="G632" s="211"/>
      <c r="H632" s="214">
        <v>3.15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279</v>
      </c>
      <c r="AU632" s="220" t="s">
        <v>89</v>
      </c>
      <c r="AV632" s="11" t="s">
        <v>89</v>
      </c>
      <c r="AW632" s="11" t="s">
        <v>42</v>
      </c>
      <c r="AX632" s="11" t="s">
        <v>80</v>
      </c>
      <c r="AY632" s="220" t="s">
        <v>173</v>
      </c>
    </row>
    <row r="633" spans="2:65" s="1" customFormat="1" ht="25.5" customHeight="1">
      <c r="B633" s="41"/>
      <c r="C633" s="192" t="s">
        <v>1353</v>
      </c>
      <c r="D633" s="192" t="s">
        <v>176</v>
      </c>
      <c r="E633" s="193" t="s">
        <v>1354</v>
      </c>
      <c r="F633" s="194" t="s">
        <v>1355</v>
      </c>
      <c r="G633" s="195" t="s">
        <v>332</v>
      </c>
      <c r="H633" s="196">
        <v>1.8919999999999999</v>
      </c>
      <c r="I633" s="197"/>
      <c r="J633" s="198">
        <f>ROUND(I633*H633,2)</f>
        <v>0</v>
      </c>
      <c r="K633" s="194" t="s">
        <v>276</v>
      </c>
      <c r="L633" s="61"/>
      <c r="M633" s="199" t="s">
        <v>78</v>
      </c>
      <c r="N633" s="200" t="s">
        <v>50</v>
      </c>
      <c r="O633" s="42"/>
      <c r="P633" s="201">
        <f>O633*H633</f>
        <v>0</v>
      </c>
      <c r="Q633" s="201">
        <v>0</v>
      </c>
      <c r="R633" s="201">
        <f>Q633*H633</f>
        <v>0</v>
      </c>
      <c r="S633" s="201">
        <v>0</v>
      </c>
      <c r="T633" s="202">
        <f>S633*H633</f>
        <v>0</v>
      </c>
      <c r="AR633" s="23" t="s">
        <v>239</v>
      </c>
      <c r="AT633" s="23" t="s">
        <v>176</v>
      </c>
      <c r="AU633" s="23" t="s">
        <v>89</v>
      </c>
      <c r="AY633" s="23" t="s">
        <v>173</v>
      </c>
      <c r="BE633" s="203">
        <f>IF(N633="základní",J633,0)</f>
        <v>0</v>
      </c>
      <c r="BF633" s="203">
        <f>IF(N633="snížená",J633,0)</f>
        <v>0</v>
      </c>
      <c r="BG633" s="203">
        <f>IF(N633="zákl. přenesená",J633,0)</f>
        <v>0</v>
      </c>
      <c r="BH633" s="203">
        <f>IF(N633="sníž. přenesená",J633,0)</f>
        <v>0</v>
      </c>
      <c r="BI633" s="203">
        <f>IF(N633="nulová",J633,0)</f>
        <v>0</v>
      </c>
      <c r="BJ633" s="23" t="s">
        <v>87</v>
      </c>
      <c r="BK633" s="203">
        <f>ROUND(I633*H633,2)</f>
        <v>0</v>
      </c>
      <c r="BL633" s="23" t="s">
        <v>239</v>
      </c>
      <c r="BM633" s="23" t="s">
        <v>1356</v>
      </c>
    </row>
    <row r="634" spans="2:65" s="1" customFormat="1" ht="27">
      <c r="B634" s="41"/>
      <c r="C634" s="63"/>
      <c r="D634" s="204" t="s">
        <v>182</v>
      </c>
      <c r="E634" s="63"/>
      <c r="F634" s="205" t="s">
        <v>1357</v>
      </c>
      <c r="G634" s="63"/>
      <c r="H634" s="63"/>
      <c r="I634" s="163"/>
      <c r="J634" s="63"/>
      <c r="K634" s="63"/>
      <c r="L634" s="61"/>
      <c r="M634" s="206"/>
      <c r="N634" s="42"/>
      <c r="O634" s="42"/>
      <c r="P634" s="42"/>
      <c r="Q634" s="42"/>
      <c r="R634" s="42"/>
      <c r="S634" s="42"/>
      <c r="T634" s="78"/>
      <c r="AT634" s="23" t="s">
        <v>182</v>
      </c>
      <c r="AU634" s="23" t="s">
        <v>89</v>
      </c>
    </row>
    <row r="635" spans="2:65" s="10" customFormat="1" ht="29.85" customHeight="1">
      <c r="B635" s="176"/>
      <c r="C635" s="177"/>
      <c r="D635" s="178" t="s">
        <v>79</v>
      </c>
      <c r="E635" s="190" t="s">
        <v>1358</v>
      </c>
      <c r="F635" s="190" t="s">
        <v>1359</v>
      </c>
      <c r="G635" s="177"/>
      <c r="H635" s="177"/>
      <c r="I635" s="180"/>
      <c r="J635" s="191">
        <f>BK635</f>
        <v>0</v>
      </c>
      <c r="K635" s="177"/>
      <c r="L635" s="182"/>
      <c r="M635" s="183"/>
      <c r="N635" s="184"/>
      <c r="O635" s="184"/>
      <c r="P635" s="185">
        <f>SUM(P636:P666)</f>
        <v>0</v>
      </c>
      <c r="Q635" s="184"/>
      <c r="R635" s="185">
        <f>SUM(R636:R666)</f>
        <v>3.1741555200000002</v>
      </c>
      <c r="S635" s="184"/>
      <c r="T635" s="186">
        <f>SUM(T636:T666)</f>
        <v>0</v>
      </c>
      <c r="AR635" s="187" t="s">
        <v>89</v>
      </c>
      <c r="AT635" s="188" t="s">
        <v>79</v>
      </c>
      <c r="AU635" s="188" t="s">
        <v>87</v>
      </c>
      <c r="AY635" s="187" t="s">
        <v>173</v>
      </c>
      <c r="BK635" s="189">
        <f>SUM(BK636:BK666)</f>
        <v>0</v>
      </c>
    </row>
    <row r="636" spans="2:65" s="1" customFormat="1" ht="25.5" customHeight="1">
      <c r="B636" s="41"/>
      <c r="C636" s="192" t="s">
        <v>1360</v>
      </c>
      <c r="D636" s="192" t="s">
        <v>176</v>
      </c>
      <c r="E636" s="193" t="s">
        <v>1361</v>
      </c>
      <c r="F636" s="194" t="s">
        <v>1362</v>
      </c>
      <c r="G636" s="195" t="s">
        <v>256</v>
      </c>
      <c r="H636" s="196">
        <v>601.79999999999995</v>
      </c>
      <c r="I636" s="197"/>
      <c r="J636" s="198">
        <f>ROUND(I636*H636,2)</f>
        <v>0</v>
      </c>
      <c r="K636" s="194" t="s">
        <v>78</v>
      </c>
      <c r="L636" s="61"/>
      <c r="M636" s="199" t="s">
        <v>78</v>
      </c>
      <c r="N636" s="200" t="s">
        <v>50</v>
      </c>
      <c r="O636" s="42"/>
      <c r="P636" s="201">
        <f>O636*H636</f>
        <v>0</v>
      </c>
      <c r="Q636" s="201">
        <v>1.9000000000000001E-4</v>
      </c>
      <c r="R636" s="201">
        <f>Q636*H636</f>
        <v>0.114342</v>
      </c>
      <c r="S636" s="201">
        <v>0</v>
      </c>
      <c r="T636" s="202">
        <f>S636*H636</f>
        <v>0</v>
      </c>
      <c r="AR636" s="23" t="s">
        <v>239</v>
      </c>
      <c r="AT636" s="23" t="s">
        <v>176</v>
      </c>
      <c r="AU636" s="23" t="s">
        <v>89</v>
      </c>
      <c r="AY636" s="23" t="s">
        <v>173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23" t="s">
        <v>87</v>
      </c>
      <c r="BK636" s="203">
        <f>ROUND(I636*H636,2)</f>
        <v>0</v>
      </c>
      <c r="BL636" s="23" t="s">
        <v>239</v>
      </c>
      <c r="BM636" s="23" t="s">
        <v>1363</v>
      </c>
    </row>
    <row r="637" spans="2:65" s="1" customFormat="1" ht="13.5">
      <c r="B637" s="41"/>
      <c r="C637" s="63"/>
      <c r="D637" s="204" t="s">
        <v>182</v>
      </c>
      <c r="E637" s="63"/>
      <c r="F637" s="205" t="s">
        <v>1362</v>
      </c>
      <c r="G637" s="63"/>
      <c r="H637" s="63"/>
      <c r="I637" s="163"/>
      <c r="J637" s="63"/>
      <c r="K637" s="63"/>
      <c r="L637" s="61"/>
      <c r="M637" s="206"/>
      <c r="N637" s="42"/>
      <c r="O637" s="42"/>
      <c r="P637" s="42"/>
      <c r="Q637" s="42"/>
      <c r="R637" s="42"/>
      <c r="S637" s="42"/>
      <c r="T637" s="78"/>
      <c r="AT637" s="23" t="s">
        <v>182</v>
      </c>
      <c r="AU637" s="23" t="s">
        <v>89</v>
      </c>
    </row>
    <row r="638" spans="2:65" s="12" customFormat="1" ht="13.5">
      <c r="B638" s="221"/>
      <c r="C638" s="222"/>
      <c r="D638" s="204" t="s">
        <v>279</v>
      </c>
      <c r="E638" s="223" t="s">
        <v>78</v>
      </c>
      <c r="F638" s="224" t="s">
        <v>1364</v>
      </c>
      <c r="G638" s="222"/>
      <c r="H638" s="223" t="s">
        <v>78</v>
      </c>
      <c r="I638" s="225"/>
      <c r="J638" s="222"/>
      <c r="K638" s="222"/>
      <c r="L638" s="226"/>
      <c r="M638" s="227"/>
      <c r="N638" s="228"/>
      <c r="O638" s="228"/>
      <c r="P638" s="228"/>
      <c r="Q638" s="228"/>
      <c r="R638" s="228"/>
      <c r="S638" s="228"/>
      <c r="T638" s="229"/>
      <c r="AT638" s="230" t="s">
        <v>279</v>
      </c>
      <c r="AU638" s="230" t="s">
        <v>89</v>
      </c>
      <c r="AV638" s="12" t="s">
        <v>87</v>
      </c>
      <c r="AW638" s="12" t="s">
        <v>42</v>
      </c>
      <c r="AX638" s="12" t="s">
        <v>80</v>
      </c>
      <c r="AY638" s="230" t="s">
        <v>173</v>
      </c>
    </row>
    <row r="639" spans="2:65" s="11" customFormat="1" ht="13.5">
      <c r="B639" s="210"/>
      <c r="C639" s="211"/>
      <c r="D639" s="204" t="s">
        <v>279</v>
      </c>
      <c r="E639" s="212" t="s">
        <v>78</v>
      </c>
      <c r="F639" s="213" t="s">
        <v>1365</v>
      </c>
      <c r="G639" s="211"/>
      <c r="H639" s="214">
        <v>118.5</v>
      </c>
      <c r="I639" s="215"/>
      <c r="J639" s="211"/>
      <c r="K639" s="211"/>
      <c r="L639" s="216"/>
      <c r="M639" s="217"/>
      <c r="N639" s="218"/>
      <c r="O639" s="218"/>
      <c r="P639" s="218"/>
      <c r="Q639" s="218"/>
      <c r="R639" s="218"/>
      <c r="S639" s="218"/>
      <c r="T639" s="219"/>
      <c r="AT639" s="220" t="s">
        <v>279</v>
      </c>
      <c r="AU639" s="220" t="s">
        <v>89</v>
      </c>
      <c r="AV639" s="11" t="s">
        <v>89</v>
      </c>
      <c r="AW639" s="11" t="s">
        <v>42</v>
      </c>
      <c r="AX639" s="11" t="s">
        <v>80</v>
      </c>
      <c r="AY639" s="220" t="s">
        <v>173</v>
      </c>
    </row>
    <row r="640" spans="2:65" s="11" customFormat="1" ht="13.5">
      <c r="B640" s="210"/>
      <c r="C640" s="211"/>
      <c r="D640" s="204" t="s">
        <v>279</v>
      </c>
      <c r="E640" s="212" t="s">
        <v>78</v>
      </c>
      <c r="F640" s="213" t="s">
        <v>1366</v>
      </c>
      <c r="G640" s="211"/>
      <c r="H640" s="214">
        <v>49.5</v>
      </c>
      <c r="I640" s="215"/>
      <c r="J640" s="211"/>
      <c r="K640" s="211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279</v>
      </c>
      <c r="AU640" s="220" t="s">
        <v>89</v>
      </c>
      <c r="AV640" s="11" t="s">
        <v>89</v>
      </c>
      <c r="AW640" s="11" t="s">
        <v>42</v>
      </c>
      <c r="AX640" s="11" t="s">
        <v>80</v>
      </c>
      <c r="AY640" s="220" t="s">
        <v>173</v>
      </c>
    </row>
    <row r="641" spans="2:65" s="12" customFormat="1" ht="13.5">
      <c r="B641" s="221"/>
      <c r="C641" s="222"/>
      <c r="D641" s="204" t="s">
        <v>279</v>
      </c>
      <c r="E641" s="223" t="s">
        <v>78</v>
      </c>
      <c r="F641" s="224" t="s">
        <v>1367</v>
      </c>
      <c r="G641" s="222"/>
      <c r="H641" s="223" t="s">
        <v>78</v>
      </c>
      <c r="I641" s="225"/>
      <c r="J641" s="222"/>
      <c r="K641" s="222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279</v>
      </c>
      <c r="AU641" s="230" t="s">
        <v>89</v>
      </c>
      <c r="AV641" s="12" t="s">
        <v>87</v>
      </c>
      <c r="AW641" s="12" t="s">
        <v>42</v>
      </c>
      <c r="AX641" s="12" t="s">
        <v>80</v>
      </c>
      <c r="AY641" s="230" t="s">
        <v>173</v>
      </c>
    </row>
    <row r="642" spans="2:65" s="11" customFormat="1" ht="13.5">
      <c r="B642" s="210"/>
      <c r="C642" s="211"/>
      <c r="D642" s="204" t="s">
        <v>279</v>
      </c>
      <c r="E642" s="212" t="s">
        <v>78</v>
      </c>
      <c r="F642" s="213" t="s">
        <v>1368</v>
      </c>
      <c r="G642" s="211"/>
      <c r="H642" s="214">
        <v>352.8</v>
      </c>
      <c r="I642" s="215"/>
      <c r="J642" s="211"/>
      <c r="K642" s="211"/>
      <c r="L642" s="216"/>
      <c r="M642" s="217"/>
      <c r="N642" s="218"/>
      <c r="O642" s="218"/>
      <c r="P642" s="218"/>
      <c r="Q642" s="218"/>
      <c r="R642" s="218"/>
      <c r="S642" s="218"/>
      <c r="T642" s="219"/>
      <c r="AT642" s="220" t="s">
        <v>279</v>
      </c>
      <c r="AU642" s="220" t="s">
        <v>89</v>
      </c>
      <c r="AV642" s="11" t="s">
        <v>89</v>
      </c>
      <c r="AW642" s="11" t="s">
        <v>42</v>
      </c>
      <c r="AX642" s="11" t="s">
        <v>80</v>
      </c>
      <c r="AY642" s="220" t="s">
        <v>173</v>
      </c>
    </row>
    <row r="643" spans="2:65" s="11" customFormat="1" ht="13.5">
      <c r="B643" s="210"/>
      <c r="C643" s="211"/>
      <c r="D643" s="204" t="s">
        <v>279</v>
      </c>
      <c r="E643" s="212" t="s">
        <v>78</v>
      </c>
      <c r="F643" s="213" t="s">
        <v>1369</v>
      </c>
      <c r="G643" s="211"/>
      <c r="H643" s="214">
        <v>81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279</v>
      </c>
      <c r="AU643" s="220" t="s">
        <v>89</v>
      </c>
      <c r="AV643" s="11" t="s">
        <v>89</v>
      </c>
      <c r="AW643" s="11" t="s">
        <v>42</v>
      </c>
      <c r="AX643" s="11" t="s">
        <v>80</v>
      </c>
      <c r="AY643" s="220" t="s">
        <v>173</v>
      </c>
    </row>
    <row r="644" spans="2:65" s="1" customFormat="1" ht="16.5" customHeight="1">
      <c r="B644" s="41"/>
      <c r="C644" s="242" t="s">
        <v>1370</v>
      </c>
      <c r="D644" s="242" t="s">
        <v>346</v>
      </c>
      <c r="E644" s="243" t="s">
        <v>1371</v>
      </c>
      <c r="F644" s="244" t="s">
        <v>1372</v>
      </c>
      <c r="G644" s="245" t="s">
        <v>256</v>
      </c>
      <c r="H644" s="246">
        <v>613.83600000000001</v>
      </c>
      <c r="I644" s="247"/>
      <c r="J644" s="248">
        <f>ROUND(I644*H644,2)</f>
        <v>0</v>
      </c>
      <c r="K644" s="244" t="s">
        <v>276</v>
      </c>
      <c r="L644" s="249"/>
      <c r="M644" s="250" t="s">
        <v>78</v>
      </c>
      <c r="N644" s="251" t="s">
        <v>50</v>
      </c>
      <c r="O644" s="42"/>
      <c r="P644" s="201">
        <f>O644*H644</f>
        <v>0</v>
      </c>
      <c r="Q644" s="201">
        <v>2.5400000000000002E-3</v>
      </c>
      <c r="R644" s="201">
        <f>Q644*H644</f>
        <v>1.5591434400000002</v>
      </c>
      <c r="S644" s="201">
        <v>0</v>
      </c>
      <c r="T644" s="202">
        <f>S644*H644</f>
        <v>0</v>
      </c>
      <c r="AR644" s="23" t="s">
        <v>666</v>
      </c>
      <c r="AT644" s="23" t="s">
        <v>346</v>
      </c>
      <c r="AU644" s="23" t="s">
        <v>89</v>
      </c>
      <c r="AY644" s="23" t="s">
        <v>173</v>
      </c>
      <c r="BE644" s="203">
        <f>IF(N644="základní",J644,0)</f>
        <v>0</v>
      </c>
      <c r="BF644" s="203">
        <f>IF(N644="snížená",J644,0)</f>
        <v>0</v>
      </c>
      <c r="BG644" s="203">
        <f>IF(N644="zákl. přenesená",J644,0)</f>
        <v>0</v>
      </c>
      <c r="BH644" s="203">
        <f>IF(N644="sníž. přenesená",J644,0)</f>
        <v>0</v>
      </c>
      <c r="BI644" s="203">
        <f>IF(N644="nulová",J644,0)</f>
        <v>0</v>
      </c>
      <c r="BJ644" s="23" t="s">
        <v>87</v>
      </c>
      <c r="BK644" s="203">
        <f>ROUND(I644*H644,2)</f>
        <v>0</v>
      </c>
      <c r="BL644" s="23" t="s">
        <v>239</v>
      </c>
      <c r="BM644" s="23" t="s">
        <v>1373</v>
      </c>
    </row>
    <row r="645" spans="2:65" s="1" customFormat="1" ht="27">
      <c r="B645" s="41"/>
      <c r="C645" s="63"/>
      <c r="D645" s="204" t="s">
        <v>182</v>
      </c>
      <c r="E645" s="63"/>
      <c r="F645" s="205" t="s">
        <v>1374</v>
      </c>
      <c r="G645" s="63"/>
      <c r="H645" s="63"/>
      <c r="I645" s="163"/>
      <c r="J645" s="63"/>
      <c r="K645" s="63"/>
      <c r="L645" s="61"/>
      <c r="M645" s="206"/>
      <c r="N645" s="42"/>
      <c r="O645" s="42"/>
      <c r="P645" s="42"/>
      <c r="Q645" s="42"/>
      <c r="R645" s="42"/>
      <c r="S645" s="42"/>
      <c r="T645" s="78"/>
      <c r="AT645" s="23" t="s">
        <v>182</v>
      </c>
      <c r="AU645" s="23" t="s">
        <v>89</v>
      </c>
    </row>
    <row r="646" spans="2:65" s="11" customFormat="1" ht="13.5">
      <c r="B646" s="210"/>
      <c r="C646" s="211"/>
      <c r="D646" s="204" t="s">
        <v>279</v>
      </c>
      <c r="E646" s="211"/>
      <c r="F646" s="213" t="s">
        <v>1375</v>
      </c>
      <c r="G646" s="211"/>
      <c r="H646" s="214">
        <v>613.83600000000001</v>
      </c>
      <c r="I646" s="215"/>
      <c r="J646" s="211"/>
      <c r="K646" s="211"/>
      <c r="L646" s="216"/>
      <c r="M646" s="217"/>
      <c r="N646" s="218"/>
      <c r="O646" s="218"/>
      <c r="P646" s="218"/>
      <c r="Q646" s="218"/>
      <c r="R646" s="218"/>
      <c r="S646" s="218"/>
      <c r="T646" s="219"/>
      <c r="AT646" s="220" t="s">
        <v>279</v>
      </c>
      <c r="AU646" s="220" t="s">
        <v>89</v>
      </c>
      <c r="AV646" s="11" t="s">
        <v>89</v>
      </c>
      <c r="AW646" s="11" t="s">
        <v>6</v>
      </c>
      <c r="AX646" s="11" t="s">
        <v>87</v>
      </c>
      <c r="AY646" s="220" t="s">
        <v>173</v>
      </c>
    </row>
    <row r="647" spans="2:65" s="1" customFormat="1" ht="25.5" customHeight="1">
      <c r="B647" s="41"/>
      <c r="C647" s="192" t="s">
        <v>1376</v>
      </c>
      <c r="D647" s="192" t="s">
        <v>176</v>
      </c>
      <c r="E647" s="193" t="s">
        <v>1377</v>
      </c>
      <c r="F647" s="194" t="s">
        <v>1378</v>
      </c>
      <c r="G647" s="195" t="s">
        <v>256</v>
      </c>
      <c r="H647" s="196">
        <v>572.6</v>
      </c>
      <c r="I647" s="197"/>
      <c r="J647" s="198">
        <f>ROUND(I647*H647,2)</f>
        <v>0</v>
      </c>
      <c r="K647" s="194" t="s">
        <v>78</v>
      </c>
      <c r="L647" s="61"/>
      <c r="M647" s="199" t="s">
        <v>78</v>
      </c>
      <c r="N647" s="200" t="s">
        <v>50</v>
      </c>
      <c r="O647" s="42"/>
      <c r="P647" s="201">
        <f>O647*H647</f>
        <v>0</v>
      </c>
      <c r="Q647" s="201">
        <v>3.0000000000000001E-5</v>
      </c>
      <c r="R647" s="201">
        <f>Q647*H647</f>
        <v>1.7178000000000002E-2</v>
      </c>
      <c r="S647" s="201">
        <v>0</v>
      </c>
      <c r="T647" s="202">
        <f>S647*H647</f>
        <v>0</v>
      </c>
      <c r="AR647" s="23" t="s">
        <v>239</v>
      </c>
      <c r="AT647" s="23" t="s">
        <v>176</v>
      </c>
      <c r="AU647" s="23" t="s">
        <v>89</v>
      </c>
      <c r="AY647" s="23" t="s">
        <v>173</v>
      </c>
      <c r="BE647" s="203">
        <f>IF(N647="základní",J647,0)</f>
        <v>0</v>
      </c>
      <c r="BF647" s="203">
        <f>IF(N647="snížená",J647,0)</f>
        <v>0</v>
      </c>
      <c r="BG647" s="203">
        <f>IF(N647="zákl. přenesená",J647,0)</f>
        <v>0</v>
      </c>
      <c r="BH647" s="203">
        <f>IF(N647="sníž. přenesená",J647,0)</f>
        <v>0</v>
      </c>
      <c r="BI647" s="203">
        <f>IF(N647="nulová",J647,0)</f>
        <v>0</v>
      </c>
      <c r="BJ647" s="23" t="s">
        <v>87</v>
      </c>
      <c r="BK647" s="203">
        <f>ROUND(I647*H647,2)</f>
        <v>0</v>
      </c>
      <c r="BL647" s="23" t="s">
        <v>239</v>
      </c>
      <c r="BM647" s="23" t="s">
        <v>1379</v>
      </c>
    </row>
    <row r="648" spans="2:65" s="1" customFormat="1" ht="13.5">
      <c r="B648" s="41"/>
      <c r="C648" s="63"/>
      <c r="D648" s="204" t="s">
        <v>182</v>
      </c>
      <c r="E648" s="63"/>
      <c r="F648" s="205" t="s">
        <v>1378</v>
      </c>
      <c r="G648" s="63"/>
      <c r="H648" s="63"/>
      <c r="I648" s="163"/>
      <c r="J648" s="63"/>
      <c r="K648" s="63"/>
      <c r="L648" s="61"/>
      <c r="M648" s="206"/>
      <c r="N648" s="42"/>
      <c r="O648" s="42"/>
      <c r="P648" s="42"/>
      <c r="Q648" s="42"/>
      <c r="R648" s="42"/>
      <c r="S648" s="42"/>
      <c r="T648" s="78"/>
      <c r="AT648" s="23" t="s">
        <v>182</v>
      </c>
      <c r="AU648" s="23" t="s">
        <v>89</v>
      </c>
    </row>
    <row r="649" spans="2:65" s="12" customFormat="1" ht="13.5">
      <c r="B649" s="221"/>
      <c r="C649" s="222"/>
      <c r="D649" s="204" t="s">
        <v>279</v>
      </c>
      <c r="E649" s="223" t="s">
        <v>78</v>
      </c>
      <c r="F649" s="224" t="s">
        <v>1380</v>
      </c>
      <c r="G649" s="222"/>
      <c r="H649" s="223" t="s">
        <v>78</v>
      </c>
      <c r="I649" s="225"/>
      <c r="J649" s="222"/>
      <c r="K649" s="222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279</v>
      </c>
      <c r="AU649" s="230" t="s">
        <v>89</v>
      </c>
      <c r="AV649" s="12" t="s">
        <v>87</v>
      </c>
      <c r="AW649" s="12" t="s">
        <v>42</v>
      </c>
      <c r="AX649" s="12" t="s">
        <v>80</v>
      </c>
      <c r="AY649" s="230" t="s">
        <v>173</v>
      </c>
    </row>
    <row r="650" spans="2:65" s="11" customFormat="1" ht="13.5">
      <c r="B650" s="210"/>
      <c r="C650" s="211"/>
      <c r="D650" s="204" t="s">
        <v>279</v>
      </c>
      <c r="E650" s="212" t="s">
        <v>78</v>
      </c>
      <c r="F650" s="213" t="s">
        <v>1381</v>
      </c>
      <c r="G650" s="211"/>
      <c r="H650" s="214">
        <v>422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279</v>
      </c>
      <c r="AU650" s="220" t="s">
        <v>89</v>
      </c>
      <c r="AV650" s="11" t="s">
        <v>89</v>
      </c>
      <c r="AW650" s="11" t="s">
        <v>42</v>
      </c>
      <c r="AX650" s="11" t="s">
        <v>80</v>
      </c>
      <c r="AY650" s="220" t="s">
        <v>173</v>
      </c>
    </row>
    <row r="651" spans="2:65" s="11" customFormat="1" ht="13.5">
      <c r="B651" s="210"/>
      <c r="C651" s="211"/>
      <c r="D651" s="204" t="s">
        <v>279</v>
      </c>
      <c r="E651" s="212" t="s">
        <v>78</v>
      </c>
      <c r="F651" s="213" t="s">
        <v>1382</v>
      </c>
      <c r="G651" s="211"/>
      <c r="H651" s="214">
        <v>99.4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279</v>
      </c>
      <c r="AU651" s="220" t="s">
        <v>89</v>
      </c>
      <c r="AV651" s="11" t="s">
        <v>89</v>
      </c>
      <c r="AW651" s="11" t="s">
        <v>42</v>
      </c>
      <c r="AX651" s="11" t="s">
        <v>80</v>
      </c>
      <c r="AY651" s="220" t="s">
        <v>173</v>
      </c>
    </row>
    <row r="652" spans="2:65" s="12" customFormat="1" ht="13.5">
      <c r="B652" s="221"/>
      <c r="C652" s="222"/>
      <c r="D652" s="204" t="s">
        <v>279</v>
      </c>
      <c r="E652" s="223" t="s">
        <v>78</v>
      </c>
      <c r="F652" s="224" t="s">
        <v>1383</v>
      </c>
      <c r="G652" s="222"/>
      <c r="H652" s="223" t="s">
        <v>78</v>
      </c>
      <c r="I652" s="225"/>
      <c r="J652" s="222"/>
      <c r="K652" s="222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279</v>
      </c>
      <c r="AU652" s="230" t="s">
        <v>89</v>
      </c>
      <c r="AV652" s="12" t="s">
        <v>87</v>
      </c>
      <c r="AW652" s="12" t="s">
        <v>42</v>
      </c>
      <c r="AX652" s="12" t="s">
        <v>80</v>
      </c>
      <c r="AY652" s="230" t="s">
        <v>173</v>
      </c>
    </row>
    <row r="653" spans="2:65" s="11" customFormat="1" ht="13.5">
      <c r="B653" s="210"/>
      <c r="C653" s="211"/>
      <c r="D653" s="204" t="s">
        <v>279</v>
      </c>
      <c r="E653" s="212" t="s">
        <v>78</v>
      </c>
      <c r="F653" s="213" t="s">
        <v>1384</v>
      </c>
      <c r="G653" s="211"/>
      <c r="H653" s="214">
        <v>25.7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279</v>
      </c>
      <c r="AU653" s="220" t="s">
        <v>89</v>
      </c>
      <c r="AV653" s="11" t="s">
        <v>89</v>
      </c>
      <c r="AW653" s="11" t="s">
        <v>42</v>
      </c>
      <c r="AX653" s="11" t="s">
        <v>80</v>
      </c>
      <c r="AY653" s="220" t="s">
        <v>173</v>
      </c>
    </row>
    <row r="654" spans="2:65" s="11" customFormat="1" ht="13.5">
      <c r="B654" s="210"/>
      <c r="C654" s="211"/>
      <c r="D654" s="204" t="s">
        <v>279</v>
      </c>
      <c r="E654" s="212" t="s">
        <v>78</v>
      </c>
      <c r="F654" s="213" t="s">
        <v>1385</v>
      </c>
      <c r="G654" s="211"/>
      <c r="H654" s="214">
        <v>25.5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279</v>
      </c>
      <c r="AU654" s="220" t="s">
        <v>89</v>
      </c>
      <c r="AV654" s="11" t="s">
        <v>89</v>
      </c>
      <c r="AW654" s="11" t="s">
        <v>42</v>
      </c>
      <c r="AX654" s="11" t="s">
        <v>80</v>
      </c>
      <c r="AY654" s="220" t="s">
        <v>173</v>
      </c>
    </row>
    <row r="655" spans="2:65" s="1" customFormat="1" ht="16.5" customHeight="1">
      <c r="B655" s="41"/>
      <c r="C655" s="242" t="s">
        <v>1386</v>
      </c>
      <c r="D655" s="242" t="s">
        <v>346</v>
      </c>
      <c r="E655" s="243" t="s">
        <v>1371</v>
      </c>
      <c r="F655" s="244" t="s">
        <v>1372</v>
      </c>
      <c r="G655" s="245" t="s">
        <v>256</v>
      </c>
      <c r="H655" s="246">
        <v>584.05200000000002</v>
      </c>
      <c r="I655" s="247"/>
      <c r="J655" s="248">
        <f>ROUND(I655*H655,2)</f>
        <v>0</v>
      </c>
      <c r="K655" s="244" t="s">
        <v>276</v>
      </c>
      <c r="L655" s="249"/>
      <c r="M655" s="250" t="s">
        <v>78</v>
      </c>
      <c r="N655" s="251" t="s">
        <v>50</v>
      </c>
      <c r="O655" s="42"/>
      <c r="P655" s="201">
        <f>O655*H655</f>
        <v>0</v>
      </c>
      <c r="Q655" s="201">
        <v>2.5400000000000002E-3</v>
      </c>
      <c r="R655" s="201">
        <f>Q655*H655</f>
        <v>1.4834920800000002</v>
      </c>
      <c r="S655" s="201">
        <v>0</v>
      </c>
      <c r="T655" s="202">
        <f>S655*H655</f>
        <v>0</v>
      </c>
      <c r="AR655" s="23" t="s">
        <v>666</v>
      </c>
      <c r="AT655" s="23" t="s">
        <v>346</v>
      </c>
      <c r="AU655" s="23" t="s">
        <v>89</v>
      </c>
      <c r="AY655" s="23" t="s">
        <v>173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23" t="s">
        <v>87</v>
      </c>
      <c r="BK655" s="203">
        <f>ROUND(I655*H655,2)</f>
        <v>0</v>
      </c>
      <c r="BL655" s="23" t="s">
        <v>239</v>
      </c>
      <c r="BM655" s="23" t="s">
        <v>1387</v>
      </c>
    </row>
    <row r="656" spans="2:65" s="1" customFormat="1" ht="27">
      <c r="B656" s="41"/>
      <c r="C656" s="63"/>
      <c r="D656" s="204" t="s">
        <v>182</v>
      </c>
      <c r="E656" s="63"/>
      <c r="F656" s="205" t="s">
        <v>1374</v>
      </c>
      <c r="G656" s="63"/>
      <c r="H656" s="63"/>
      <c r="I656" s="163"/>
      <c r="J656" s="63"/>
      <c r="K656" s="63"/>
      <c r="L656" s="61"/>
      <c r="M656" s="206"/>
      <c r="N656" s="42"/>
      <c r="O656" s="42"/>
      <c r="P656" s="42"/>
      <c r="Q656" s="42"/>
      <c r="R656" s="42"/>
      <c r="S656" s="42"/>
      <c r="T656" s="78"/>
      <c r="AT656" s="23" t="s">
        <v>182</v>
      </c>
      <c r="AU656" s="23" t="s">
        <v>89</v>
      </c>
    </row>
    <row r="657" spans="2:65" s="11" customFormat="1" ht="13.5">
      <c r="B657" s="210"/>
      <c r="C657" s="211"/>
      <c r="D657" s="204" t="s">
        <v>279</v>
      </c>
      <c r="E657" s="211"/>
      <c r="F657" s="213" t="s">
        <v>1388</v>
      </c>
      <c r="G657" s="211"/>
      <c r="H657" s="214">
        <v>584.05200000000002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279</v>
      </c>
      <c r="AU657" s="220" t="s">
        <v>89</v>
      </c>
      <c r="AV657" s="11" t="s">
        <v>89</v>
      </c>
      <c r="AW657" s="11" t="s">
        <v>6</v>
      </c>
      <c r="AX657" s="11" t="s">
        <v>87</v>
      </c>
      <c r="AY657" s="220" t="s">
        <v>173</v>
      </c>
    </row>
    <row r="658" spans="2:65" s="1" customFormat="1" ht="16.5" customHeight="1">
      <c r="B658" s="41"/>
      <c r="C658" s="192" t="s">
        <v>1389</v>
      </c>
      <c r="D658" s="192" t="s">
        <v>176</v>
      </c>
      <c r="E658" s="193" t="s">
        <v>1390</v>
      </c>
      <c r="F658" s="194" t="s">
        <v>1391</v>
      </c>
      <c r="G658" s="195" t="s">
        <v>327</v>
      </c>
      <c r="H658" s="196">
        <v>6.7</v>
      </c>
      <c r="I658" s="197"/>
      <c r="J658" s="198">
        <f>ROUND(I658*H658,2)</f>
        <v>0</v>
      </c>
      <c r="K658" s="194" t="s">
        <v>78</v>
      </c>
      <c r="L658" s="61"/>
      <c r="M658" s="199" t="s">
        <v>78</v>
      </c>
      <c r="N658" s="200" t="s">
        <v>50</v>
      </c>
      <c r="O658" s="42"/>
      <c r="P658" s="201">
        <f>O658*H658</f>
        <v>0</v>
      </c>
      <c r="Q658" s="201">
        <v>0</v>
      </c>
      <c r="R658" s="201">
        <f>Q658*H658</f>
        <v>0</v>
      </c>
      <c r="S658" s="201">
        <v>0</v>
      </c>
      <c r="T658" s="202">
        <f>S658*H658</f>
        <v>0</v>
      </c>
      <c r="AR658" s="23" t="s">
        <v>239</v>
      </c>
      <c r="AT658" s="23" t="s">
        <v>176</v>
      </c>
      <c r="AU658" s="23" t="s">
        <v>89</v>
      </c>
      <c r="AY658" s="23" t="s">
        <v>173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23" t="s">
        <v>87</v>
      </c>
      <c r="BK658" s="203">
        <f>ROUND(I658*H658,2)</f>
        <v>0</v>
      </c>
      <c r="BL658" s="23" t="s">
        <v>239</v>
      </c>
      <c r="BM658" s="23" t="s">
        <v>1392</v>
      </c>
    </row>
    <row r="659" spans="2:65" s="1" customFormat="1" ht="16.5" customHeight="1">
      <c r="B659" s="41"/>
      <c r="C659" s="192" t="s">
        <v>1393</v>
      </c>
      <c r="D659" s="192" t="s">
        <v>176</v>
      </c>
      <c r="E659" s="193" t="s">
        <v>1394</v>
      </c>
      <c r="F659" s="194" t="s">
        <v>1395</v>
      </c>
      <c r="G659" s="195" t="s">
        <v>256</v>
      </c>
      <c r="H659" s="196">
        <v>949.76</v>
      </c>
      <c r="I659" s="197"/>
      <c r="J659" s="198">
        <f>ROUND(I659*H659,2)</f>
        <v>0</v>
      </c>
      <c r="K659" s="194" t="s">
        <v>78</v>
      </c>
      <c r="L659" s="61"/>
      <c r="M659" s="199" t="s">
        <v>78</v>
      </c>
      <c r="N659" s="200" t="s">
        <v>50</v>
      </c>
      <c r="O659" s="42"/>
      <c r="P659" s="201">
        <f>O659*H659</f>
        <v>0</v>
      </c>
      <c r="Q659" s="201">
        <v>0</v>
      </c>
      <c r="R659" s="201">
        <f>Q659*H659</f>
        <v>0</v>
      </c>
      <c r="S659" s="201">
        <v>0</v>
      </c>
      <c r="T659" s="202">
        <f>S659*H659</f>
        <v>0</v>
      </c>
      <c r="AR659" s="23" t="s">
        <v>239</v>
      </c>
      <c r="AT659" s="23" t="s">
        <v>176</v>
      </c>
      <c r="AU659" s="23" t="s">
        <v>89</v>
      </c>
      <c r="AY659" s="23" t="s">
        <v>173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23" t="s">
        <v>87</v>
      </c>
      <c r="BK659" s="203">
        <f>ROUND(I659*H659,2)</f>
        <v>0</v>
      </c>
      <c r="BL659" s="23" t="s">
        <v>239</v>
      </c>
      <c r="BM659" s="23" t="s">
        <v>1396</v>
      </c>
    </row>
    <row r="660" spans="2:65" s="1" customFormat="1" ht="13.5">
      <c r="B660" s="41"/>
      <c r="C660" s="63"/>
      <c r="D660" s="204" t="s">
        <v>182</v>
      </c>
      <c r="E660" s="63"/>
      <c r="F660" s="205" t="s">
        <v>1395</v>
      </c>
      <c r="G660" s="63"/>
      <c r="H660" s="63"/>
      <c r="I660" s="163"/>
      <c r="J660" s="63"/>
      <c r="K660" s="63"/>
      <c r="L660" s="61"/>
      <c r="M660" s="206"/>
      <c r="N660" s="42"/>
      <c r="O660" s="42"/>
      <c r="P660" s="42"/>
      <c r="Q660" s="42"/>
      <c r="R660" s="42"/>
      <c r="S660" s="42"/>
      <c r="T660" s="78"/>
      <c r="AT660" s="23" t="s">
        <v>182</v>
      </c>
      <c r="AU660" s="23" t="s">
        <v>89</v>
      </c>
    </row>
    <row r="661" spans="2:65" s="11" customFormat="1" ht="13.5">
      <c r="B661" s="210"/>
      <c r="C661" s="211"/>
      <c r="D661" s="204" t="s">
        <v>279</v>
      </c>
      <c r="E661" s="212" t="s">
        <v>78</v>
      </c>
      <c r="F661" s="213" t="s">
        <v>1397</v>
      </c>
      <c r="G661" s="211"/>
      <c r="H661" s="214">
        <v>118.45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279</v>
      </c>
      <c r="AU661" s="220" t="s">
        <v>89</v>
      </c>
      <c r="AV661" s="11" t="s">
        <v>89</v>
      </c>
      <c r="AW661" s="11" t="s">
        <v>42</v>
      </c>
      <c r="AX661" s="11" t="s">
        <v>80</v>
      </c>
      <c r="AY661" s="220" t="s">
        <v>173</v>
      </c>
    </row>
    <row r="662" spans="2:65" s="11" customFormat="1" ht="13.5">
      <c r="B662" s="210"/>
      <c r="C662" s="211"/>
      <c r="D662" s="204" t="s">
        <v>279</v>
      </c>
      <c r="E662" s="212" t="s">
        <v>78</v>
      </c>
      <c r="F662" s="213" t="s">
        <v>1398</v>
      </c>
      <c r="G662" s="211"/>
      <c r="H662" s="214">
        <v>352.77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279</v>
      </c>
      <c r="AU662" s="220" t="s">
        <v>89</v>
      </c>
      <c r="AV662" s="11" t="s">
        <v>89</v>
      </c>
      <c r="AW662" s="11" t="s">
        <v>42</v>
      </c>
      <c r="AX662" s="11" t="s">
        <v>80</v>
      </c>
      <c r="AY662" s="220" t="s">
        <v>173</v>
      </c>
    </row>
    <row r="663" spans="2:65" s="11" customFormat="1" ht="13.5">
      <c r="B663" s="210"/>
      <c r="C663" s="211"/>
      <c r="D663" s="204" t="s">
        <v>279</v>
      </c>
      <c r="E663" s="212" t="s">
        <v>78</v>
      </c>
      <c r="F663" s="213" t="s">
        <v>1399</v>
      </c>
      <c r="G663" s="211"/>
      <c r="H663" s="214">
        <v>452.82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279</v>
      </c>
      <c r="AU663" s="220" t="s">
        <v>89</v>
      </c>
      <c r="AV663" s="11" t="s">
        <v>89</v>
      </c>
      <c r="AW663" s="11" t="s">
        <v>42</v>
      </c>
      <c r="AX663" s="11" t="s">
        <v>80</v>
      </c>
      <c r="AY663" s="220" t="s">
        <v>173</v>
      </c>
    </row>
    <row r="664" spans="2:65" s="11" customFormat="1" ht="13.5">
      <c r="B664" s="210"/>
      <c r="C664" s="211"/>
      <c r="D664" s="204" t="s">
        <v>279</v>
      </c>
      <c r="E664" s="212" t="s">
        <v>78</v>
      </c>
      <c r="F664" s="213" t="s">
        <v>1400</v>
      </c>
      <c r="G664" s="211"/>
      <c r="H664" s="214">
        <v>25.72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279</v>
      </c>
      <c r="AU664" s="220" t="s">
        <v>89</v>
      </c>
      <c r="AV664" s="11" t="s">
        <v>89</v>
      </c>
      <c r="AW664" s="11" t="s">
        <v>42</v>
      </c>
      <c r="AX664" s="11" t="s">
        <v>80</v>
      </c>
      <c r="AY664" s="220" t="s">
        <v>173</v>
      </c>
    </row>
    <row r="665" spans="2:65" s="1" customFormat="1" ht="16.5" customHeight="1">
      <c r="B665" s="41"/>
      <c r="C665" s="192" t="s">
        <v>1401</v>
      </c>
      <c r="D665" s="192" t="s">
        <v>176</v>
      </c>
      <c r="E665" s="193" t="s">
        <v>1402</v>
      </c>
      <c r="F665" s="194" t="s">
        <v>1403</v>
      </c>
      <c r="G665" s="195" t="s">
        <v>332</v>
      </c>
      <c r="H665" s="196">
        <v>3.1739999999999999</v>
      </c>
      <c r="I665" s="197"/>
      <c r="J665" s="198">
        <f>ROUND(I665*H665,2)</f>
        <v>0</v>
      </c>
      <c r="K665" s="194" t="s">
        <v>276</v>
      </c>
      <c r="L665" s="61"/>
      <c r="M665" s="199" t="s">
        <v>78</v>
      </c>
      <c r="N665" s="200" t="s">
        <v>50</v>
      </c>
      <c r="O665" s="42"/>
      <c r="P665" s="201">
        <f>O665*H665</f>
        <v>0</v>
      </c>
      <c r="Q665" s="201">
        <v>0</v>
      </c>
      <c r="R665" s="201">
        <f>Q665*H665</f>
        <v>0</v>
      </c>
      <c r="S665" s="201">
        <v>0</v>
      </c>
      <c r="T665" s="202">
        <f>S665*H665</f>
        <v>0</v>
      </c>
      <c r="AR665" s="23" t="s">
        <v>239</v>
      </c>
      <c r="AT665" s="23" t="s">
        <v>176</v>
      </c>
      <c r="AU665" s="23" t="s">
        <v>89</v>
      </c>
      <c r="AY665" s="23" t="s">
        <v>173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23" t="s">
        <v>87</v>
      </c>
      <c r="BK665" s="203">
        <f>ROUND(I665*H665,2)</f>
        <v>0</v>
      </c>
      <c r="BL665" s="23" t="s">
        <v>239</v>
      </c>
      <c r="BM665" s="23" t="s">
        <v>1404</v>
      </c>
    </row>
    <row r="666" spans="2:65" s="1" customFormat="1" ht="27">
      <c r="B666" s="41"/>
      <c r="C666" s="63"/>
      <c r="D666" s="204" t="s">
        <v>182</v>
      </c>
      <c r="E666" s="63"/>
      <c r="F666" s="205" t="s">
        <v>1405</v>
      </c>
      <c r="G666" s="63"/>
      <c r="H666" s="63"/>
      <c r="I666" s="163"/>
      <c r="J666" s="63"/>
      <c r="K666" s="63"/>
      <c r="L666" s="61"/>
      <c r="M666" s="206"/>
      <c r="N666" s="42"/>
      <c r="O666" s="42"/>
      <c r="P666" s="42"/>
      <c r="Q666" s="42"/>
      <c r="R666" s="42"/>
      <c r="S666" s="42"/>
      <c r="T666" s="78"/>
      <c r="AT666" s="23" t="s">
        <v>182</v>
      </c>
      <c r="AU666" s="23" t="s">
        <v>89</v>
      </c>
    </row>
    <row r="667" spans="2:65" s="10" customFormat="1" ht="29.85" customHeight="1">
      <c r="B667" s="176"/>
      <c r="C667" s="177"/>
      <c r="D667" s="178" t="s">
        <v>79</v>
      </c>
      <c r="E667" s="190" t="s">
        <v>1406</v>
      </c>
      <c r="F667" s="190" t="s">
        <v>1407</v>
      </c>
      <c r="G667" s="177"/>
      <c r="H667" s="177"/>
      <c r="I667" s="180"/>
      <c r="J667" s="191">
        <f>BK667</f>
        <v>0</v>
      </c>
      <c r="K667" s="177"/>
      <c r="L667" s="182"/>
      <c r="M667" s="183"/>
      <c r="N667" s="184"/>
      <c r="O667" s="184"/>
      <c r="P667" s="185">
        <f>SUM(P668:P765)</f>
        <v>0</v>
      </c>
      <c r="Q667" s="184"/>
      <c r="R667" s="185">
        <f>SUM(R668:R765)</f>
        <v>18.000643290000003</v>
      </c>
      <c r="S667" s="184"/>
      <c r="T667" s="186">
        <f>SUM(T668:T765)</f>
        <v>0</v>
      </c>
      <c r="AR667" s="187" t="s">
        <v>89</v>
      </c>
      <c r="AT667" s="188" t="s">
        <v>79</v>
      </c>
      <c r="AU667" s="188" t="s">
        <v>87</v>
      </c>
      <c r="AY667" s="187" t="s">
        <v>173</v>
      </c>
      <c r="BK667" s="189">
        <f>SUM(BK668:BK765)</f>
        <v>0</v>
      </c>
    </row>
    <row r="668" spans="2:65" s="1" customFormat="1" ht="16.5" customHeight="1">
      <c r="B668" s="41"/>
      <c r="C668" s="192" t="s">
        <v>1408</v>
      </c>
      <c r="D668" s="192" t="s">
        <v>176</v>
      </c>
      <c r="E668" s="193" t="s">
        <v>1409</v>
      </c>
      <c r="F668" s="194" t="s">
        <v>1410</v>
      </c>
      <c r="G668" s="195" t="s">
        <v>256</v>
      </c>
      <c r="H668" s="196">
        <v>949.76</v>
      </c>
      <c r="I668" s="197"/>
      <c r="J668" s="198">
        <f>ROUND(I668*H668,2)</f>
        <v>0</v>
      </c>
      <c r="K668" s="194" t="s">
        <v>78</v>
      </c>
      <c r="L668" s="61"/>
      <c r="M668" s="199" t="s">
        <v>78</v>
      </c>
      <c r="N668" s="200" t="s">
        <v>50</v>
      </c>
      <c r="O668" s="42"/>
      <c r="P668" s="201">
        <f>O668*H668</f>
        <v>0</v>
      </c>
      <c r="Q668" s="201">
        <v>0</v>
      </c>
      <c r="R668" s="201">
        <f>Q668*H668</f>
        <v>0</v>
      </c>
      <c r="S668" s="201">
        <v>0</v>
      </c>
      <c r="T668" s="202">
        <f>S668*H668</f>
        <v>0</v>
      </c>
      <c r="AR668" s="23" t="s">
        <v>239</v>
      </c>
      <c r="AT668" s="23" t="s">
        <v>176</v>
      </c>
      <c r="AU668" s="23" t="s">
        <v>89</v>
      </c>
      <c r="AY668" s="23" t="s">
        <v>173</v>
      </c>
      <c r="BE668" s="203">
        <f>IF(N668="základní",J668,0)</f>
        <v>0</v>
      </c>
      <c r="BF668" s="203">
        <f>IF(N668="snížená",J668,0)</f>
        <v>0</v>
      </c>
      <c r="BG668" s="203">
        <f>IF(N668="zákl. přenesená",J668,0)</f>
        <v>0</v>
      </c>
      <c r="BH668" s="203">
        <f>IF(N668="sníž. přenesená",J668,0)</f>
        <v>0</v>
      </c>
      <c r="BI668" s="203">
        <f>IF(N668="nulová",J668,0)</f>
        <v>0</v>
      </c>
      <c r="BJ668" s="23" t="s">
        <v>87</v>
      </c>
      <c r="BK668" s="203">
        <f>ROUND(I668*H668,2)</f>
        <v>0</v>
      </c>
      <c r="BL668" s="23" t="s">
        <v>239</v>
      </c>
      <c r="BM668" s="23" t="s">
        <v>1411</v>
      </c>
    </row>
    <row r="669" spans="2:65" s="1" customFormat="1" ht="13.5">
      <c r="B669" s="41"/>
      <c r="C669" s="63"/>
      <c r="D669" s="204" t="s">
        <v>182</v>
      </c>
      <c r="E669" s="63"/>
      <c r="F669" s="205" t="s">
        <v>1410</v>
      </c>
      <c r="G669" s="63"/>
      <c r="H669" s="63"/>
      <c r="I669" s="163"/>
      <c r="J669" s="63"/>
      <c r="K669" s="63"/>
      <c r="L669" s="61"/>
      <c r="M669" s="206"/>
      <c r="N669" s="42"/>
      <c r="O669" s="42"/>
      <c r="P669" s="42"/>
      <c r="Q669" s="42"/>
      <c r="R669" s="42"/>
      <c r="S669" s="42"/>
      <c r="T669" s="78"/>
      <c r="AT669" s="23" t="s">
        <v>182</v>
      </c>
      <c r="AU669" s="23" t="s">
        <v>89</v>
      </c>
    </row>
    <row r="670" spans="2:65" s="11" customFormat="1" ht="13.5">
      <c r="B670" s="210"/>
      <c r="C670" s="211"/>
      <c r="D670" s="204" t="s">
        <v>279</v>
      </c>
      <c r="E670" s="212" t="s">
        <v>78</v>
      </c>
      <c r="F670" s="213" t="s">
        <v>1397</v>
      </c>
      <c r="G670" s="211"/>
      <c r="H670" s="214">
        <v>118.45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279</v>
      </c>
      <c r="AU670" s="220" t="s">
        <v>89</v>
      </c>
      <c r="AV670" s="11" t="s">
        <v>89</v>
      </c>
      <c r="AW670" s="11" t="s">
        <v>42</v>
      </c>
      <c r="AX670" s="11" t="s">
        <v>80</v>
      </c>
      <c r="AY670" s="220" t="s">
        <v>173</v>
      </c>
    </row>
    <row r="671" spans="2:65" s="11" customFormat="1" ht="13.5">
      <c r="B671" s="210"/>
      <c r="C671" s="211"/>
      <c r="D671" s="204" t="s">
        <v>279</v>
      </c>
      <c r="E671" s="212" t="s">
        <v>78</v>
      </c>
      <c r="F671" s="213" t="s">
        <v>1398</v>
      </c>
      <c r="G671" s="211"/>
      <c r="H671" s="214">
        <v>352.77</v>
      </c>
      <c r="I671" s="215"/>
      <c r="J671" s="211"/>
      <c r="K671" s="211"/>
      <c r="L671" s="216"/>
      <c r="M671" s="217"/>
      <c r="N671" s="218"/>
      <c r="O671" s="218"/>
      <c r="P671" s="218"/>
      <c r="Q671" s="218"/>
      <c r="R671" s="218"/>
      <c r="S671" s="218"/>
      <c r="T671" s="219"/>
      <c r="AT671" s="220" t="s">
        <v>279</v>
      </c>
      <c r="AU671" s="220" t="s">
        <v>89</v>
      </c>
      <c r="AV671" s="11" t="s">
        <v>89</v>
      </c>
      <c r="AW671" s="11" t="s">
        <v>42</v>
      </c>
      <c r="AX671" s="11" t="s">
        <v>80</v>
      </c>
      <c r="AY671" s="220" t="s">
        <v>173</v>
      </c>
    </row>
    <row r="672" spans="2:65" s="11" customFormat="1" ht="13.5">
      <c r="B672" s="210"/>
      <c r="C672" s="211"/>
      <c r="D672" s="204" t="s">
        <v>279</v>
      </c>
      <c r="E672" s="212" t="s">
        <v>78</v>
      </c>
      <c r="F672" s="213" t="s">
        <v>1399</v>
      </c>
      <c r="G672" s="211"/>
      <c r="H672" s="214">
        <v>452.82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279</v>
      </c>
      <c r="AU672" s="220" t="s">
        <v>89</v>
      </c>
      <c r="AV672" s="11" t="s">
        <v>89</v>
      </c>
      <c r="AW672" s="11" t="s">
        <v>42</v>
      </c>
      <c r="AX672" s="11" t="s">
        <v>80</v>
      </c>
      <c r="AY672" s="220" t="s">
        <v>173</v>
      </c>
    </row>
    <row r="673" spans="2:65" s="11" customFormat="1" ht="13.5">
      <c r="B673" s="210"/>
      <c r="C673" s="211"/>
      <c r="D673" s="204" t="s">
        <v>279</v>
      </c>
      <c r="E673" s="212" t="s">
        <v>78</v>
      </c>
      <c r="F673" s="213" t="s">
        <v>1400</v>
      </c>
      <c r="G673" s="211"/>
      <c r="H673" s="214">
        <v>25.72</v>
      </c>
      <c r="I673" s="215"/>
      <c r="J673" s="211"/>
      <c r="K673" s="211"/>
      <c r="L673" s="216"/>
      <c r="M673" s="217"/>
      <c r="N673" s="218"/>
      <c r="O673" s="218"/>
      <c r="P673" s="218"/>
      <c r="Q673" s="218"/>
      <c r="R673" s="218"/>
      <c r="S673" s="218"/>
      <c r="T673" s="219"/>
      <c r="AT673" s="220" t="s">
        <v>279</v>
      </c>
      <c r="AU673" s="220" t="s">
        <v>89</v>
      </c>
      <c r="AV673" s="11" t="s">
        <v>89</v>
      </c>
      <c r="AW673" s="11" t="s">
        <v>42</v>
      </c>
      <c r="AX673" s="11" t="s">
        <v>80</v>
      </c>
      <c r="AY673" s="220" t="s">
        <v>173</v>
      </c>
    </row>
    <row r="674" spans="2:65" s="1" customFormat="1" ht="16.5" customHeight="1">
      <c r="B674" s="41"/>
      <c r="C674" s="242" t="s">
        <v>1412</v>
      </c>
      <c r="D674" s="242" t="s">
        <v>346</v>
      </c>
      <c r="E674" s="243" t="s">
        <v>1413</v>
      </c>
      <c r="F674" s="244" t="s">
        <v>1414</v>
      </c>
      <c r="G674" s="245" t="s">
        <v>275</v>
      </c>
      <c r="H674" s="246">
        <v>102.983</v>
      </c>
      <c r="I674" s="247"/>
      <c r="J674" s="248">
        <f>ROUND(I674*H674,2)</f>
        <v>0</v>
      </c>
      <c r="K674" s="244" t="s">
        <v>276</v>
      </c>
      <c r="L674" s="249"/>
      <c r="M674" s="250" t="s">
        <v>78</v>
      </c>
      <c r="N674" s="251" t="s">
        <v>50</v>
      </c>
      <c r="O674" s="42"/>
      <c r="P674" s="201">
        <f>O674*H674</f>
        <v>0</v>
      </c>
      <c r="Q674" s="201">
        <v>0.03</v>
      </c>
      <c r="R674" s="201">
        <f>Q674*H674</f>
        <v>3.0894900000000001</v>
      </c>
      <c r="S674" s="201">
        <v>0</v>
      </c>
      <c r="T674" s="202">
        <f>S674*H674</f>
        <v>0</v>
      </c>
      <c r="AR674" s="23" t="s">
        <v>666</v>
      </c>
      <c r="AT674" s="23" t="s">
        <v>346</v>
      </c>
      <c r="AU674" s="23" t="s">
        <v>89</v>
      </c>
      <c r="AY674" s="23" t="s">
        <v>173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23" t="s">
        <v>87</v>
      </c>
      <c r="BK674" s="203">
        <f>ROUND(I674*H674,2)</f>
        <v>0</v>
      </c>
      <c r="BL674" s="23" t="s">
        <v>239</v>
      </c>
      <c r="BM674" s="23" t="s">
        <v>1415</v>
      </c>
    </row>
    <row r="675" spans="2:65" s="1" customFormat="1" ht="54">
      <c r="B675" s="41"/>
      <c r="C675" s="63"/>
      <c r="D675" s="204" t="s">
        <v>182</v>
      </c>
      <c r="E675" s="63"/>
      <c r="F675" s="205" t="s">
        <v>1416</v>
      </c>
      <c r="G675" s="63"/>
      <c r="H675" s="63"/>
      <c r="I675" s="163"/>
      <c r="J675" s="63"/>
      <c r="K675" s="63"/>
      <c r="L675" s="61"/>
      <c r="M675" s="206"/>
      <c r="N675" s="42"/>
      <c r="O675" s="42"/>
      <c r="P675" s="42"/>
      <c r="Q675" s="42"/>
      <c r="R675" s="42"/>
      <c r="S675" s="42"/>
      <c r="T675" s="78"/>
      <c r="AT675" s="23" t="s">
        <v>182</v>
      </c>
      <c r="AU675" s="23" t="s">
        <v>89</v>
      </c>
    </row>
    <row r="676" spans="2:65" s="1" customFormat="1" ht="27">
      <c r="B676" s="41"/>
      <c r="C676" s="63"/>
      <c r="D676" s="204" t="s">
        <v>351</v>
      </c>
      <c r="E676" s="63"/>
      <c r="F676" s="252" t="s">
        <v>1417</v>
      </c>
      <c r="G676" s="63"/>
      <c r="H676" s="63"/>
      <c r="I676" s="163"/>
      <c r="J676" s="63"/>
      <c r="K676" s="63"/>
      <c r="L676" s="61"/>
      <c r="M676" s="206"/>
      <c r="N676" s="42"/>
      <c r="O676" s="42"/>
      <c r="P676" s="42"/>
      <c r="Q676" s="42"/>
      <c r="R676" s="42"/>
      <c r="S676" s="42"/>
      <c r="T676" s="78"/>
      <c r="AT676" s="23" t="s">
        <v>351</v>
      </c>
      <c r="AU676" s="23" t="s">
        <v>89</v>
      </c>
    </row>
    <row r="677" spans="2:65" s="11" customFormat="1" ht="13.5">
      <c r="B677" s="210"/>
      <c r="C677" s="211"/>
      <c r="D677" s="204" t="s">
        <v>279</v>
      </c>
      <c r="E677" s="211"/>
      <c r="F677" s="213" t="s">
        <v>1418</v>
      </c>
      <c r="G677" s="211"/>
      <c r="H677" s="214">
        <v>102.983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279</v>
      </c>
      <c r="AU677" s="220" t="s">
        <v>89</v>
      </c>
      <c r="AV677" s="11" t="s">
        <v>89</v>
      </c>
      <c r="AW677" s="11" t="s">
        <v>6</v>
      </c>
      <c r="AX677" s="11" t="s">
        <v>87</v>
      </c>
      <c r="AY677" s="220" t="s">
        <v>173</v>
      </c>
    </row>
    <row r="678" spans="2:65" s="1" customFormat="1" ht="25.5" customHeight="1">
      <c r="B678" s="41"/>
      <c r="C678" s="192" t="s">
        <v>1419</v>
      </c>
      <c r="D678" s="192" t="s">
        <v>176</v>
      </c>
      <c r="E678" s="193" t="s">
        <v>1420</v>
      </c>
      <c r="F678" s="194" t="s">
        <v>1421</v>
      </c>
      <c r="G678" s="195" t="s">
        <v>256</v>
      </c>
      <c r="H678" s="196">
        <v>20.02</v>
      </c>
      <c r="I678" s="197"/>
      <c r="J678" s="198">
        <f>ROUND(I678*H678,2)</f>
        <v>0</v>
      </c>
      <c r="K678" s="194" t="s">
        <v>276</v>
      </c>
      <c r="L678" s="61"/>
      <c r="M678" s="199" t="s">
        <v>78</v>
      </c>
      <c r="N678" s="200" t="s">
        <v>50</v>
      </c>
      <c r="O678" s="42"/>
      <c r="P678" s="201">
        <f>O678*H678</f>
        <v>0</v>
      </c>
      <c r="Q678" s="201">
        <v>0</v>
      </c>
      <c r="R678" s="201">
        <f>Q678*H678</f>
        <v>0</v>
      </c>
      <c r="S678" s="201">
        <v>0</v>
      </c>
      <c r="T678" s="202">
        <f>S678*H678</f>
        <v>0</v>
      </c>
      <c r="AR678" s="23" t="s">
        <v>239</v>
      </c>
      <c r="AT678" s="23" t="s">
        <v>176</v>
      </c>
      <c r="AU678" s="23" t="s">
        <v>89</v>
      </c>
      <c r="AY678" s="23" t="s">
        <v>173</v>
      </c>
      <c r="BE678" s="203">
        <f>IF(N678="základní",J678,0)</f>
        <v>0</v>
      </c>
      <c r="BF678" s="203">
        <f>IF(N678="snížená",J678,0)</f>
        <v>0</v>
      </c>
      <c r="BG678" s="203">
        <f>IF(N678="zákl. přenesená",J678,0)</f>
        <v>0</v>
      </c>
      <c r="BH678" s="203">
        <f>IF(N678="sníž. přenesená",J678,0)</f>
        <v>0</v>
      </c>
      <c r="BI678" s="203">
        <f>IF(N678="nulová",J678,0)</f>
        <v>0</v>
      </c>
      <c r="BJ678" s="23" t="s">
        <v>87</v>
      </c>
      <c r="BK678" s="203">
        <f>ROUND(I678*H678,2)</f>
        <v>0</v>
      </c>
      <c r="BL678" s="23" t="s">
        <v>239</v>
      </c>
      <c r="BM678" s="23" t="s">
        <v>1422</v>
      </c>
    </row>
    <row r="679" spans="2:65" s="1" customFormat="1" ht="27">
      <c r="B679" s="41"/>
      <c r="C679" s="63"/>
      <c r="D679" s="204" t="s">
        <v>182</v>
      </c>
      <c r="E679" s="63"/>
      <c r="F679" s="205" t="s">
        <v>1423</v>
      </c>
      <c r="G679" s="63"/>
      <c r="H679" s="63"/>
      <c r="I679" s="163"/>
      <c r="J679" s="63"/>
      <c r="K679" s="63"/>
      <c r="L679" s="61"/>
      <c r="M679" s="206"/>
      <c r="N679" s="42"/>
      <c r="O679" s="42"/>
      <c r="P679" s="42"/>
      <c r="Q679" s="42"/>
      <c r="R679" s="42"/>
      <c r="S679" s="42"/>
      <c r="T679" s="78"/>
      <c r="AT679" s="23" t="s">
        <v>182</v>
      </c>
      <c r="AU679" s="23" t="s">
        <v>89</v>
      </c>
    </row>
    <row r="680" spans="2:65" s="11" customFormat="1" ht="13.5">
      <c r="B680" s="210"/>
      <c r="C680" s="211"/>
      <c r="D680" s="204" t="s">
        <v>279</v>
      </c>
      <c r="E680" s="212" t="s">
        <v>78</v>
      </c>
      <c r="F680" s="213" t="s">
        <v>1424</v>
      </c>
      <c r="G680" s="211"/>
      <c r="H680" s="214">
        <v>8.52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279</v>
      </c>
      <c r="AU680" s="220" t="s">
        <v>89</v>
      </c>
      <c r="AV680" s="11" t="s">
        <v>89</v>
      </c>
      <c r="AW680" s="11" t="s">
        <v>42</v>
      </c>
      <c r="AX680" s="11" t="s">
        <v>80</v>
      </c>
      <c r="AY680" s="220" t="s">
        <v>173</v>
      </c>
    </row>
    <row r="681" spans="2:65" s="11" customFormat="1" ht="13.5">
      <c r="B681" s="210"/>
      <c r="C681" s="211"/>
      <c r="D681" s="204" t="s">
        <v>279</v>
      </c>
      <c r="E681" s="212" t="s">
        <v>78</v>
      </c>
      <c r="F681" s="213" t="s">
        <v>1425</v>
      </c>
      <c r="G681" s="211"/>
      <c r="H681" s="214">
        <v>11.5</v>
      </c>
      <c r="I681" s="215"/>
      <c r="J681" s="211"/>
      <c r="K681" s="211"/>
      <c r="L681" s="216"/>
      <c r="M681" s="217"/>
      <c r="N681" s="218"/>
      <c r="O681" s="218"/>
      <c r="P681" s="218"/>
      <c r="Q681" s="218"/>
      <c r="R681" s="218"/>
      <c r="S681" s="218"/>
      <c r="T681" s="219"/>
      <c r="AT681" s="220" t="s">
        <v>279</v>
      </c>
      <c r="AU681" s="220" t="s">
        <v>89</v>
      </c>
      <c r="AV681" s="11" t="s">
        <v>89</v>
      </c>
      <c r="AW681" s="11" t="s">
        <v>42</v>
      </c>
      <c r="AX681" s="11" t="s">
        <v>80</v>
      </c>
      <c r="AY681" s="220" t="s">
        <v>173</v>
      </c>
    </row>
    <row r="682" spans="2:65" s="1" customFormat="1" ht="16.5" customHeight="1">
      <c r="B682" s="41"/>
      <c r="C682" s="242" t="s">
        <v>1426</v>
      </c>
      <c r="D682" s="242" t="s">
        <v>346</v>
      </c>
      <c r="E682" s="243" t="s">
        <v>1427</v>
      </c>
      <c r="F682" s="244" t="s">
        <v>1428</v>
      </c>
      <c r="G682" s="245" t="s">
        <v>256</v>
      </c>
      <c r="H682" s="246">
        <v>11.73</v>
      </c>
      <c r="I682" s="247"/>
      <c r="J682" s="248">
        <f>ROUND(I682*H682,2)</f>
        <v>0</v>
      </c>
      <c r="K682" s="244" t="s">
        <v>276</v>
      </c>
      <c r="L682" s="249"/>
      <c r="M682" s="250" t="s">
        <v>78</v>
      </c>
      <c r="N682" s="251" t="s">
        <v>50</v>
      </c>
      <c r="O682" s="42"/>
      <c r="P682" s="201">
        <f>O682*H682</f>
        <v>0</v>
      </c>
      <c r="Q682" s="201">
        <v>1E-3</v>
      </c>
      <c r="R682" s="201">
        <f>Q682*H682</f>
        <v>1.1730000000000001E-2</v>
      </c>
      <c r="S682" s="201">
        <v>0</v>
      </c>
      <c r="T682" s="202">
        <f>S682*H682</f>
        <v>0</v>
      </c>
      <c r="AR682" s="23" t="s">
        <v>666</v>
      </c>
      <c r="AT682" s="23" t="s">
        <v>346</v>
      </c>
      <c r="AU682" s="23" t="s">
        <v>89</v>
      </c>
      <c r="AY682" s="23" t="s">
        <v>173</v>
      </c>
      <c r="BE682" s="203">
        <f>IF(N682="základní",J682,0)</f>
        <v>0</v>
      </c>
      <c r="BF682" s="203">
        <f>IF(N682="snížená",J682,0)</f>
        <v>0</v>
      </c>
      <c r="BG682" s="203">
        <f>IF(N682="zákl. přenesená",J682,0)</f>
        <v>0</v>
      </c>
      <c r="BH682" s="203">
        <f>IF(N682="sníž. přenesená",J682,0)</f>
        <v>0</v>
      </c>
      <c r="BI682" s="203">
        <f>IF(N682="nulová",J682,0)</f>
        <v>0</v>
      </c>
      <c r="BJ682" s="23" t="s">
        <v>87</v>
      </c>
      <c r="BK682" s="203">
        <f>ROUND(I682*H682,2)</f>
        <v>0</v>
      </c>
      <c r="BL682" s="23" t="s">
        <v>239</v>
      </c>
      <c r="BM682" s="23" t="s">
        <v>1429</v>
      </c>
    </row>
    <row r="683" spans="2:65" s="1" customFormat="1" ht="40.5">
      <c r="B683" s="41"/>
      <c r="C683" s="63"/>
      <c r="D683" s="204" t="s">
        <v>182</v>
      </c>
      <c r="E683" s="63"/>
      <c r="F683" s="205" t="s">
        <v>1430</v>
      </c>
      <c r="G683" s="63"/>
      <c r="H683" s="63"/>
      <c r="I683" s="163"/>
      <c r="J683" s="63"/>
      <c r="K683" s="63"/>
      <c r="L683" s="61"/>
      <c r="M683" s="206"/>
      <c r="N683" s="42"/>
      <c r="O683" s="42"/>
      <c r="P683" s="42"/>
      <c r="Q683" s="42"/>
      <c r="R683" s="42"/>
      <c r="S683" s="42"/>
      <c r="T683" s="78"/>
      <c r="AT683" s="23" t="s">
        <v>182</v>
      </c>
      <c r="AU683" s="23" t="s">
        <v>89</v>
      </c>
    </row>
    <row r="684" spans="2:65" s="1" customFormat="1" ht="27">
      <c r="B684" s="41"/>
      <c r="C684" s="63"/>
      <c r="D684" s="204" t="s">
        <v>351</v>
      </c>
      <c r="E684" s="63"/>
      <c r="F684" s="252" t="s">
        <v>1431</v>
      </c>
      <c r="G684" s="63"/>
      <c r="H684" s="63"/>
      <c r="I684" s="163"/>
      <c r="J684" s="63"/>
      <c r="K684" s="63"/>
      <c r="L684" s="61"/>
      <c r="M684" s="206"/>
      <c r="N684" s="42"/>
      <c r="O684" s="42"/>
      <c r="P684" s="42"/>
      <c r="Q684" s="42"/>
      <c r="R684" s="42"/>
      <c r="S684" s="42"/>
      <c r="T684" s="78"/>
      <c r="AT684" s="23" t="s">
        <v>351</v>
      </c>
      <c r="AU684" s="23" t="s">
        <v>89</v>
      </c>
    </row>
    <row r="685" spans="2:65" s="11" customFormat="1" ht="13.5">
      <c r="B685" s="210"/>
      <c r="C685" s="211"/>
      <c r="D685" s="204" t="s">
        <v>279</v>
      </c>
      <c r="E685" s="211"/>
      <c r="F685" s="213" t="s">
        <v>1432</v>
      </c>
      <c r="G685" s="211"/>
      <c r="H685" s="214">
        <v>11.73</v>
      </c>
      <c r="I685" s="215"/>
      <c r="J685" s="211"/>
      <c r="K685" s="211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279</v>
      </c>
      <c r="AU685" s="220" t="s">
        <v>89</v>
      </c>
      <c r="AV685" s="11" t="s">
        <v>89</v>
      </c>
      <c r="AW685" s="11" t="s">
        <v>6</v>
      </c>
      <c r="AX685" s="11" t="s">
        <v>87</v>
      </c>
      <c r="AY685" s="220" t="s">
        <v>173</v>
      </c>
    </row>
    <row r="686" spans="2:65" s="1" customFormat="1" ht="16.5" customHeight="1">
      <c r="B686" s="41"/>
      <c r="C686" s="242" t="s">
        <v>1433</v>
      </c>
      <c r="D686" s="242" t="s">
        <v>346</v>
      </c>
      <c r="E686" s="243" t="s">
        <v>1434</v>
      </c>
      <c r="F686" s="244" t="s">
        <v>1435</v>
      </c>
      <c r="G686" s="245" t="s">
        <v>256</v>
      </c>
      <c r="H686" s="246">
        <v>8.52</v>
      </c>
      <c r="I686" s="247"/>
      <c r="J686" s="248">
        <f>ROUND(I686*H686,2)</f>
        <v>0</v>
      </c>
      <c r="K686" s="244" t="s">
        <v>276</v>
      </c>
      <c r="L686" s="249"/>
      <c r="M686" s="250" t="s">
        <v>78</v>
      </c>
      <c r="N686" s="251" t="s">
        <v>50</v>
      </c>
      <c r="O686" s="42"/>
      <c r="P686" s="201">
        <f>O686*H686</f>
        <v>0</v>
      </c>
      <c r="Q686" s="201">
        <v>1.25E-3</v>
      </c>
      <c r="R686" s="201">
        <f>Q686*H686</f>
        <v>1.065E-2</v>
      </c>
      <c r="S686" s="201">
        <v>0</v>
      </c>
      <c r="T686" s="202">
        <f>S686*H686</f>
        <v>0</v>
      </c>
      <c r="AR686" s="23" t="s">
        <v>666</v>
      </c>
      <c r="AT686" s="23" t="s">
        <v>346</v>
      </c>
      <c r="AU686" s="23" t="s">
        <v>89</v>
      </c>
      <c r="AY686" s="23" t="s">
        <v>173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23" t="s">
        <v>87</v>
      </c>
      <c r="BK686" s="203">
        <f>ROUND(I686*H686,2)</f>
        <v>0</v>
      </c>
      <c r="BL686" s="23" t="s">
        <v>239</v>
      </c>
      <c r="BM686" s="23" t="s">
        <v>1436</v>
      </c>
    </row>
    <row r="687" spans="2:65" s="1" customFormat="1" ht="40.5">
      <c r="B687" s="41"/>
      <c r="C687" s="63"/>
      <c r="D687" s="204" t="s">
        <v>182</v>
      </c>
      <c r="E687" s="63"/>
      <c r="F687" s="205" t="s">
        <v>1437</v>
      </c>
      <c r="G687" s="63"/>
      <c r="H687" s="63"/>
      <c r="I687" s="163"/>
      <c r="J687" s="63"/>
      <c r="K687" s="63"/>
      <c r="L687" s="61"/>
      <c r="M687" s="206"/>
      <c r="N687" s="42"/>
      <c r="O687" s="42"/>
      <c r="P687" s="42"/>
      <c r="Q687" s="42"/>
      <c r="R687" s="42"/>
      <c r="S687" s="42"/>
      <c r="T687" s="78"/>
      <c r="AT687" s="23" t="s">
        <v>182</v>
      </c>
      <c r="AU687" s="23" t="s">
        <v>89</v>
      </c>
    </row>
    <row r="688" spans="2:65" s="1" customFormat="1" ht="27">
      <c r="B688" s="41"/>
      <c r="C688" s="63"/>
      <c r="D688" s="204" t="s">
        <v>351</v>
      </c>
      <c r="E688" s="63"/>
      <c r="F688" s="252" t="s">
        <v>1431</v>
      </c>
      <c r="G688" s="63"/>
      <c r="H688" s="63"/>
      <c r="I688" s="163"/>
      <c r="J688" s="63"/>
      <c r="K688" s="63"/>
      <c r="L688" s="61"/>
      <c r="M688" s="206"/>
      <c r="N688" s="42"/>
      <c r="O688" s="42"/>
      <c r="P688" s="42"/>
      <c r="Q688" s="42"/>
      <c r="R688" s="42"/>
      <c r="S688" s="42"/>
      <c r="T688" s="78"/>
      <c r="AT688" s="23" t="s">
        <v>351</v>
      </c>
      <c r="AU688" s="23" t="s">
        <v>89</v>
      </c>
    </row>
    <row r="689" spans="2:65" s="1" customFormat="1" ht="25.5" customHeight="1">
      <c r="B689" s="41"/>
      <c r="C689" s="192" t="s">
        <v>1438</v>
      </c>
      <c r="D689" s="192" t="s">
        <v>176</v>
      </c>
      <c r="E689" s="193" t="s">
        <v>1439</v>
      </c>
      <c r="F689" s="194" t="s">
        <v>1440</v>
      </c>
      <c r="G689" s="195" t="s">
        <v>256</v>
      </c>
      <c r="H689" s="196">
        <v>118.45</v>
      </c>
      <c r="I689" s="197"/>
      <c r="J689" s="198">
        <f>ROUND(I689*H689,2)</f>
        <v>0</v>
      </c>
      <c r="K689" s="194" t="s">
        <v>78</v>
      </c>
      <c r="L689" s="61"/>
      <c r="M689" s="199" t="s">
        <v>78</v>
      </c>
      <c r="N689" s="200" t="s">
        <v>50</v>
      </c>
      <c r="O689" s="42"/>
      <c r="P689" s="201">
        <f>O689*H689</f>
        <v>0</v>
      </c>
      <c r="Q689" s="201">
        <v>0</v>
      </c>
      <c r="R689" s="201">
        <f>Q689*H689</f>
        <v>0</v>
      </c>
      <c r="S689" s="201">
        <v>0</v>
      </c>
      <c r="T689" s="202">
        <f>S689*H689</f>
        <v>0</v>
      </c>
      <c r="AR689" s="23" t="s">
        <v>239</v>
      </c>
      <c r="AT689" s="23" t="s">
        <v>176</v>
      </c>
      <c r="AU689" s="23" t="s">
        <v>89</v>
      </c>
      <c r="AY689" s="23" t="s">
        <v>173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23" t="s">
        <v>87</v>
      </c>
      <c r="BK689" s="203">
        <f>ROUND(I689*H689,2)</f>
        <v>0</v>
      </c>
      <c r="BL689" s="23" t="s">
        <v>239</v>
      </c>
      <c r="BM689" s="23" t="s">
        <v>1441</v>
      </c>
    </row>
    <row r="690" spans="2:65" s="1" customFormat="1" ht="27">
      <c r="B690" s="41"/>
      <c r="C690" s="63"/>
      <c r="D690" s="204" t="s">
        <v>182</v>
      </c>
      <c r="E690" s="63"/>
      <c r="F690" s="205" t="s">
        <v>1442</v>
      </c>
      <c r="G690" s="63"/>
      <c r="H690" s="63"/>
      <c r="I690" s="163"/>
      <c r="J690" s="63"/>
      <c r="K690" s="63"/>
      <c r="L690" s="61"/>
      <c r="M690" s="206"/>
      <c r="N690" s="42"/>
      <c r="O690" s="42"/>
      <c r="P690" s="42"/>
      <c r="Q690" s="42"/>
      <c r="R690" s="42"/>
      <c r="S690" s="42"/>
      <c r="T690" s="78"/>
      <c r="AT690" s="23" t="s">
        <v>182</v>
      </c>
      <c r="AU690" s="23" t="s">
        <v>89</v>
      </c>
    </row>
    <row r="691" spans="2:65" s="11" customFormat="1" ht="13.5">
      <c r="B691" s="210"/>
      <c r="C691" s="211"/>
      <c r="D691" s="204" t="s">
        <v>279</v>
      </c>
      <c r="E691" s="212" t="s">
        <v>78</v>
      </c>
      <c r="F691" s="213" t="s">
        <v>1397</v>
      </c>
      <c r="G691" s="211"/>
      <c r="H691" s="214">
        <v>118.45</v>
      </c>
      <c r="I691" s="215"/>
      <c r="J691" s="211"/>
      <c r="K691" s="211"/>
      <c r="L691" s="216"/>
      <c r="M691" s="217"/>
      <c r="N691" s="218"/>
      <c r="O691" s="218"/>
      <c r="P691" s="218"/>
      <c r="Q691" s="218"/>
      <c r="R691" s="218"/>
      <c r="S691" s="218"/>
      <c r="T691" s="219"/>
      <c r="AT691" s="220" t="s">
        <v>279</v>
      </c>
      <c r="AU691" s="220" t="s">
        <v>89</v>
      </c>
      <c r="AV691" s="11" t="s">
        <v>89</v>
      </c>
      <c r="AW691" s="11" t="s">
        <v>42</v>
      </c>
      <c r="AX691" s="11" t="s">
        <v>87</v>
      </c>
      <c r="AY691" s="220" t="s">
        <v>173</v>
      </c>
    </row>
    <row r="692" spans="2:65" s="1" customFormat="1" ht="16.5" customHeight="1">
      <c r="B692" s="41"/>
      <c r="C692" s="242" t="s">
        <v>1443</v>
      </c>
      <c r="D692" s="242" t="s">
        <v>346</v>
      </c>
      <c r="E692" s="243" t="s">
        <v>1444</v>
      </c>
      <c r="F692" s="244" t="s">
        <v>1445</v>
      </c>
      <c r="G692" s="245" t="s">
        <v>256</v>
      </c>
      <c r="H692" s="246">
        <v>124.373</v>
      </c>
      <c r="I692" s="247"/>
      <c r="J692" s="248">
        <f>ROUND(I692*H692,2)</f>
        <v>0</v>
      </c>
      <c r="K692" s="244" t="s">
        <v>276</v>
      </c>
      <c r="L692" s="249"/>
      <c r="M692" s="250" t="s">
        <v>78</v>
      </c>
      <c r="N692" s="251" t="s">
        <v>50</v>
      </c>
      <c r="O692" s="42"/>
      <c r="P692" s="201">
        <f>O692*H692</f>
        <v>0</v>
      </c>
      <c r="Q692" s="201">
        <v>1.4E-3</v>
      </c>
      <c r="R692" s="201">
        <f>Q692*H692</f>
        <v>0.1741222</v>
      </c>
      <c r="S692" s="201">
        <v>0</v>
      </c>
      <c r="T692" s="202">
        <f>S692*H692</f>
        <v>0</v>
      </c>
      <c r="AR692" s="23" t="s">
        <v>666</v>
      </c>
      <c r="AT692" s="23" t="s">
        <v>346</v>
      </c>
      <c r="AU692" s="23" t="s">
        <v>89</v>
      </c>
      <c r="AY692" s="23" t="s">
        <v>173</v>
      </c>
      <c r="BE692" s="203">
        <f>IF(N692="základní",J692,0)</f>
        <v>0</v>
      </c>
      <c r="BF692" s="203">
        <f>IF(N692="snížená",J692,0)</f>
        <v>0</v>
      </c>
      <c r="BG692" s="203">
        <f>IF(N692="zákl. přenesená",J692,0)</f>
        <v>0</v>
      </c>
      <c r="BH692" s="203">
        <f>IF(N692="sníž. přenesená",J692,0)</f>
        <v>0</v>
      </c>
      <c r="BI692" s="203">
        <f>IF(N692="nulová",J692,0)</f>
        <v>0</v>
      </c>
      <c r="BJ692" s="23" t="s">
        <v>87</v>
      </c>
      <c r="BK692" s="203">
        <f>ROUND(I692*H692,2)</f>
        <v>0</v>
      </c>
      <c r="BL692" s="23" t="s">
        <v>239</v>
      </c>
      <c r="BM692" s="23" t="s">
        <v>1446</v>
      </c>
    </row>
    <row r="693" spans="2:65" s="1" customFormat="1" ht="54">
      <c r="B693" s="41"/>
      <c r="C693" s="63"/>
      <c r="D693" s="204" t="s">
        <v>182</v>
      </c>
      <c r="E693" s="63"/>
      <c r="F693" s="205" t="s">
        <v>1447</v>
      </c>
      <c r="G693" s="63"/>
      <c r="H693" s="63"/>
      <c r="I693" s="163"/>
      <c r="J693" s="63"/>
      <c r="K693" s="63"/>
      <c r="L693" s="61"/>
      <c r="M693" s="206"/>
      <c r="N693" s="42"/>
      <c r="O693" s="42"/>
      <c r="P693" s="42"/>
      <c r="Q693" s="42"/>
      <c r="R693" s="42"/>
      <c r="S693" s="42"/>
      <c r="T693" s="78"/>
      <c r="AT693" s="23" t="s">
        <v>182</v>
      </c>
      <c r="AU693" s="23" t="s">
        <v>89</v>
      </c>
    </row>
    <row r="694" spans="2:65" s="1" customFormat="1" ht="27">
      <c r="B694" s="41"/>
      <c r="C694" s="63"/>
      <c r="D694" s="204" t="s">
        <v>351</v>
      </c>
      <c r="E694" s="63"/>
      <c r="F694" s="252" t="s">
        <v>1417</v>
      </c>
      <c r="G694" s="63"/>
      <c r="H694" s="63"/>
      <c r="I694" s="163"/>
      <c r="J694" s="63"/>
      <c r="K694" s="63"/>
      <c r="L694" s="61"/>
      <c r="M694" s="206"/>
      <c r="N694" s="42"/>
      <c r="O694" s="42"/>
      <c r="P694" s="42"/>
      <c r="Q694" s="42"/>
      <c r="R694" s="42"/>
      <c r="S694" s="42"/>
      <c r="T694" s="78"/>
      <c r="AT694" s="23" t="s">
        <v>351</v>
      </c>
      <c r="AU694" s="23" t="s">
        <v>89</v>
      </c>
    </row>
    <row r="695" spans="2:65" s="11" customFormat="1" ht="13.5">
      <c r="B695" s="210"/>
      <c r="C695" s="211"/>
      <c r="D695" s="204" t="s">
        <v>279</v>
      </c>
      <c r="E695" s="211"/>
      <c r="F695" s="213" t="s">
        <v>1448</v>
      </c>
      <c r="G695" s="211"/>
      <c r="H695" s="214">
        <v>124.373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279</v>
      </c>
      <c r="AU695" s="220" t="s">
        <v>89</v>
      </c>
      <c r="AV695" s="11" t="s">
        <v>89</v>
      </c>
      <c r="AW695" s="11" t="s">
        <v>6</v>
      </c>
      <c r="AX695" s="11" t="s">
        <v>87</v>
      </c>
      <c r="AY695" s="220" t="s">
        <v>173</v>
      </c>
    </row>
    <row r="696" spans="2:65" s="1" customFormat="1" ht="25.5" customHeight="1">
      <c r="B696" s="41"/>
      <c r="C696" s="192" t="s">
        <v>1449</v>
      </c>
      <c r="D696" s="192" t="s">
        <v>176</v>
      </c>
      <c r="E696" s="193" t="s">
        <v>1450</v>
      </c>
      <c r="F696" s="194" t="s">
        <v>1451</v>
      </c>
      <c r="G696" s="195" t="s">
        <v>256</v>
      </c>
      <c r="H696" s="196">
        <v>466.01</v>
      </c>
      <c r="I696" s="197"/>
      <c r="J696" s="198">
        <f>ROUND(I696*H696,2)</f>
        <v>0</v>
      </c>
      <c r="K696" s="194" t="s">
        <v>276</v>
      </c>
      <c r="L696" s="61"/>
      <c r="M696" s="199" t="s">
        <v>78</v>
      </c>
      <c r="N696" s="200" t="s">
        <v>50</v>
      </c>
      <c r="O696" s="42"/>
      <c r="P696" s="201">
        <f>O696*H696</f>
        <v>0</v>
      </c>
      <c r="Q696" s="201">
        <v>0</v>
      </c>
      <c r="R696" s="201">
        <f>Q696*H696</f>
        <v>0</v>
      </c>
      <c r="S696" s="201">
        <v>0</v>
      </c>
      <c r="T696" s="202">
        <f>S696*H696</f>
        <v>0</v>
      </c>
      <c r="AR696" s="23" t="s">
        <v>239</v>
      </c>
      <c r="AT696" s="23" t="s">
        <v>176</v>
      </c>
      <c r="AU696" s="23" t="s">
        <v>89</v>
      </c>
      <c r="AY696" s="23" t="s">
        <v>173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23" t="s">
        <v>87</v>
      </c>
      <c r="BK696" s="203">
        <f>ROUND(I696*H696,2)</f>
        <v>0</v>
      </c>
      <c r="BL696" s="23" t="s">
        <v>239</v>
      </c>
      <c r="BM696" s="23" t="s">
        <v>1452</v>
      </c>
    </row>
    <row r="697" spans="2:65" s="1" customFormat="1" ht="27">
      <c r="B697" s="41"/>
      <c r="C697" s="63"/>
      <c r="D697" s="204" t="s">
        <v>182</v>
      </c>
      <c r="E697" s="63"/>
      <c r="F697" s="205" t="s">
        <v>1453</v>
      </c>
      <c r="G697" s="63"/>
      <c r="H697" s="63"/>
      <c r="I697" s="163"/>
      <c r="J697" s="63"/>
      <c r="K697" s="63"/>
      <c r="L697" s="61"/>
      <c r="M697" s="206"/>
      <c r="N697" s="42"/>
      <c r="O697" s="42"/>
      <c r="P697" s="42"/>
      <c r="Q697" s="42"/>
      <c r="R697" s="42"/>
      <c r="S697" s="42"/>
      <c r="T697" s="78"/>
      <c r="AT697" s="23" t="s">
        <v>182</v>
      </c>
      <c r="AU697" s="23" t="s">
        <v>89</v>
      </c>
    </row>
    <row r="698" spans="2:65" s="11" customFormat="1" ht="13.5">
      <c r="B698" s="210"/>
      <c r="C698" s="211"/>
      <c r="D698" s="204" t="s">
        <v>279</v>
      </c>
      <c r="E698" s="212" t="s">
        <v>78</v>
      </c>
      <c r="F698" s="213" t="s">
        <v>1454</v>
      </c>
      <c r="G698" s="211"/>
      <c r="H698" s="214">
        <v>457.49</v>
      </c>
      <c r="I698" s="215"/>
      <c r="J698" s="211"/>
      <c r="K698" s="211"/>
      <c r="L698" s="216"/>
      <c r="M698" s="217"/>
      <c r="N698" s="218"/>
      <c r="O698" s="218"/>
      <c r="P698" s="218"/>
      <c r="Q698" s="218"/>
      <c r="R698" s="218"/>
      <c r="S698" s="218"/>
      <c r="T698" s="219"/>
      <c r="AT698" s="220" t="s">
        <v>279</v>
      </c>
      <c r="AU698" s="220" t="s">
        <v>89</v>
      </c>
      <c r="AV698" s="11" t="s">
        <v>89</v>
      </c>
      <c r="AW698" s="11" t="s">
        <v>42</v>
      </c>
      <c r="AX698" s="11" t="s">
        <v>80</v>
      </c>
      <c r="AY698" s="220" t="s">
        <v>173</v>
      </c>
    </row>
    <row r="699" spans="2:65" s="11" customFormat="1" ht="13.5">
      <c r="B699" s="210"/>
      <c r="C699" s="211"/>
      <c r="D699" s="204" t="s">
        <v>279</v>
      </c>
      <c r="E699" s="212" t="s">
        <v>78</v>
      </c>
      <c r="F699" s="213" t="s">
        <v>1455</v>
      </c>
      <c r="G699" s="211"/>
      <c r="H699" s="214">
        <v>8.52</v>
      </c>
      <c r="I699" s="215"/>
      <c r="J699" s="211"/>
      <c r="K699" s="211"/>
      <c r="L699" s="216"/>
      <c r="M699" s="217"/>
      <c r="N699" s="218"/>
      <c r="O699" s="218"/>
      <c r="P699" s="218"/>
      <c r="Q699" s="218"/>
      <c r="R699" s="218"/>
      <c r="S699" s="218"/>
      <c r="T699" s="219"/>
      <c r="AT699" s="220" t="s">
        <v>279</v>
      </c>
      <c r="AU699" s="220" t="s">
        <v>89</v>
      </c>
      <c r="AV699" s="11" t="s">
        <v>89</v>
      </c>
      <c r="AW699" s="11" t="s">
        <v>42</v>
      </c>
      <c r="AX699" s="11" t="s">
        <v>80</v>
      </c>
      <c r="AY699" s="220" t="s">
        <v>173</v>
      </c>
    </row>
    <row r="700" spans="2:65" s="1" customFormat="1" ht="16.5" customHeight="1">
      <c r="B700" s="41"/>
      <c r="C700" s="242" t="s">
        <v>1456</v>
      </c>
      <c r="D700" s="242" t="s">
        <v>346</v>
      </c>
      <c r="E700" s="243" t="s">
        <v>1457</v>
      </c>
      <c r="F700" s="244" t="s">
        <v>1458</v>
      </c>
      <c r="G700" s="245" t="s">
        <v>256</v>
      </c>
      <c r="H700" s="246">
        <v>8.69</v>
      </c>
      <c r="I700" s="247"/>
      <c r="J700" s="248">
        <f>ROUND(I700*H700,2)</f>
        <v>0</v>
      </c>
      <c r="K700" s="244" t="s">
        <v>276</v>
      </c>
      <c r="L700" s="249"/>
      <c r="M700" s="250" t="s">
        <v>78</v>
      </c>
      <c r="N700" s="251" t="s">
        <v>50</v>
      </c>
      <c r="O700" s="42"/>
      <c r="P700" s="201">
        <f>O700*H700</f>
        <v>0</v>
      </c>
      <c r="Q700" s="201">
        <v>7.5000000000000002E-4</v>
      </c>
      <c r="R700" s="201">
        <f>Q700*H700</f>
        <v>6.5174999999999999E-3</v>
      </c>
      <c r="S700" s="201">
        <v>0</v>
      </c>
      <c r="T700" s="202">
        <f>S700*H700</f>
        <v>0</v>
      </c>
      <c r="AR700" s="23" t="s">
        <v>666</v>
      </c>
      <c r="AT700" s="23" t="s">
        <v>346</v>
      </c>
      <c r="AU700" s="23" t="s">
        <v>89</v>
      </c>
      <c r="AY700" s="23" t="s">
        <v>173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23" t="s">
        <v>87</v>
      </c>
      <c r="BK700" s="203">
        <f>ROUND(I700*H700,2)</f>
        <v>0</v>
      </c>
      <c r="BL700" s="23" t="s">
        <v>239</v>
      </c>
      <c r="BM700" s="23" t="s">
        <v>1459</v>
      </c>
    </row>
    <row r="701" spans="2:65" s="1" customFormat="1" ht="40.5">
      <c r="B701" s="41"/>
      <c r="C701" s="63"/>
      <c r="D701" s="204" t="s">
        <v>182</v>
      </c>
      <c r="E701" s="63"/>
      <c r="F701" s="205" t="s">
        <v>1460</v>
      </c>
      <c r="G701" s="63"/>
      <c r="H701" s="63"/>
      <c r="I701" s="163"/>
      <c r="J701" s="63"/>
      <c r="K701" s="63"/>
      <c r="L701" s="61"/>
      <c r="M701" s="206"/>
      <c r="N701" s="42"/>
      <c r="O701" s="42"/>
      <c r="P701" s="42"/>
      <c r="Q701" s="42"/>
      <c r="R701" s="42"/>
      <c r="S701" s="42"/>
      <c r="T701" s="78"/>
      <c r="AT701" s="23" t="s">
        <v>182</v>
      </c>
      <c r="AU701" s="23" t="s">
        <v>89</v>
      </c>
    </row>
    <row r="702" spans="2:65" s="1" customFormat="1" ht="27">
      <c r="B702" s="41"/>
      <c r="C702" s="63"/>
      <c r="D702" s="204" t="s">
        <v>351</v>
      </c>
      <c r="E702" s="63"/>
      <c r="F702" s="252" t="s">
        <v>1431</v>
      </c>
      <c r="G702" s="63"/>
      <c r="H702" s="63"/>
      <c r="I702" s="163"/>
      <c r="J702" s="63"/>
      <c r="K702" s="63"/>
      <c r="L702" s="61"/>
      <c r="M702" s="206"/>
      <c r="N702" s="42"/>
      <c r="O702" s="42"/>
      <c r="P702" s="42"/>
      <c r="Q702" s="42"/>
      <c r="R702" s="42"/>
      <c r="S702" s="42"/>
      <c r="T702" s="78"/>
      <c r="AT702" s="23" t="s">
        <v>351</v>
      </c>
      <c r="AU702" s="23" t="s">
        <v>89</v>
      </c>
    </row>
    <row r="703" spans="2:65" s="11" customFormat="1" ht="13.5">
      <c r="B703" s="210"/>
      <c r="C703" s="211"/>
      <c r="D703" s="204" t="s">
        <v>279</v>
      </c>
      <c r="E703" s="211"/>
      <c r="F703" s="213" t="s">
        <v>1461</v>
      </c>
      <c r="G703" s="211"/>
      <c r="H703" s="214">
        <v>8.69</v>
      </c>
      <c r="I703" s="215"/>
      <c r="J703" s="211"/>
      <c r="K703" s="211"/>
      <c r="L703" s="216"/>
      <c r="M703" s="217"/>
      <c r="N703" s="218"/>
      <c r="O703" s="218"/>
      <c r="P703" s="218"/>
      <c r="Q703" s="218"/>
      <c r="R703" s="218"/>
      <c r="S703" s="218"/>
      <c r="T703" s="219"/>
      <c r="AT703" s="220" t="s">
        <v>279</v>
      </c>
      <c r="AU703" s="220" t="s">
        <v>89</v>
      </c>
      <c r="AV703" s="11" t="s">
        <v>89</v>
      </c>
      <c r="AW703" s="11" t="s">
        <v>6</v>
      </c>
      <c r="AX703" s="11" t="s">
        <v>87</v>
      </c>
      <c r="AY703" s="220" t="s">
        <v>173</v>
      </c>
    </row>
    <row r="704" spans="2:65" s="1" customFormat="1" ht="16.5" customHeight="1">
      <c r="B704" s="41"/>
      <c r="C704" s="242" t="s">
        <v>1462</v>
      </c>
      <c r="D704" s="242" t="s">
        <v>346</v>
      </c>
      <c r="E704" s="243" t="s">
        <v>1427</v>
      </c>
      <c r="F704" s="244" t="s">
        <v>1428</v>
      </c>
      <c r="G704" s="245" t="s">
        <v>256</v>
      </c>
      <c r="H704" s="246">
        <v>8.69</v>
      </c>
      <c r="I704" s="247"/>
      <c r="J704" s="248">
        <f>ROUND(I704*H704,2)</f>
        <v>0</v>
      </c>
      <c r="K704" s="244" t="s">
        <v>276</v>
      </c>
      <c r="L704" s="249"/>
      <c r="M704" s="250" t="s">
        <v>78</v>
      </c>
      <c r="N704" s="251" t="s">
        <v>50</v>
      </c>
      <c r="O704" s="42"/>
      <c r="P704" s="201">
        <f>O704*H704</f>
        <v>0</v>
      </c>
      <c r="Q704" s="201">
        <v>1E-3</v>
      </c>
      <c r="R704" s="201">
        <f>Q704*H704</f>
        <v>8.6899999999999998E-3</v>
      </c>
      <c r="S704" s="201">
        <v>0</v>
      </c>
      <c r="T704" s="202">
        <f>S704*H704</f>
        <v>0</v>
      </c>
      <c r="AR704" s="23" t="s">
        <v>666</v>
      </c>
      <c r="AT704" s="23" t="s">
        <v>346</v>
      </c>
      <c r="AU704" s="23" t="s">
        <v>89</v>
      </c>
      <c r="AY704" s="23" t="s">
        <v>173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23" t="s">
        <v>87</v>
      </c>
      <c r="BK704" s="203">
        <f>ROUND(I704*H704,2)</f>
        <v>0</v>
      </c>
      <c r="BL704" s="23" t="s">
        <v>239</v>
      </c>
      <c r="BM704" s="23" t="s">
        <v>1463</v>
      </c>
    </row>
    <row r="705" spans="2:65" s="1" customFormat="1" ht="40.5">
      <c r="B705" s="41"/>
      <c r="C705" s="63"/>
      <c r="D705" s="204" t="s">
        <v>182</v>
      </c>
      <c r="E705" s="63"/>
      <c r="F705" s="205" t="s">
        <v>1430</v>
      </c>
      <c r="G705" s="63"/>
      <c r="H705" s="63"/>
      <c r="I705" s="163"/>
      <c r="J705" s="63"/>
      <c r="K705" s="63"/>
      <c r="L705" s="61"/>
      <c r="M705" s="206"/>
      <c r="N705" s="42"/>
      <c r="O705" s="42"/>
      <c r="P705" s="42"/>
      <c r="Q705" s="42"/>
      <c r="R705" s="42"/>
      <c r="S705" s="42"/>
      <c r="T705" s="78"/>
      <c r="AT705" s="23" t="s">
        <v>182</v>
      </c>
      <c r="AU705" s="23" t="s">
        <v>89</v>
      </c>
    </row>
    <row r="706" spans="2:65" s="1" customFormat="1" ht="27">
      <c r="B706" s="41"/>
      <c r="C706" s="63"/>
      <c r="D706" s="204" t="s">
        <v>351</v>
      </c>
      <c r="E706" s="63"/>
      <c r="F706" s="252" t="s">
        <v>1431</v>
      </c>
      <c r="G706" s="63"/>
      <c r="H706" s="63"/>
      <c r="I706" s="163"/>
      <c r="J706" s="63"/>
      <c r="K706" s="63"/>
      <c r="L706" s="61"/>
      <c r="M706" s="206"/>
      <c r="N706" s="42"/>
      <c r="O706" s="42"/>
      <c r="P706" s="42"/>
      <c r="Q706" s="42"/>
      <c r="R706" s="42"/>
      <c r="S706" s="42"/>
      <c r="T706" s="78"/>
      <c r="AT706" s="23" t="s">
        <v>351</v>
      </c>
      <c r="AU706" s="23" t="s">
        <v>89</v>
      </c>
    </row>
    <row r="707" spans="2:65" s="11" customFormat="1" ht="13.5">
      <c r="B707" s="210"/>
      <c r="C707" s="211"/>
      <c r="D707" s="204" t="s">
        <v>279</v>
      </c>
      <c r="E707" s="211"/>
      <c r="F707" s="213" t="s">
        <v>1461</v>
      </c>
      <c r="G707" s="211"/>
      <c r="H707" s="214">
        <v>8.69</v>
      </c>
      <c r="I707" s="215"/>
      <c r="J707" s="211"/>
      <c r="K707" s="211"/>
      <c r="L707" s="216"/>
      <c r="M707" s="217"/>
      <c r="N707" s="218"/>
      <c r="O707" s="218"/>
      <c r="P707" s="218"/>
      <c r="Q707" s="218"/>
      <c r="R707" s="218"/>
      <c r="S707" s="218"/>
      <c r="T707" s="219"/>
      <c r="AT707" s="220" t="s">
        <v>279</v>
      </c>
      <c r="AU707" s="220" t="s">
        <v>89</v>
      </c>
      <c r="AV707" s="11" t="s">
        <v>89</v>
      </c>
      <c r="AW707" s="11" t="s">
        <v>6</v>
      </c>
      <c r="AX707" s="11" t="s">
        <v>87</v>
      </c>
      <c r="AY707" s="220" t="s">
        <v>173</v>
      </c>
    </row>
    <row r="708" spans="2:65" s="1" customFormat="1" ht="16.5" customHeight="1">
      <c r="B708" s="41"/>
      <c r="C708" s="242" t="s">
        <v>1464</v>
      </c>
      <c r="D708" s="242" t="s">
        <v>346</v>
      </c>
      <c r="E708" s="243" t="s">
        <v>1465</v>
      </c>
      <c r="F708" s="244" t="s">
        <v>1466</v>
      </c>
      <c r="G708" s="245" t="s">
        <v>256</v>
      </c>
      <c r="H708" s="246">
        <v>466.64</v>
      </c>
      <c r="I708" s="247"/>
      <c r="J708" s="248">
        <f>ROUND(I708*H708,2)</f>
        <v>0</v>
      </c>
      <c r="K708" s="244" t="s">
        <v>276</v>
      </c>
      <c r="L708" s="249"/>
      <c r="M708" s="250" t="s">
        <v>78</v>
      </c>
      <c r="N708" s="251" t="s">
        <v>50</v>
      </c>
      <c r="O708" s="42"/>
      <c r="P708" s="201">
        <f>O708*H708</f>
        <v>0</v>
      </c>
      <c r="Q708" s="201">
        <v>2E-3</v>
      </c>
      <c r="R708" s="201">
        <f>Q708*H708</f>
        <v>0.93328</v>
      </c>
      <c r="S708" s="201">
        <v>0</v>
      </c>
      <c r="T708" s="202">
        <f>S708*H708</f>
        <v>0</v>
      </c>
      <c r="AR708" s="23" t="s">
        <v>666</v>
      </c>
      <c r="AT708" s="23" t="s">
        <v>346</v>
      </c>
      <c r="AU708" s="23" t="s">
        <v>89</v>
      </c>
      <c r="AY708" s="23" t="s">
        <v>173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23" t="s">
        <v>87</v>
      </c>
      <c r="BK708" s="203">
        <f>ROUND(I708*H708,2)</f>
        <v>0</v>
      </c>
      <c r="BL708" s="23" t="s">
        <v>239</v>
      </c>
      <c r="BM708" s="23" t="s">
        <v>1467</v>
      </c>
    </row>
    <row r="709" spans="2:65" s="1" customFormat="1" ht="54">
      <c r="B709" s="41"/>
      <c r="C709" s="63"/>
      <c r="D709" s="204" t="s">
        <v>182</v>
      </c>
      <c r="E709" s="63"/>
      <c r="F709" s="205" t="s">
        <v>1468</v>
      </c>
      <c r="G709" s="63"/>
      <c r="H709" s="63"/>
      <c r="I709" s="163"/>
      <c r="J709" s="63"/>
      <c r="K709" s="63"/>
      <c r="L709" s="61"/>
      <c r="M709" s="206"/>
      <c r="N709" s="42"/>
      <c r="O709" s="42"/>
      <c r="P709" s="42"/>
      <c r="Q709" s="42"/>
      <c r="R709" s="42"/>
      <c r="S709" s="42"/>
      <c r="T709" s="78"/>
      <c r="AT709" s="23" t="s">
        <v>182</v>
      </c>
      <c r="AU709" s="23" t="s">
        <v>89</v>
      </c>
    </row>
    <row r="710" spans="2:65" s="1" customFormat="1" ht="27">
      <c r="B710" s="41"/>
      <c r="C710" s="63"/>
      <c r="D710" s="204" t="s">
        <v>351</v>
      </c>
      <c r="E710" s="63"/>
      <c r="F710" s="252" t="s">
        <v>1417</v>
      </c>
      <c r="G710" s="63"/>
      <c r="H710" s="63"/>
      <c r="I710" s="163"/>
      <c r="J710" s="63"/>
      <c r="K710" s="63"/>
      <c r="L710" s="61"/>
      <c r="M710" s="206"/>
      <c r="N710" s="42"/>
      <c r="O710" s="42"/>
      <c r="P710" s="42"/>
      <c r="Q710" s="42"/>
      <c r="R710" s="42"/>
      <c r="S710" s="42"/>
      <c r="T710" s="78"/>
      <c r="AT710" s="23" t="s">
        <v>351</v>
      </c>
      <c r="AU710" s="23" t="s">
        <v>89</v>
      </c>
    </row>
    <row r="711" spans="2:65" s="11" customFormat="1" ht="13.5">
      <c r="B711" s="210"/>
      <c r="C711" s="211"/>
      <c r="D711" s="204" t="s">
        <v>279</v>
      </c>
      <c r="E711" s="211"/>
      <c r="F711" s="213" t="s">
        <v>1469</v>
      </c>
      <c r="G711" s="211"/>
      <c r="H711" s="214">
        <v>466.64</v>
      </c>
      <c r="I711" s="215"/>
      <c r="J711" s="211"/>
      <c r="K711" s="211"/>
      <c r="L711" s="216"/>
      <c r="M711" s="217"/>
      <c r="N711" s="218"/>
      <c r="O711" s="218"/>
      <c r="P711" s="218"/>
      <c r="Q711" s="218"/>
      <c r="R711" s="218"/>
      <c r="S711" s="218"/>
      <c r="T711" s="219"/>
      <c r="AT711" s="220" t="s">
        <v>279</v>
      </c>
      <c r="AU711" s="220" t="s">
        <v>89</v>
      </c>
      <c r="AV711" s="11" t="s">
        <v>89</v>
      </c>
      <c r="AW711" s="11" t="s">
        <v>6</v>
      </c>
      <c r="AX711" s="11" t="s">
        <v>87</v>
      </c>
      <c r="AY711" s="220" t="s">
        <v>173</v>
      </c>
    </row>
    <row r="712" spans="2:65" s="1" customFormat="1" ht="16.5" customHeight="1">
      <c r="B712" s="41"/>
      <c r="C712" s="242" t="s">
        <v>1470</v>
      </c>
      <c r="D712" s="242" t="s">
        <v>346</v>
      </c>
      <c r="E712" s="243" t="s">
        <v>1471</v>
      </c>
      <c r="F712" s="244" t="s">
        <v>1472</v>
      </c>
      <c r="G712" s="245" t="s">
        <v>256</v>
      </c>
      <c r="H712" s="246">
        <v>466.64</v>
      </c>
      <c r="I712" s="247"/>
      <c r="J712" s="248">
        <f>ROUND(I712*H712,2)</f>
        <v>0</v>
      </c>
      <c r="K712" s="244" t="s">
        <v>276</v>
      </c>
      <c r="L712" s="249"/>
      <c r="M712" s="250" t="s">
        <v>78</v>
      </c>
      <c r="N712" s="251" t="s">
        <v>50</v>
      </c>
      <c r="O712" s="42"/>
      <c r="P712" s="201">
        <f>O712*H712</f>
        <v>0</v>
      </c>
      <c r="Q712" s="201">
        <v>4.0000000000000001E-3</v>
      </c>
      <c r="R712" s="201">
        <f>Q712*H712</f>
        <v>1.86656</v>
      </c>
      <c r="S712" s="201">
        <v>0</v>
      </c>
      <c r="T712" s="202">
        <f>S712*H712</f>
        <v>0</v>
      </c>
      <c r="AR712" s="23" t="s">
        <v>666</v>
      </c>
      <c r="AT712" s="23" t="s">
        <v>346</v>
      </c>
      <c r="AU712" s="23" t="s">
        <v>89</v>
      </c>
      <c r="AY712" s="23" t="s">
        <v>173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23" t="s">
        <v>87</v>
      </c>
      <c r="BK712" s="203">
        <f>ROUND(I712*H712,2)</f>
        <v>0</v>
      </c>
      <c r="BL712" s="23" t="s">
        <v>239</v>
      </c>
      <c r="BM712" s="23" t="s">
        <v>1473</v>
      </c>
    </row>
    <row r="713" spans="2:65" s="1" customFormat="1" ht="54">
      <c r="B713" s="41"/>
      <c r="C713" s="63"/>
      <c r="D713" s="204" t="s">
        <v>182</v>
      </c>
      <c r="E713" s="63"/>
      <c r="F713" s="205" t="s">
        <v>1474</v>
      </c>
      <c r="G713" s="63"/>
      <c r="H713" s="63"/>
      <c r="I713" s="163"/>
      <c r="J713" s="63"/>
      <c r="K713" s="63"/>
      <c r="L713" s="61"/>
      <c r="M713" s="206"/>
      <c r="N713" s="42"/>
      <c r="O713" s="42"/>
      <c r="P713" s="42"/>
      <c r="Q713" s="42"/>
      <c r="R713" s="42"/>
      <c r="S713" s="42"/>
      <c r="T713" s="78"/>
      <c r="AT713" s="23" t="s">
        <v>182</v>
      </c>
      <c r="AU713" s="23" t="s">
        <v>89</v>
      </c>
    </row>
    <row r="714" spans="2:65" s="1" customFormat="1" ht="27">
      <c r="B714" s="41"/>
      <c r="C714" s="63"/>
      <c r="D714" s="204" t="s">
        <v>351</v>
      </c>
      <c r="E714" s="63"/>
      <c r="F714" s="252" t="s">
        <v>1475</v>
      </c>
      <c r="G714" s="63"/>
      <c r="H714" s="63"/>
      <c r="I714" s="163"/>
      <c r="J714" s="63"/>
      <c r="K714" s="63"/>
      <c r="L714" s="61"/>
      <c r="M714" s="206"/>
      <c r="N714" s="42"/>
      <c r="O714" s="42"/>
      <c r="P714" s="42"/>
      <c r="Q714" s="42"/>
      <c r="R714" s="42"/>
      <c r="S714" s="42"/>
      <c r="T714" s="78"/>
      <c r="AT714" s="23" t="s">
        <v>351</v>
      </c>
      <c r="AU714" s="23" t="s">
        <v>89</v>
      </c>
    </row>
    <row r="715" spans="2:65" s="11" customFormat="1" ht="13.5">
      <c r="B715" s="210"/>
      <c r="C715" s="211"/>
      <c r="D715" s="204" t="s">
        <v>279</v>
      </c>
      <c r="E715" s="211"/>
      <c r="F715" s="213" t="s">
        <v>1469</v>
      </c>
      <c r="G715" s="211"/>
      <c r="H715" s="214">
        <v>466.64</v>
      </c>
      <c r="I715" s="215"/>
      <c r="J715" s="211"/>
      <c r="K715" s="211"/>
      <c r="L715" s="216"/>
      <c r="M715" s="217"/>
      <c r="N715" s="218"/>
      <c r="O715" s="218"/>
      <c r="P715" s="218"/>
      <c r="Q715" s="218"/>
      <c r="R715" s="218"/>
      <c r="S715" s="218"/>
      <c r="T715" s="219"/>
      <c r="AT715" s="220" t="s">
        <v>279</v>
      </c>
      <c r="AU715" s="220" t="s">
        <v>89</v>
      </c>
      <c r="AV715" s="11" t="s">
        <v>89</v>
      </c>
      <c r="AW715" s="11" t="s">
        <v>6</v>
      </c>
      <c r="AX715" s="11" t="s">
        <v>87</v>
      </c>
      <c r="AY715" s="220" t="s">
        <v>173</v>
      </c>
    </row>
    <row r="716" spans="2:65" s="1" customFormat="1" ht="25.5" customHeight="1">
      <c r="B716" s="41"/>
      <c r="C716" s="192" t="s">
        <v>1476</v>
      </c>
      <c r="D716" s="192" t="s">
        <v>176</v>
      </c>
      <c r="E716" s="193" t="s">
        <v>1477</v>
      </c>
      <c r="F716" s="194" t="s">
        <v>1478</v>
      </c>
      <c r="G716" s="195" t="s">
        <v>256</v>
      </c>
      <c r="H716" s="196">
        <v>118.45</v>
      </c>
      <c r="I716" s="197"/>
      <c r="J716" s="198">
        <f>ROUND(I716*H716,2)</f>
        <v>0</v>
      </c>
      <c r="K716" s="194" t="s">
        <v>78</v>
      </c>
      <c r="L716" s="61"/>
      <c r="M716" s="199" t="s">
        <v>78</v>
      </c>
      <c r="N716" s="200" t="s">
        <v>50</v>
      </c>
      <c r="O716" s="42"/>
      <c r="P716" s="201">
        <f>O716*H716</f>
        <v>0</v>
      </c>
      <c r="Q716" s="201">
        <v>0</v>
      </c>
      <c r="R716" s="201">
        <f>Q716*H716</f>
        <v>0</v>
      </c>
      <c r="S716" s="201">
        <v>0</v>
      </c>
      <c r="T716" s="202">
        <f>S716*H716</f>
        <v>0</v>
      </c>
      <c r="AR716" s="23" t="s">
        <v>239</v>
      </c>
      <c r="AT716" s="23" t="s">
        <v>176</v>
      </c>
      <c r="AU716" s="23" t="s">
        <v>89</v>
      </c>
      <c r="AY716" s="23" t="s">
        <v>173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23" t="s">
        <v>87</v>
      </c>
      <c r="BK716" s="203">
        <f>ROUND(I716*H716,2)</f>
        <v>0</v>
      </c>
      <c r="BL716" s="23" t="s">
        <v>239</v>
      </c>
      <c r="BM716" s="23" t="s">
        <v>1479</v>
      </c>
    </row>
    <row r="717" spans="2:65" s="1" customFormat="1" ht="27">
      <c r="B717" s="41"/>
      <c r="C717" s="63"/>
      <c r="D717" s="204" t="s">
        <v>182</v>
      </c>
      <c r="E717" s="63"/>
      <c r="F717" s="205" t="s">
        <v>1480</v>
      </c>
      <c r="G717" s="63"/>
      <c r="H717" s="63"/>
      <c r="I717" s="163"/>
      <c r="J717" s="63"/>
      <c r="K717" s="63"/>
      <c r="L717" s="61"/>
      <c r="M717" s="206"/>
      <c r="N717" s="42"/>
      <c r="O717" s="42"/>
      <c r="P717" s="42"/>
      <c r="Q717" s="42"/>
      <c r="R717" s="42"/>
      <c r="S717" s="42"/>
      <c r="T717" s="78"/>
      <c r="AT717" s="23" t="s">
        <v>182</v>
      </c>
      <c r="AU717" s="23" t="s">
        <v>89</v>
      </c>
    </row>
    <row r="718" spans="2:65" s="11" customFormat="1" ht="13.5">
      <c r="B718" s="210"/>
      <c r="C718" s="211"/>
      <c r="D718" s="204" t="s">
        <v>279</v>
      </c>
      <c r="E718" s="212" t="s">
        <v>78</v>
      </c>
      <c r="F718" s="213" t="s">
        <v>1397</v>
      </c>
      <c r="G718" s="211"/>
      <c r="H718" s="214">
        <v>118.45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279</v>
      </c>
      <c r="AU718" s="220" t="s">
        <v>89</v>
      </c>
      <c r="AV718" s="11" t="s">
        <v>89</v>
      </c>
      <c r="AW718" s="11" t="s">
        <v>42</v>
      </c>
      <c r="AX718" s="11" t="s">
        <v>87</v>
      </c>
      <c r="AY718" s="220" t="s">
        <v>173</v>
      </c>
    </row>
    <row r="719" spans="2:65" s="1" customFormat="1" ht="16.5" customHeight="1">
      <c r="B719" s="41"/>
      <c r="C719" s="242" t="s">
        <v>1481</v>
      </c>
      <c r="D719" s="242" t="s">
        <v>346</v>
      </c>
      <c r="E719" s="243" t="s">
        <v>1482</v>
      </c>
      <c r="F719" s="244" t="s">
        <v>1483</v>
      </c>
      <c r="G719" s="245" t="s">
        <v>256</v>
      </c>
      <c r="H719" s="246">
        <v>120.819</v>
      </c>
      <c r="I719" s="247"/>
      <c r="J719" s="248">
        <f>ROUND(I719*H719,2)</f>
        <v>0</v>
      </c>
      <c r="K719" s="244" t="s">
        <v>276</v>
      </c>
      <c r="L719" s="249"/>
      <c r="M719" s="250" t="s">
        <v>78</v>
      </c>
      <c r="N719" s="251" t="s">
        <v>50</v>
      </c>
      <c r="O719" s="42"/>
      <c r="P719" s="201">
        <f>O719*H719</f>
        <v>0</v>
      </c>
      <c r="Q719" s="201">
        <v>3.5000000000000001E-3</v>
      </c>
      <c r="R719" s="201">
        <f>Q719*H719</f>
        <v>0.42286650000000003</v>
      </c>
      <c r="S719" s="201">
        <v>0</v>
      </c>
      <c r="T719" s="202">
        <f>S719*H719</f>
        <v>0</v>
      </c>
      <c r="AR719" s="23" t="s">
        <v>666</v>
      </c>
      <c r="AT719" s="23" t="s">
        <v>346</v>
      </c>
      <c r="AU719" s="23" t="s">
        <v>89</v>
      </c>
      <c r="AY719" s="23" t="s">
        <v>173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23" t="s">
        <v>87</v>
      </c>
      <c r="BK719" s="203">
        <f>ROUND(I719*H719,2)</f>
        <v>0</v>
      </c>
      <c r="BL719" s="23" t="s">
        <v>239</v>
      </c>
      <c r="BM719" s="23" t="s">
        <v>1484</v>
      </c>
    </row>
    <row r="720" spans="2:65" s="1" customFormat="1" ht="54">
      <c r="B720" s="41"/>
      <c r="C720" s="63"/>
      <c r="D720" s="204" t="s">
        <v>182</v>
      </c>
      <c r="E720" s="63"/>
      <c r="F720" s="205" t="s">
        <v>1485</v>
      </c>
      <c r="G720" s="63"/>
      <c r="H720" s="63"/>
      <c r="I720" s="163"/>
      <c r="J720" s="63"/>
      <c r="K720" s="63"/>
      <c r="L720" s="61"/>
      <c r="M720" s="206"/>
      <c r="N720" s="42"/>
      <c r="O720" s="42"/>
      <c r="P720" s="42"/>
      <c r="Q720" s="42"/>
      <c r="R720" s="42"/>
      <c r="S720" s="42"/>
      <c r="T720" s="78"/>
      <c r="AT720" s="23" t="s">
        <v>182</v>
      </c>
      <c r="AU720" s="23" t="s">
        <v>89</v>
      </c>
    </row>
    <row r="721" spans="2:65" s="1" customFormat="1" ht="27">
      <c r="B721" s="41"/>
      <c r="C721" s="63"/>
      <c r="D721" s="204" t="s">
        <v>351</v>
      </c>
      <c r="E721" s="63"/>
      <c r="F721" s="252" t="s">
        <v>1417</v>
      </c>
      <c r="G721" s="63"/>
      <c r="H721" s="63"/>
      <c r="I721" s="163"/>
      <c r="J721" s="63"/>
      <c r="K721" s="63"/>
      <c r="L721" s="61"/>
      <c r="M721" s="206"/>
      <c r="N721" s="42"/>
      <c r="O721" s="42"/>
      <c r="P721" s="42"/>
      <c r="Q721" s="42"/>
      <c r="R721" s="42"/>
      <c r="S721" s="42"/>
      <c r="T721" s="78"/>
      <c r="AT721" s="23" t="s">
        <v>351</v>
      </c>
      <c r="AU721" s="23" t="s">
        <v>89</v>
      </c>
    </row>
    <row r="722" spans="2:65" s="11" customFormat="1" ht="13.5">
      <c r="B722" s="210"/>
      <c r="C722" s="211"/>
      <c r="D722" s="204" t="s">
        <v>279</v>
      </c>
      <c r="E722" s="211"/>
      <c r="F722" s="213" t="s">
        <v>1486</v>
      </c>
      <c r="G722" s="211"/>
      <c r="H722" s="214">
        <v>120.819</v>
      </c>
      <c r="I722" s="215"/>
      <c r="J722" s="211"/>
      <c r="K722" s="211"/>
      <c r="L722" s="216"/>
      <c r="M722" s="217"/>
      <c r="N722" s="218"/>
      <c r="O722" s="218"/>
      <c r="P722" s="218"/>
      <c r="Q722" s="218"/>
      <c r="R722" s="218"/>
      <c r="S722" s="218"/>
      <c r="T722" s="219"/>
      <c r="AT722" s="220" t="s">
        <v>279</v>
      </c>
      <c r="AU722" s="220" t="s">
        <v>89</v>
      </c>
      <c r="AV722" s="11" t="s">
        <v>89</v>
      </c>
      <c r="AW722" s="11" t="s">
        <v>6</v>
      </c>
      <c r="AX722" s="11" t="s">
        <v>87</v>
      </c>
      <c r="AY722" s="220" t="s">
        <v>173</v>
      </c>
    </row>
    <row r="723" spans="2:65" s="1" customFormat="1" ht="16.5" customHeight="1">
      <c r="B723" s="41"/>
      <c r="C723" s="242" t="s">
        <v>1487</v>
      </c>
      <c r="D723" s="242" t="s">
        <v>346</v>
      </c>
      <c r="E723" s="243" t="s">
        <v>1488</v>
      </c>
      <c r="F723" s="244" t="s">
        <v>1489</v>
      </c>
      <c r="G723" s="245" t="s">
        <v>256</v>
      </c>
      <c r="H723" s="246">
        <v>120.819</v>
      </c>
      <c r="I723" s="247"/>
      <c r="J723" s="248">
        <f>ROUND(I723*H723,2)</f>
        <v>0</v>
      </c>
      <c r="K723" s="244" t="s">
        <v>276</v>
      </c>
      <c r="L723" s="249"/>
      <c r="M723" s="250" t="s">
        <v>78</v>
      </c>
      <c r="N723" s="251" t="s">
        <v>50</v>
      </c>
      <c r="O723" s="42"/>
      <c r="P723" s="201">
        <f>O723*H723</f>
        <v>0</v>
      </c>
      <c r="Q723" s="201">
        <v>2.8E-3</v>
      </c>
      <c r="R723" s="201">
        <f>Q723*H723</f>
        <v>0.33829320000000002</v>
      </c>
      <c r="S723" s="201">
        <v>0</v>
      </c>
      <c r="T723" s="202">
        <f>S723*H723</f>
        <v>0</v>
      </c>
      <c r="AR723" s="23" t="s">
        <v>666</v>
      </c>
      <c r="AT723" s="23" t="s">
        <v>346</v>
      </c>
      <c r="AU723" s="23" t="s">
        <v>89</v>
      </c>
      <c r="AY723" s="23" t="s">
        <v>173</v>
      </c>
      <c r="BE723" s="203">
        <f>IF(N723="základní",J723,0)</f>
        <v>0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23" t="s">
        <v>87</v>
      </c>
      <c r="BK723" s="203">
        <f>ROUND(I723*H723,2)</f>
        <v>0</v>
      </c>
      <c r="BL723" s="23" t="s">
        <v>239</v>
      </c>
      <c r="BM723" s="23" t="s">
        <v>1490</v>
      </c>
    </row>
    <row r="724" spans="2:65" s="1" customFormat="1" ht="54">
      <c r="B724" s="41"/>
      <c r="C724" s="63"/>
      <c r="D724" s="204" t="s">
        <v>182</v>
      </c>
      <c r="E724" s="63"/>
      <c r="F724" s="205" t="s">
        <v>1491</v>
      </c>
      <c r="G724" s="63"/>
      <c r="H724" s="63"/>
      <c r="I724" s="163"/>
      <c r="J724" s="63"/>
      <c r="K724" s="63"/>
      <c r="L724" s="61"/>
      <c r="M724" s="206"/>
      <c r="N724" s="42"/>
      <c r="O724" s="42"/>
      <c r="P724" s="42"/>
      <c r="Q724" s="42"/>
      <c r="R724" s="42"/>
      <c r="S724" s="42"/>
      <c r="T724" s="78"/>
      <c r="AT724" s="23" t="s">
        <v>182</v>
      </c>
      <c r="AU724" s="23" t="s">
        <v>89</v>
      </c>
    </row>
    <row r="725" spans="2:65" s="1" customFormat="1" ht="27">
      <c r="B725" s="41"/>
      <c r="C725" s="63"/>
      <c r="D725" s="204" t="s">
        <v>351</v>
      </c>
      <c r="E725" s="63"/>
      <c r="F725" s="252" t="s">
        <v>1417</v>
      </c>
      <c r="G725" s="63"/>
      <c r="H725" s="63"/>
      <c r="I725" s="163"/>
      <c r="J725" s="63"/>
      <c r="K725" s="63"/>
      <c r="L725" s="61"/>
      <c r="M725" s="206"/>
      <c r="N725" s="42"/>
      <c r="O725" s="42"/>
      <c r="P725" s="42"/>
      <c r="Q725" s="42"/>
      <c r="R725" s="42"/>
      <c r="S725" s="42"/>
      <c r="T725" s="78"/>
      <c r="AT725" s="23" t="s">
        <v>351</v>
      </c>
      <c r="AU725" s="23" t="s">
        <v>89</v>
      </c>
    </row>
    <row r="726" spans="2:65" s="11" customFormat="1" ht="13.5">
      <c r="B726" s="210"/>
      <c r="C726" s="211"/>
      <c r="D726" s="204" t="s">
        <v>279</v>
      </c>
      <c r="E726" s="211"/>
      <c r="F726" s="213" t="s">
        <v>1486</v>
      </c>
      <c r="G726" s="211"/>
      <c r="H726" s="214">
        <v>120.819</v>
      </c>
      <c r="I726" s="215"/>
      <c r="J726" s="211"/>
      <c r="K726" s="211"/>
      <c r="L726" s="216"/>
      <c r="M726" s="217"/>
      <c r="N726" s="218"/>
      <c r="O726" s="218"/>
      <c r="P726" s="218"/>
      <c r="Q726" s="218"/>
      <c r="R726" s="218"/>
      <c r="S726" s="218"/>
      <c r="T726" s="219"/>
      <c r="AT726" s="220" t="s">
        <v>279</v>
      </c>
      <c r="AU726" s="220" t="s">
        <v>89</v>
      </c>
      <c r="AV726" s="11" t="s">
        <v>89</v>
      </c>
      <c r="AW726" s="11" t="s">
        <v>6</v>
      </c>
      <c r="AX726" s="11" t="s">
        <v>87</v>
      </c>
      <c r="AY726" s="220" t="s">
        <v>173</v>
      </c>
    </row>
    <row r="727" spans="2:65" s="1" customFormat="1" ht="25.5" customHeight="1">
      <c r="B727" s="41"/>
      <c r="C727" s="192" t="s">
        <v>1492</v>
      </c>
      <c r="D727" s="192" t="s">
        <v>176</v>
      </c>
      <c r="E727" s="193" t="s">
        <v>1493</v>
      </c>
      <c r="F727" s="194" t="s">
        <v>1494</v>
      </c>
      <c r="G727" s="195" t="s">
        <v>256</v>
      </c>
      <c r="H727" s="196">
        <v>675.9</v>
      </c>
      <c r="I727" s="197"/>
      <c r="J727" s="198">
        <f>ROUND(I727*H727,2)</f>
        <v>0</v>
      </c>
      <c r="K727" s="194" t="s">
        <v>276</v>
      </c>
      <c r="L727" s="61"/>
      <c r="M727" s="199" t="s">
        <v>78</v>
      </c>
      <c r="N727" s="200" t="s">
        <v>50</v>
      </c>
      <c r="O727" s="42"/>
      <c r="P727" s="201">
        <f>O727*H727</f>
        <v>0</v>
      </c>
      <c r="Q727" s="201">
        <v>3.0000000000000001E-3</v>
      </c>
      <c r="R727" s="201">
        <f>Q727*H727</f>
        <v>2.0276999999999998</v>
      </c>
      <c r="S727" s="201">
        <v>0</v>
      </c>
      <c r="T727" s="202">
        <f>S727*H727</f>
        <v>0</v>
      </c>
      <c r="AR727" s="23" t="s">
        <v>239</v>
      </c>
      <c r="AT727" s="23" t="s">
        <v>176</v>
      </c>
      <c r="AU727" s="23" t="s">
        <v>89</v>
      </c>
      <c r="AY727" s="23" t="s">
        <v>173</v>
      </c>
      <c r="BE727" s="203">
        <f>IF(N727="základní",J727,0)</f>
        <v>0</v>
      </c>
      <c r="BF727" s="203">
        <f>IF(N727="snížená",J727,0)</f>
        <v>0</v>
      </c>
      <c r="BG727" s="203">
        <f>IF(N727="zákl. přenesená",J727,0)</f>
        <v>0</v>
      </c>
      <c r="BH727" s="203">
        <f>IF(N727="sníž. přenesená",J727,0)</f>
        <v>0</v>
      </c>
      <c r="BI727" s="203">
        <f>IF(N727="nulová",J727,0)</f>
        <v>0</v>
      </c>
      <c r="BJ727" s="23" t="s">
        <v>87</v>
      </c>
      <c r="BK727" s="203">
        <f>ROUND(I727*H727,2)</f>
        <v>0</v>
      </c>
      <c r="BL727" s="23" t="s">
        <v>239</v>
      </c>
      <c r="BM727" s="23" t="s">
        <v>1495</v>
      </c>
    </row>
    <row r="728" spans="2:65" s="1" customFormat="1" ht="27">
      <c r="B728" s="41"/>
      <c r="C728" s="63"/>
      <c r="D728" s="204" t="s">
        <v>182</v>
      </c>
      <c r="E728" s="63"/>
      <c r="F728" s="205" t="s">
        <v>1496</v>
      </c>
      <c r="G728" s="63"/>
      <c r="H728" s="63"/>
      <c r="I728" s="163"/>
      <c r="J728" s="63"/>
      <c r="K728" s="63"/>
      <c r="L728" s="61"/>
      <c r="M728" s="206"/>
      <c r="N728" s="42"/>
      <c r="O728" s="42"/>
      <c r="P728" s="42"/>
      <c r="Q728" s="42"/>
      <c r="R728" s="42"/>
      <c r="S728" s="42"/>
      <c r="T728" s="78"/>
      <c r="AT728" s="23" t="s">
        <v>182</v>
      </c>
      <c r="AU728" s="23" t="s">
        <v>89</v>
      </c>
    </row>
    <row r="729" spans="2:65" s="11" customFormat="1" ht="13.5">
      <c r="B729" s="210"/>
      <c r="C729" s="211"/>
      <c r="D729" s="204" t="s">
        <v>279</v>
      </c>
      <c r="E729" s="212" t="s">
        <v>78</v>
      </c>
      <c r="F729" s="213" t="s">
        <v>1497</v>
      </c>
      <c r="G729" s="211"/>
      <c r="H729" s="214">
        <v>675.9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279</v>
      </c>
      <c r="AU729" s="220" t="s">
        <v>89</v>
      </c>
      <c r="AV729" s="11" t="s">
        <v>89</v>
      </c>
      <c r="AW729" s="11" t="s">
        <v>42</v>
      </c>
      <c r="AX729" s="11" t="s">
        <v>87</v>
      </c>
      <c r="AY729" s="220" t="s">
        <v>173</v>
      </c>
    </row>
    <row r="730" spans="2:65" s="1" customFormat="1" ht="16.5" customHeight="1">
      <c r="B730" s="41"/>
      <c r="C730" s="242" t="s">
        <v>1498</v>
      </c>
      <c r="D730" s="242" t="s">
        <v>346</v>
      </c>
      <c r="E730" s="243" t="s">
        <v>1499</v>
      </c>
      <c r="F730" s="244" t="s">
        <v>1500</v>
      </c>
      <c r="G730" s="245" t="s">
        <v>256</v>
      </c>
      <c r="H730" s="246">
        <v>689.41800000000001</v>
      </c>
      <c r="I730" s="247"/>
      <c r="J730" s="248">
        <f>ROUND(I730*H730,2)</f>
        <v>0</v>
      </c>
      <c r="K730" s="244" t="s">
        <v>276</v>
      </c>
      <c r="L730" s="249"/>
      <c r="M730" s="250" t="s">
        <v>78</v>
      </c>
      <c r="N730" s="251" t="s">
        <v>50</v>
      </c>
      <c r="O730" s="42"/>
      <c r="P730" s="201">
        <f>O730*H730</f>
        <v>0</v>
      </c>
      <c r="Q730" s="201">
        <v>4.1000000000000003E-3</v>
      </c>
      <c r="R730" s="201">
        <f>Q730*H730</f>
        <v>2.8266138000000001</v>
      </c>
      <c r="S730" s="201">
        <v>0</v>
      </c>
      <c r="T730" s="202">
        <f>S730*H730</f>
        <v>0</v>
      </c>
      <c r="AR730" s="23" t="s">
        <v>666</v>
      </c>
      <c r="AT730" s="23" t="s">
        <v>346</v>
      </c>
      <c r="AU730" s="23" t="s">
        <v>89</v>
      </c>
      <c r="AY730" s="23" t="s">
        <v>173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23" t="s">
        <v>87</v>
      </c>
      <c r="BK730" s="203">
        <f>ROUND(I730*H730,2)</f>
        <v>0</v>
      </c>
      <c r="BL730" s="23" t="s">
        <v>239</v>
      </c>
      <c r="BM730" s="23" t="s">
        <v>1501</v>
      </c>
    </row>
    <row r="731" spans="2:65" s="1" customFormat="1" ht="40.5">
      <c r="B731" s="41"/>
      <c r="C731" s="63"/>
      <c r="D731" s="204" t="s">
        <v>182</v>
      </c>
      <c r="E731" s="63"/>
      <c r="F731" s="205" t="s">
        <v>1502</v>
      </c>
      <c r="G731" s="63"/>
      <c r="H731" s="63"/>
      <c r="I731" s="163"/>
      <c r="J731" s="63"/>
      <c r="K731" s="63"/>
      <c r="L731" s="61"/>
      <c r="M731" s="206"/>
      <c r="N731" s="42"/>
      <c r="O731" s="42"/>
      <c r="P731" s="42"/>
      <c r="Q731" s="42"/>
      <c r="R731" s="42"/>
      <c r="S731" s="42"/>
      <c r="T731" s="78"/>
      <c r="AT731" s="23" t="s">
        <v>182</v>
      </c>
      <c r="AU731" s="23" t="s">
        <v>89</v>
      </c>
    </row>
    <row r="732" spans="2:65" s="11" customFormat="1" ht="13.5">
      <c r="B732" s="210"/>
      <c r="C732" s="211"/>
      <c r="D732" s="204" t="s">
        <v>279</v>
      </c>
      <c r="E732" s="211"/>
      <c r="F732" s="213" t="s">
        <v>1503</v>
      </c>
      <c r="G732" s="211"/>
      <c r="H732" s="214">
        <v>689.41800000000001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279</v>
      </c>
      <c r="AU732" s="220" t="s">
        <v>89</v>
      </c>
      <c r="AV732" s="11" t="s">
        <v>89</v>
      </c>
      <c r="AW732" s="11" t="s">
        <v>6</v>
      </c>
      <c r="AX732" s="11" t="s">
        <v>87</v>
      </c>
      <c r="AY732" s="220" t="s">
        <v>173</v>
      </c>
    </row>
    <row r="733" spans="2:65" s="1" customFormat="1" ht="25.5" customHeight="1">
      <c r="B733" s="41"/>
      <c r="C733" s="192" t="s">
        <v>1504</v>
      </c>
      <c r="D733" s="192" t="s">
        <v>176</v>
      </c>
      <c r="E733" s="193" t="s">
        <v>1505</v>
      </c>
      <c r="F733" s="194" t="s">
        <v>1506</v>
      </c>
      <c r="G733" s="195" t="s">
        <v>256</v>
      </c>
      <c r="H733" s="196">
        <v>1636.9</v>
      </c>
      <c r="I733" s="197"/>
      <c r="J733" s="198">
        <f>ROUND(I733*H733,2)</f>
        <v>0</v>
      </c>
      <c r="K733" s="194" t="s">
        <v>78</v>
      </c>
      <c r="L733" s="61"/>
      <c r="M733" s="199" t="s">
        <v>78</v>
      </c>
      <c r="N733" s="200" t="s">
        <v>50</v>
      </c>
      <c r="O733" s="42"/>
      <c r="P733" s="201">
        <f>O733*H733</f>
        <v>0</v>
      </c>
      <c r="Q733" s="201">
        <v>2.7E-4</v>
      </c>
      <c r="R733" s="201">
        <f>Q733*H733</f>
        <v>0.44196300000000005</v>
      </c>
      <c r="S733" s="201">
        <v>0</v>
      </c>
      <c r="T733" s="202">
        <f>S733*H733</f>
        <v>0</v>
      </c>
      <c r="AR733" s="23" t="s">
        <v>239</v>
      </c>
      <c r="AT733" s="23" t="s">
        <v>176</v>
      </c>
      <c r="AU733" s="23" t="s">
        <v>89</v>
      </c>
      <c r="AY733" s="23" t="s">
        <v>173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23" t="s">
        <v>87</v>
      </c>
      <c r="BK733" s="203">
        <f>ROUND(I733*H733,2)</f>
        <v>0</v>
      </c>
      <c r="BL733" s="23" t="s">
        <v>239</v>
      </c>
      <c r="BM733" s="23" t="s">
        <v>1507</v>
      </c>
    </row>
    <row r="734" spans="2:65" s="1" customFormat="1" ht="27">
      <c r="B734" s="41"/>
      <c r="C734" s="63"/>
      <c r="D734" s="204" t="s">
        <v>182</v>
      </c>
      <c r="E734" s="63"/>
      <c r="F734" s="205" t="s">
        <v>1508</v>
      </c>
      <c r="G734" s="63"/>
      <c r="H734" s="63"/>
      <c r="I734" s="163"/>
      <c r="J734" s="63"/>
      <c r="K734" s="63"/>
      <c r="L734" s="61"/>
      <c r="M734" s="206"/>
      <c r="N734" s="42"/>
      <c r="O734" s="42"/>
      <c r="P734" s="42"/>
      <c r="Q734" s="42"/>
      <c r="R734" s="42"/>
      <c r="S734" s="42"/>
      <c r="T734" s="78"/>
      <c r="AT734" s="23" t="s">
        <v>182</v>
      </c>
      <c r="AU734" s="23" t="s">
        <v>89</v>
      </c>
    </row>
    <row r="735" spans="2:65" s="11" customFormat="1" ht="13.5">
      <c r="B735" s="210"/>
      <c r="C735" s="211"/>
      <c r="D735" s="204" t="s">
        <v>279</v>
      </c>
      <c r="E735" s="212" t="s">
        <v>78</v>
      </c>
      <c r="F735" s="213" t="s">
        <v>1509</v>
      </c>
      <c r="G735" s="211"/>
      <c r="H735" s="214">
        <v>705.54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279</v>
      </c>
      <c r="AU735" s="220" t="s">
        <v>89</v>
      </c>
      <c r="AV735" s="11" t="s">
        <v>89</v>
      </c>
      <c r="AW735" s="11" t="s">
        <v>42</v>
      </c>
      <c r="AX735" s="11" t="s">
        <v>80</v>
      </c>
      <c r="AY735" s="220" t="s">
        <v>173</v>
      </c>
    </row>
    <row r="736" spans="2:65" s="11" customFormat="1" ht="13.5">
      <c r="B736" s="210"/>
      <c r="C736" s="211"/>
      <c r="D736" s="204" t="s">
        <v>279</v>
      </c>
      <c r="E736" s="212" t="s">
        <v>78</v>
      </c>
      <c r="F736" s="213" t="s">
        <v>1510</v>
      </c>
      <c r="G736" s="211"/>
      <c r="H736" s="214">
        <v>905.64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279</v>
      </c>
      <c r="AU736" s="220" t="s">
        <v>89</v>
      </c>
      <c r="AV736" s="11" t="s">
        <v>89</v>
      </c>
      <c r="AW736" s="11" t="s">
        <v>42</v>
      </c>
      <c r="AX736" s="11" t="s">
        <v>80</v>
      </c>
      <c r="AY736" s="220" t="s">
        <v>173</v>
      </c>
    </row>
    <row r="737" spans="2:65" s="11" customFormat="1" ht="13.5">
      <c r="B737" s="210"/>
      <c r="C737" s="211"/>
      <c r="D737" s="204" t="s">
        <v>279</v>
      </c>
      <c r="E737" s="212" t="s">
        <v>78</v>
      </c>
      <c r="F737" s="213" t="s">
        <v>1400</v>
      </c>
      <c r="G737" s="211"/>
      <c r="H737" s="214">
        <v>25.72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279</v>
      </c>
      <c r="AU737" s="220" t="s">
        <v>89</v>
      </c>
      <c r="AV737" s="11" t="s">
        <v>89</v>
      </c>
      <c r="AW737" s="11" t="s">
        <v>42</v>
      </c>
      <c r="AX737" s="11" t="s">
        <v>80</v>
      </c>
      <c r="AY737" s="220" t="s">
        <v>173</v>
      </c>
    </row>
    <row r="738" spans="2:65" s="1" customFormat="1" ht="16.5" customHeight="1">
      <c r="B738" s="41"/>
      <c r="C738" s="242" t="s">
        <v>1511</v>
      </c>
      <c r="D738" s="242" t="s">
        <v>346</v>
      </c>
      <c r="E738" s="243" t="s">
        <v>1512</v>
      </c>
      <c r="F738" s="244" t="s">
        <v>1513</v>
      </c>
      <c r="G738" s="245" t="s">
        <v>256</v>
      </c>
      <c r="H738" s="246">
        <v>26.234000000000002</v>
      </c>
      <c r="I738" s="247"/>
      <c r="J738" s="248">
        <f>ROUND(I738*H738,2)</f>
        <v>0</v>
      </c>
      <c r="K738" s="244" t="s">
        <v>276</v>
      </c>
      <c r="L738" s="249"/>
      <c r="M738" s="250" t="s">
        <v>78</v>
      </c>
      <c r="N738" s="251" t="s">
        <v>50</v>
      </c>
      <c r="O738" s="42"/>
      <c r="P738" s="201">
        <f>O738*H738</f>
        <v>0</v>
      </c>
      <c r="Q738" s="201">
        <v>5.4000000000000003E-3</v>
      </c>
      <c r="R738" s="201">
        <f>Q738*H738</f>
        <v>0.14166360000000003</v>
      </c>
      <c r="S738" s="201">
        <v>0</v>
      </c>
      <c r="T738" s="202">
        <f>S738*H738</f>
        <v>0</v>
      </c>
      <c r="AR738" s="23" t="s">
        <v>666</v>
      </c>
      <c r="AT738" s="23" t="s">
        <v>346</v>
      </c>
      <c r="AU738" s="23" t="s">
        <v>89</v>
      </c>
      <c r="AY738" s="23" t="s">
        <v>173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23" t="s">
        <v>87</v>
      </c>
      <c r="BK738" s="203">
        <f>ROUND(I738*H738,2)</f>
        <v>0</v>
      </c>
      <c r="BL738" s="23" t="s">
        <v>239</v>
      </c>
      <c r="BM738" s="23" t="s">
        <v>1514</v>
      </c>
    </row>
    <row r="739" spans="2:65" s="1" customFormat="1" ht="54">
      <c r="B739" s="41"/>
      <c r="C739" s="63"/>
      <c r="D739" s="204" t="s">
        <v>182</v>
      </c>
      <c r="E739" s="63"/>
      <c r="F739" s="205" t="s">
        <v>1515</v>
      </c>
      <c r="G739" s="63"/>
      <c r="H739" s="63"/>
      <c r="I739" s="163"/>
      <c r="J739" s="63"/>
      <c r="K739" s="63"/>
      <c r="L739" s="61"/>
      <c r="M739" s="206"/>
      <c r="N739" s="42"/>
      <c r="O739" s="42"/>
      <c r="P739" s="42"/>
      <c r="Q739" s="42"/>
      <c r="R739" s="42"/>
      <c r="S739" s="42"/>
      <c r="T739" s="78"/>
      <c r="AT739" s="23" t="s">
        <v>182</v>
      </c>
      <c r="AU739" s="23" t="s">
        <v>89</v>
      </c>
    </row>
    <row r="740" spans="2:65" s="1" customFormat="1" ht="27">
      <c r="B740" s="41"/>
      <c r="C740" s="63"/>
      <c r="D740" s="204" t="s">
        <v>351</v>
      </c>
      <c r="E740" s="63"/>
      <c r="F740" s="252" t="s">
        <v>1516</v>
      </c>
      <c r="G740" s="63"/>
      <c r="H740" s="63"/>
      <c r="I740" s="163"/>
      <c r="J740" s="63"/>
      <c r="K740" s="63"/>
      <c r="L740" s="61"/>
      <c r="M740" s="206"/>
      <c r="N740" s="42"/>
      <c r="O740" s="42"/>
      <c r="P740" s="42"/>
      <c r="Q740" s="42"/>
      <c r="R740" s="42"/>
      <c r="S740" s="42"/>
      <c r="T740" s="78"/>
      <c r="AT740" s="23" t="s">
        <v>351</v>
      </c>
      <c r="AU740" s="23" t="s">
        <v>89</v>
      </c>
    </row>
    <row r="741" spans="2:65" s="11" customFormat="1" ht="13.5">
      <c r="B741" s="210"/>
      <c r="C741" s="211"/>
      <c r="D741" s="204" t="s">
        <v>279</v>
      </c>
      <c r="E741" s="212" t="s">
        <v>78</v>
      </c>
      <c r="F741" s="213" t="s">
        <v>1517</v>
      </c>
      <c r="G741" s="211"/>
      <c r="H741" s="214">
        <v>25.72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279</v>
      </c>
      <c r="AU741" s="220" t="s">
        <v>89</v>
      </c>
      <c r="AV741" s="11" t="s">
        <v>89</v>
      </c>
      <c r="AW741" s="11" t="s">
        <v>42</v>
      </c>
      <c r="AX741" s="11" t="s">
        <v>87</v>
      </c>
      <c r="AY741" s="220" t="s">
        <v>173</v>
      </c>
    </row>
    <row r="742" spans="2:65" s="11" customFormat="1" ht="13.5">
      <c r="B742" s="210"/>
      <c r="C742" s="211"/>
      <c r="D742" s="204" t="s">
        <v>279</v>
      </c>
      <c r="E742" s="211"/>
      <c r="F742" s="213" t="s">
        <v>1518</v>
      </c>
      <c r="G742" s="211"/>
      <c r="H742" s="214">
        <v>26.234000000000002</v>
      </c>
      <c r="I742" s="215"/>
      <c r="J742" s="211"/>
      <c r="K742" s="211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279</v>
      </c>
      <c r="AU742" s="220" t="s">
        <v>89</v>
      </c>
      <c r="AV742" s="11" t="s">
        <v>89</v>
      </c>
      <c r="AW742" s="11" t="s">
        <v>6</v>
      </c>
      <c r="AX742" s="11" t="s">
        <v>87</v>
      </c>
      <c r="AY742" s="220" t="s">
        <v>173</v>
      </c>
    </row>
    <row r="743" spans="2:65" s="1" customFormat="1" ht="16.5" customHeight="1">
      <c r="B743" s="41"/>
      <c r="C743" s="242" t="s">
        <v>1519</v>
      </c>
      <c r="D743" s="242" t="s">
        <v>346</v>
      </c>
      <c r="E743" s="243" t="s">
        <v>1520</v>
      </c>
      <c r="F743" s="244" t="s">
        <v>1521</v>
      </c>
      <c r="G743" s="245" t="s">
        <v>256</v>
      </c>
      <c r="H743" s="246">
        <v>821.702</v>
      </c>
      <c r="I743" s="247"/>
      <c r="J743" s="248">
        <f>ROUND(I743*H743,2)</f>
        <v>0</v>
      </c>
      <c r="K743" s="244" t="s">
        <v>276</v>
      </c>
      <c r="L743" s="249"/>
      <c r="M743" s="250" t="s">
        <v>78</v>
      </c>
      <c r="N743" s="251" t="s">
        <v>50</v>
      </c>
      <c r="O743" s="42"/>
      <c r="P743" s="201">
        <f>O743*H743</f>
        <v>0</v>
      </c>
      <c r="Q743" s="201">
        <v>3.0000000000000001E-3</v>
      </c>
      <c r="R743" s="201">
        <f>Q743*H743</f>
        <v>2.465106</v>
      </c>
      <c r="S743" s="201">
        <v>0</v>
      </c>
      <c r="T743" s="202">
        <f>S743*H743</f>
        <v>0</v>
      </c>
      <c r="AR743" s="23" t="s">
        <v>666</v>
      </c>
      <c r="AT743" s="23" t="s">
        <v>346</v>
      </c>
      <c r="AU743" s="23" t="s">
        <v>89</v>
      </c>
      <c r="AY743" s="23" t="s">
        <v>173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23" t="s">
        <v>87</v>
      </c>
      <c r="BK743" s="203">
        <f>ROUND(I743*H743,2)</f>
        <v>0</v>
      </c>
      <c r="BL743" s="23" t="s">
        <v>239</v>
      </c>
      <c r="BM743" s="23" t="s">
        <v>1522</v>
      </c>
    </row>
    <row r="744" spans="2:65" s="1" customFormat="1" ht="54">
      <c r="B744" s="41"/>
      <c r="C744" s="63"/>
      <c r="D744" s="204" t="s">
        <v>182</v>
      </c>
      <c r="E744" s="63"/>
      <c r="F744" s="205" t="s">
        <v>1523</v>
      </c>
      <c r="G744" s="63"/>
      <c r="H744" s="63"/>
      <c r="I744" s="163"/>
      <c r="J744" s="63"/>
      <c r="K744" s="63"/>
      <c r="L744" s="61"/>
      <c r="M744" s="206"/>
      <c r="N744" s="42"/>
      <c r="O744" s="42"/>
      <c r="P744" s="42"/>
      <c r="Q744" s="42"/>
      <c r="R744" s="42"/>
      <c r="S744" s="42"/>
      <c r="T744" s="78"/>
      <c r="AT744" s="23" t="s">
        <v>182</v>
      </c>
      <c r="AU744" s="23" t="s">
        <v>89</v>
      </c>
    </row>
    <row r="745" spans="2:65" s="1" customFormat="1" ht="27">
      <c r="B745" s="41"/>
      <c r="C745" s="63"/>
      <c r="D745" s="204" t="s">
        <v>351</v>
      </c>
      <c r="E745" s="63"/>
      <c r="F745" s="252" t="s">
        <v>1516</v>
      </c>
      <c r="G745" s="63"/>
      <c r="H745" s="63"/>
      <c r="I745" s="163"/>
      <c r="J745" s="63"/>
      <c r="K745" s="63"/>
      <c r="L745" s="61"/>
      <c r="M745" s="206"/>
      <c r="N745" s="42"/>
      <c r="O745" s="42"/>
      <c r="P745" s="42"/>
      <c r="Q745" s="42"/>
      <c r="R745" s="42"/>
      <c r="S745" s="42"/>
      <c r="T745" s="78"/>
      <c r="AT745" s="23" t="s">
        <v>351</v>
      </c>
      <c r="AU745" s="23" t="s">
        <v>89</v>
      </c>
    </row>
    <row r="746" spans="2:65" s="11" customFormat="1" ht="13.5">
      <c r="B746" s="210"/>
      <c r="C746" s="211"/>
      <c r="D746" s="204" t="s">
        <v>279</v>
      </c>
      <c r="E746" s="212" t="s">
        <v>78</v>
      </c>
      <c r="F746" s="213" t="s">
        <v>1398</v>
      </c>
      <c r="G746" s="211"/>
      <c r="H746" s="214">
        <v>352.77</v>
      </c>
      <c r="I746" s="215"/>
      <c r="J746" s="211"/>
      <c r="K746" s="211"/>
      <c r="L746" s="216"/>
      <c r="M746" s="217"/>
      <c r="N746" s="218"/>
      <c r="O746" s="218"/>
      <c r="P746" s="218"/>
      <c r="Q746" s="218"/>
      <c r="R746" s="218"/>
      <c r="S746" s="218"/>
      <c r="T746" s="219"/>
      <c r="AT746" s="220" t="s">
        <v>279</v>
      </c>
      <c r="AU746" s="220" t="s">
        <v>89</v>
      </c>
      <c r="AV746" s="11" t="s">
        <v>89</v>
      </c>
      <c r="AW746" s="11" t="s">
        <v>42</v>
      </c>
      <c r="AX746" s="11" t="s">
        <v>80</v>
      </c>
      <c r="AY746" s="220" t="s">
        <v>173</v>
      </c>
    </row>
    <row r="747" spans="2:65" s="11" customFormat="1" ht="13.5">
      <c r="B747" s="210"/>
      <c r="C747" s="211"/>
      <c r="D747" s="204" t="s">
        <v>279</v>
      </c>
      <c r="E747" s="212" t="s">
        <v>78</v>
      </c>
      <c r="F747" s="213" t="s">
        <v>1399</v>
      </c>
      <c r="G747" s="211"/>
      <c r="H747" s="214">
        <v>452.82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279</v>
      </c>
      <c r="AU747" s="220" t="s">
        <v>89</v>
      </c>
      <c r="AV747" s="11" t="s">
        <v>89</v>
      </c>
      <c r="AW747" s="11" t="s">
        <v>42</v>
      </c>
      <c r="AX747" s="11" t="s">
        <v>80</v>
      </c>
      <c r="AY747" s="220" t="s">
        <v>173</v>
      </c>
    </row>
    <row r="748" spans="2:65" s="11" customFormat="1" ht="13.5">
      <c r="B748" s="210"/>
      <c r="C748" s="211"/>
      <c r="D748" s="204" t="s">
        <v>279</v>
      </c>
      <c r="E748" s="211"/>
      <c r="F748" s="213" t="s">
        <v>1524</v>
      </c>
      <c r="G748" s="211"/>
      <c r="H748" s="214">
        <v>821.702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279</v>
      </c>
      <c r="AU748" s="220" t="s">
        <v>89</v>
      </c>
      <c r="AV748" s="11" t="s">
        <v>89</v>
      </c>
      <c r="AW748" s="11" t="s">
        <v>6</v>
      </c>
      <c r="AX748" s="11" t="s">
        <v>87</v>
      </c>
      <c r="AY748" s="220" t="s">
        <v>173</v>
      </c>
    </row>
    <row r="749" spans="2:65" s="1" customFormat="1" ht="16.5" customHeight="1">
      <c r="B749" s="41"/>
      <c r="C749" s="242" t="s">
        <v>1525</v>
      </c>
      <c r="D749" s="242" t="s">
        <v>346</v>
      </c>
      <c r="E749" s="243" t="s">
        <v>1526</v>
      </c>
      <c r="F749" s="244" t="s">
        <v>1527</v>
      </c>
      <c r="G749" s="245" t="s">
        <v>256</v>
      </c>
      <c r="H749" s="246">
        <v>821.702</v>
      </c>
      <c r="I749" s="247"/>
      <c r="J749" s="248">
        <f>ROUND(I749*H749,2)</f>
        <v>0</v>
      </c>
      <c r="K749" s="244" t="s">
        <v>276</v>
      </c>
      <c r="L749" s="249"/>
      <c r="M749" s="250" t="s">
        <v>78</v>
      </c>
      <c r="N749" s="251" t="s">
        <v>50</v>
      </c>
      <c r="O749" s="42"/>
      <c r="P749" s="201">
        <f>O749*H749</f>
        <v>0</v>
      </c>
      <c r="Q749" s="201">
        <v>3.5999999999999999E-3</v>
      </c>
      <c r="R749" s="201">
        <f>Q749*H749</f>
        <v>2.9581271999999998</v>
      </c>
      <c r="S749" s="201">
        <v>0</v>
      </c>
      <c r="T749" s="202">
        <f>S749*H749</f>
        <v>0</v>
      </c>
      <c r="AR749" s="23" t="s">
        <v>666</v>
      </c>
      <c r="AT749" s="23" t="s">
        <v>346</v>
      </c>
      <c r="AU749" s="23" t="s">
        <v>89</v>
      </c>
      <c r="AY749" s="23" t="s">
        <v>173</v>
      </c>
      <c r="BE749" s="203">
        <f>IF(N749="základní",J749,0)</f>
        <v>0</v>
      </c>
      <c r="BF749" s="203">
        <f>IF(N749="snížená",J749,0)</f>
        <v>0</v>
      </c>
      <c r="BG749" s="203">
        <f>IF(N749="zákl. přenesená",J749,0)</f>
        <v>0</v>
      </c>
      <c r="BH749" s="203">
        <f>IF(N749="sníž. přenesená",J749,0)</f>
        <v>0</v>
      </c>
      <c r="BI749" s="203">
        <f>IF(N749="nulová",J749,0)</f>
        <v>0</v>
      </c>
      <c r="BJ749" s="23" t="s">
        <v>87</v>
      </c>
      <c r="BK749" s="203">
        <f>ROUND(I749*H749,2)</f>
        <v>0</v>
      </c>
      <c r="BL749" s="23" t="s">
        <v>239</v>
      </c>
      <c r="BM749" s="23" t="s">
        <v>1528</v>
      </c>
    </row>
    <row r="750" spans="2:65" s="1" customFormat="1" ht="54">
      <c r="B750" s="41"/>
      <c r="C750" s="63"/>
      <c r="D750" s="204" t="s">
        <v>182</v>
      </c>
      <c r="E750" s="63"/>
      <c r="F750" s="205" t="s">
        <v>1529</v>
      </c>
      <c r="G750" s="63"/>
      <c r="H750" s="63"/>
      <c r="I750" s="163"/>
      <c r="J750" s="63"/>
      <c r="K750" s="63"/>
      <c r="L750" s="61"/>
      <c r="M750" s="206"/>
      <c r="N750" s="42"/>
      <c r="O750" s="42"/>
      <c r="P750" s="42"/>
      <c r="Q750" s="42"/>
      <c r="R750" s="42"/>
      <c r="S750" s="42"/>
      <c r="T750" s="78"/>
      <c r="AT750" s="23" t="s">
        <v>182</v>
      </c>
      <c r="AU750" s="23" t="s">
        <v>89</v>
      </c>
    </row>
    <row r="751" spans="2:65" s="1" customFormat="1" ht="27">
      <c r="B751" s="41"/>
      <c r="C751" s="63"/>
      <c r="D751" s="204" t="s">
        <v>351</v>
      </c>
      <c r="E751" s="63"/>
      <c r="F751" s="252" t="s">
        <v>1516</v>
      </c>
      <c r="G751" s="63"/>
      <c r="H751" s="63"/>
      <c r="I751" s="163"/>
      <c r="J751" s="63"/>
      <c r="K751" s="63"/>
      <c r="L751" s="61"/>
      <c r="M751" s="206"/>
      <c r="N751" s="42"/>
      <c r="O751" s="42"/>
      <c r="P751" s="42"/>
      <c r="Q751" s="42"/>
      <c r="R751" s="42"/>
      <c r="S751" s="42"/>
      <c r="T751" s="78"/>
      <c r="AT751" s="23" t="s">
        <v>351</v>
      </c>
      <c r="AU751" s="23" t="s">
        <v>89</v>
      </c>
    </row>
    <row r="752" spans="2:65" s="11" customFormat="1" ht="13.5">
      <c r="B752" s="210"/>
      <c r="C752" s="211"/>
      <c r="D752" s="204" t="s">
        <v>279</v>
      </c>
      <c r="E752" s="211"/>
      <c r="F752" s="213" t="s">
        <v>1530</v>
      </c>
      <c r="G752" s="211"/>
      <c r="H752" s="214">
        <v>821.702</v>
      </c>
      <c r="I752" s="215"/>
      <c r="J752" s="211"/>
      <c r="K752" s="211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279</v>
      </c>
      <c r="AU752" s="220" t="s">
        <v>89</v>
      </c>
      <c r="AV752" s="11" t="s">
        <v>89</v>
      </c>
      <c r="AW752" s="11" t="s">
        <v>6</v>
      </c>
      <c r="AX752" s="11" t="s">
        <v>87</v>
      </c>
      <c r="AY752" s="220" t="s">
        <v>173</v>
      </c>
    </row>
    <row r="753" spans="2:65" s="1" customFormat="1" ht="25.5" customHeight="1">
      <c r="B753" s="41"/>
      <c r="C753" s="192" t="s">
        <v>1531</v>
      </c>
      <c r="D753" s="192" t="s">
        <v>176</v>
      </c>
      <c r="E753" s="193" t="s">
        <v>1532</v>
      </c>
      <c r="F753" s="194" t="s">
        <v>1533</v>
      </c>
      <c r="G753" s="195" t="s">
        <v>256</v>
      </c>
      <c r="H753" s="196">
        <v>2291.4899999999998</v>
      </c>
      <c r="I753" s="197"/>
      <c r="J753" s="198">
        <f>ROUND(I753*H753,2)</f>
        <v>0</v>
      </c>
      <c r="K753" s="194" t="s">
        <v>276</v>
      </c>
      <c r="L753" s="61"/>
      <c r="M753" s="199" t="s">
        <v>78</v>
      </c>
      <c r="N753" s="200" t="s">
        <v>50</v>
      </c>
      <c r="O753" s="42"/>
      <c r="P753" s="201">
        <f>O753*H753</f>
        <v>0</v>
      </c>
      <c r="Q753" s="201">
        <v>0</v>
      </c>
      <c r="R753" s="201">
        <f>Q753*H753</f>
        <v>0</v>
      </c>
      <c r="S753" s="201">
        <v>0</v>
      </c>
      <c r="T753" s="202">
        <f>S753*H753</f>
        <v>0</v>
      </c>
      <c r="AR753" s="23" t="s">
        <v>239</v>
      </c>
      <c r="AT753" s="23" t="s">
        <v>176</v>
      </c>
      <c r="AU753" s="23" t="s">
        <v>89</v>
      </c>
      <c r="AY753" s="23" t="s">
        <v>173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23" t="s">
        <v>87</v>
      </c>
      <c r="BK753" s="203">
        <f>ROUND(I753*H753,2)</f>
        <v>0</v>
      </c>
      <c r="BL753" s="23" t="s">
        <v>239</v>
      </c>
      <c r="BM753" s="23" t="s">
        <v>1534</v>
      </c>
    </row>
    <row r="754" spans="2:65" s="1" customFormat="1" ht="27">
      <c r="B754" s="41"/>
      <c r="C754" s="63"/>
      <c r="D754" s="204" t="s">
        <v>182</v>
      </c>
      <c r="E754" s="63"/>
      <c r="F754" s="205" t="s">
        <v>1535</v>
      </c>
      <c r="G754" s="63"/>
      <c r="H754" s="63"/>
      <c r="I754" s="163"/>
      <c r="J754" s="63"/>
      <c r="K754" s="63"/>
      <c r="L754" s="61"/>
      <c r="M754" s="206"/>
      <c r="N754" s="42"/>
      <c r="O754" s="42"/>
      <c r="P754" s="42"/>
      <c r="Q754" s="42"/>
      <c r="R754" s="42"/>
      <c r="S754" s="42"/>
      <c r="T754" s="78"/>
      <c r="AT754" s="23" t="s">
        <v>182</v>
      </c>
      <c r="AU754" s="23" t="s">
        <v>89</v>
      </c>
    </row>
    <row r="755" spans="2:65" s="11" customFormat="1" ht="13.5">
      <c r="B755" s="210"/>
      <c r="C755" s="211"/>
      <c r="D755" s="204" t="s">
        <v>279</v>
      </c>
      <c r="E755" s="212" t="s">
        <v>78</v>
      </c>
      <c r="F755" s="213" t="s">
        <v>1536</v>
      </c>
      <c r="G755" s="211"/>
      <c r="H755" s="214">
        <v>485.93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279</v>
      </c>
      <c r="AU755" s="220" t="s">
        <v>89</v>
      </c>
      <c r="AV755" s="11" t="s">
        <v>89</v>
      </c>
      <c r="AW755" s="11" t="s">
        <v>42</v>
      </c>
      <c r="AX755" s="11" t="s">
        <v>80</v>
      </c>
      <c r="AY755" s="220" t="s">
        <v>173</v>
      </c>
    </row>
    <row r="756" spans="2:65" s="11" customFormat="1" ht="13.5">
      <c r="B756" s="210"/>
      <c r="C756" s="211"/>
      <c r="D756" s="204" t="s">
        <v>279</v>
      </c>
      <c r="E756" s="212" t="s">
        <v>78</v>
      </c>
      <c r="F756" s="213" t="s">
        <v>1537</v>
      </c>
      <c r="G756" s="211"/>
      <c r="H756" s="214">
        <v>317.52</v>
      </c>
      <c r="I756" s="215"/>
      <c r="J756" s="211"/>
      <c r="K756" s="211"/>
      <c r="L756" s="216"/>
      <c r="M756" s="217"/>
      <c r="N756" s="218"/>
      <c r="O756" s="218"/>
      <c r="P756" s="218"/>
      <c r="Q756" s="218"/>
      <c r="R756" s="218"/>
      <c r="S756" s="218"/>
      <c r="T756" s="219"/>
      <c r="AT756" s="220" t="s">
        <v>279</v>
      </c>
      <c r="AU756" s="220" t="s">
        <v>89</v>
      </c>
      <c r="AV756" s="11" t="s">
        <v>89</v>
      </c>
      <c r="AW756" s="11" t="s">
        <v>42</v>
      </c>
      <c r="AX756" s="11" t="s">
        <v>80</v>
      </c>
      <c r="AY756" s="220" t="s">
        <v>173</v>
      </c>
    </row>
    <row r="757" spans="2:65" s="11" customFormat="1" ht="13.5">
      <c r="B757" s="210"/>
      <c r="C757" s="211"/>
      <c r="D757" s="204" t="s">
        <v>279</v>
      </c>
      <c r="E757" s="212" t="s">
        <v>78</v>
      </c>
      <c r="F757" s="213" t="s">
        <v>1538</v>
      </c>
      <c r="G757" s="211"/>
      <c r="H757" s="214">
        <v>391.67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279</v>
      </c>
      <c r="AU757" s="220" t="s">
        <v>89</v>
      </c>
      <c r="AV757" s="11" t="s">
        <v>89</v>
      </c>
      <c r="AW757" s="11" t="s">
        <v>42</v>
      </c>
      <c r="AX757" s="11" t="s">
        <v>80</v>
      </c>
      <c r="AY757" s="220" t="s">
        <v>173</v>
      </c>
    </row>
    <row r="758" spans="2:65" s="11" customFormat="1" ht="13.5">
      <c r="B758" s="210"/>
      <c r="C758" s="211"/>
      <c r="D758" s="204" t="s">
        <v>279</v>
      </c>
      <c r="E758" s="212" t="s">
        <v>78</v>
      </c>
      <c r="F758" s="213" t="s">
        <v>1539</v>
      </c>
      <c r="G758" s="211"/>
      <c r="H758" s="214">
        <v>688.99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279</v>
      </c>
      <c r="AU758" s="220" t="s">
        <v>89</v>
      </c>
      <c r="AV758" s="11" t="s">
        <v>89</v>
      </c>
      <c r="AW758" s="11" t="s">
        <v>42</v>
      </c>
      <c r="AX758" s="11" t="s">
        <v>80</v>
      </c>
      <c r="AY758" s="220" t="s">
        <v>173</v>
      </c>
    </row>
    <row r="759" spans="2:65" s="11" customFormat="1" ht="13.5">
      <c r="B759" s="210"/>
      <c r="C759" s="211"/>
      <c r="D759" s="204" t="s">
        <v>279</v>
      </c>
      <c r="E759" s="212" t="s">
        <v>78</v>
      </c>
      <c r="F759" s="213" t="s">
        <v>1540</v>
      </c>
      <c r="G759" s="211"/>
      <c r="H759" s="214">
        <v>407.38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279</v>
      </c>
      <c r="AU759" s="220" t="s">
        <v>89</v>
      </c>
      <c r="AV759" s="11" t="s">
        <v>89</v>
      </c>
      <c r="AW759" s="11" t="s">
        <v>42</v>
      </c>
      <c r="AX759" s="11" t="s">
        <v>80</v>
      </c>
      <c r="AY759" s="220" t="s">
        <v>173</v>
      </c>
    </row>
    <row r="760" spans="2:65" s="1" customFormat="1" ht="16.5" customHeight="1">
      <c r="B760" s="41"/>
      <c r="C760" s="242" t="s">
        <v>1541</v>
      </c>
      <c r="D760" s="242" t="s">
        <v>346</v>
      </c>
      <c r="E760" s="243" t="s">
        <v>1542</v>
      </c>
      <c r="F760" s="244" t="s">
        <v>1543</v>
      </c>
      <c r="G760" s="245" t="s">
        <v>256</v>
      </c>
      <c r="H760" s="246">
        <v>2520.6390000000001</v>
      </c>
      <c r="I760" s="247"/>
      <c r="J760" s="248">
        <f>ROUND(I760*H760,2)</f>
        <v>0</v>
      </c>
      <c r="K760" s="244" t="s">
        <v>276</v>
      </c>
      <c r="L760" s="249"/>
      <c r="M760" s="250" t="s">
        <v>78</v>
      </c>
      <c r="N760" s="251" t="s">
        <v>50</v>
      </c>
      <c r="O760" s="42"/>
      <c r="P760" s="201">
        <f>O760*H760</f>
        <v>0</v>
      </c>
      <c r="Q760" s="201">
        <v>1.1E-4</v>
      </c>
      <c r="R760" s="201">
        <f>Q760*H760</f>
        <v>0.27727029000000003</v>
      </c>
      <c r="S760" s="201">
        <v>0</v>
      </c>
      <c r="T760" s="202">
        <f>S760*H760</f>
        <v>0</v>
      </c>
      <c r="AR760" s="23" t="s">
        <v>666</v>
      </c>
      <c r="AT760" s="23" t="s">
        <v>346</v>
      </c>
      <c r="AU760" s="23" t="s">
        <v>89</v>
      </c>
      <c r="AY760" s="23" t="s">
        <v>173</v>
      </c>
      <c r="BE760" s="203">
        <f>IF(N760="základní",J760,0)</f>
        <v>0</v>
      </c>
      <c r="BF760" s="203">
        <f>IF(N760="snížená",J760,0)</f>
        <v>0</v>
      </c>
      <c r="BG760" s="203">
        <f>IF(N760="zákl. přenesená",J760,0)</f>
        <v>0</v>
      </c>
      <c r="BH760" s="203">
        <f>IF(N760="sníž. přenesená",J760,0)</f>
        <v>0</v>
      </c>
      <c r="BI760" s="203">
        <f>IF(N760="nulová",J760,0)</f>
        <v>0</v>
      </c>
      <c r="BJ760" s="23" t="s">
        <v>87</v>
      </c>
      <c r="BK760" s="203">
        <f>ROUND(I760*H760,2)</f>
        <v>0</v>
      </c>
      <c r="BL760" s="23" t="s">
        <v>239</v>
      </c>
      <c r="BM760" s="23" t="s">
        <v>1544</v>
      </c>
    </row>
    <row r="761" spans="2:65" s="1" customFormat="1" ht="27">
      <c r="B761" s="41"/>
      <c r="C761" s="63"/>
      <c r="D761" s="204" t="s">
        <v>182</v>
      </c>
      <c r="E761" s="63"/>
      <c r="F761" s="205" t="s">
        <v>1545</v>
      </c>
      <c r="G761" s="63"/>
      <c r="H761" s="63"/>
      <c r="I761" s="163"/>
      <c r="J761" s="63"/>
      <c r="K761" s="63"/>
      <c r="L761" s="61"/>
      <c r="M761" s="206"/>
      <c r="N761" s="42"/>
      <c r="O761" s="42"/>
      <c r="P761" s="42"/>
      <c r="Q761" s="42"/>
      <c r="R761" s="42"/>
      <c r="S761" s="42"/>
      <c r="T761" s="78"/>
      <c r="AT761" s="23" t="s">
        <v>182</v>
      </c>
      <c r="AU761" s="23" t="s">
        <v>89</v>
      </c>
    </row>
    <row r="762" spans="2:65" s="1" customFormat="1" ht="27">
      <c r="B762" s="41"/>
      <c r="C762" s="63"/>
      <c r="D762" s="204" t="s">
        <v>351</v>
      </c>
      <c r="E762" s="63"/>
      <c r="F762" s="252" t="s">
        <v>1546</v>
      </c>
      <c r="G762" s="63"/>
      <c r="H762" s="63"/>
      <c r="I762" s="163"/>
      <c r="J762" s="63"/>
      <c r="K762" s="63"/>
      <c r="L762" s="61"/>
      <c r="M762" s="206"/>
      <c r="N762" s="42"/>
      <c r="O762" s="42"/>
      <c r="P762" s="42"/>
      <c r="Q762" s="42"/>
      <c r="R762" s="42"/>
      <c r="S762" s="42"/>
      <c r="T762" s="78"/>
      <c r="AT762" s="23" t="s">
        <v>351</v>
      </c>
      <c r="AU762" s="23" t="s">
        <v>89</v>
      </c>
    </row>
    <row r="763" spans="2:65" s="11" customFormat="1" ht="13.5">
      <c r="B763" s="210"/>
      <c r="C763" s="211"/>
      <c r="D763" s="204" t="s">
        <v>279</v>
      </c>
      <c r="E763" s="211"/>
      <c r="F763" s="213" t="s">
        <v>1547</v>
      </c>
      <c r="G763" s="211"/>
      <c r="H763" s="214">
        <v>2520.6390000000001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279</v>
      </c>
      <c r="AU763" s="220" t="s">
        <v>89</v>
      </c>
      <c r="AV763" s="11" t="s">
        <v>89</v>
      </c>
      <c r="AW763" s="11" t="s">
        <v>6</v>
      </c>
      <c r="AX763" s="11" t="s">
        <v>87</v>
      </c>
      <c r="AY763" s="220" t="s">
        <v>173</v>
      </c>
    </row>
    <row r="764" spans="2:65" s="1" customFormat="1" ht="16.5" customHeight="1">
      <c r="B764" s="41"/>
      <c r="C764" s="192" t="s">
        <v>1548</v>
      </c>
      <c r="D764" s="192" t="s">
        <v>176</v>
      </c>
      <c r="E764" s="193" t="s">
        <v>1549</v>
      </c>
      <c r="F764" s="194" t="s">
        <v>1550</v>
      </c>
      <c r="G764" s="195" t="s">
        <v>332</v>
      </c>
      <c r="H764" s="196">
        <v>18.001000000000001</v>
      </c>
      <c r="I764" s="197"/>
      <c r="J764" s="198">
        <f>ROUND(I764*H764,2)</f>
        <v>0</v>
      </c>
      <c r="K764" s="194" t="s">
        <v>276</v>
      </c>
      <c r="L764" s="61"/>
      <c r="M764" s="199" t="s">
        <v>78</v>
      </c>
      <c r="N764" s="200" t="s">
        <v>50</v>
      </c>
      <c r="O764" s="42"/>
      <c r="P764" s="201">
        <f>O764*H764</f>
        <v>0</v>
      </c>
      <c r="Q764" s="201">
        <v>0</v>
      </c>
      <c r="R764" s="201">
        <f>Q764*H764</f>
        <v>0</v>
      </c>
      <c r="S764" s="201">
        <v>0</v>
      </c>
      <c r="T764" s="202">
        <f>S764*H764</f>
        <v>0</v>
      </c>
      <c r="AR764" s="23" t="s">
        <v>239</v>
      </c>
      <c r="AT764" s="23" t="s">
        <v>176</v>
      </c>
      <c r="AU764" s="23" t="s">
        <v>89</v>
      </c>
      <c r="AY764" s="23" t="s">
        <v>173</v>
      </c>
      <c r="BE764" s="203">
        <f>IF(N764="základní",J764,0)</f>
        <v>0</v>
      </c>
      <c r="BF764" s="203">
        <f>IF(N764="snížená",J764,0)</f>
        <v>0</v>
      </c>
      <c r="BG764" s="203">
        <f>IF(N764="zákl. přenesená",J764,0)</f>
        <v>0</v>
      </c>
      <c r="BH764" s="203">
        <f>IF(N764="sníž. přenesená",J764,0)</f>
        <v>0</v>
      </c>
      <c r="BI764" s="203">
        <f>IF(N764="nulová",J764,0)</f>
        <v>0</v>
      </c>
      <c r="BJ764" s="23" t="s">
        <v>87</v>
      </c>
      <c r="BK764" s="203">
        <f>ROUND(I764*H764,2)</f>
        <v>0</v>
      </c>
      <c r="BL764" s="23" t="s">
        <v>239</v>
      </c>
      <c r="BM764" s="23" t="s">
        <v>1551</v>
      </c>
    </row>
    <row r="765" spans="2:65" s="1" customFormat="1" ht="27">
      <c r="B765" s="41"/>
      <c r="C765" s="63"/>
      <c r="D765" s="204" t="s">
        <v>182</v>
      </c>
      <c r="E765" s="63"/>
      <c r="F765" s="205" t="s">
        <v>1552</v>
      </c>
      <c r="G765" s="63"/>
      <c r="H765" s="63"/>
      <c r="I765" s="163"/>
      <c r="J765" s="63"/>
      <c r="K765" s="63"/>
      <c r="L765" s="61"/>
      <c r="M765" s="206"/>
      <c r="N765" s="42"/>
      <c r="O765" s="42"/>
      <c r="P765" s="42"/>
      <c r="Q765" s="42"/>
      <c r="R765" s="42"/>
      <c r="S765" s="42"/>
      <c r="T765" s="78"/>
      <c r="AT765" s="23" t="s">
        <v>182</v>
      </c>
      <c r="AU765" s="23" t="s">
        <v>89</v>
      </c>
    </row>
    <row r="766" spans="2:65" s="10" customFormat="1" ht="29.85" customHeight="1">
      <c r="B766" s="176"/>
      <c r="C766" s="177"/>
      <c r="D766" s="178" t="s">
        <v>79</v>
      </c>
      <c r="E766" s="190" t="s">
        <v>1553</v>
      </c>
      <c r="F766" s="190" t="s">
        <v>1554</v>
      </c>
      <c r="G766" s="177"/>
      <c r="H766" s="177"/>
      <c r="I766" s="180"/>
      <c r="J766" s="191">
        <f>BK766</f>
        <v>0</v>
      </c>
      <c r="K766" s="177"/>
      <c r="L766" s="182"/>
      <c r="M766" s="183"/>
      <c r="N766" s="184"/>
      <c r="O766" s="184"/>
      <c r="P766" s="185">
        <f>SUM(P767:P792)</f>
        <v>0</v>
      </c>
      <c r="Q766" s="184"/>
      <c r="R766" s="185">
        <f>SUM(R767:R792)</f>
        <v>4.8529757</v>
      </c>
      <c r="S766" s="184"/>
      <c r="T766" s="186">
        <f>SUM(T767:T792)</f>
        <v>0</v>
      </c>
      <c r="AR766" s="187" t="s">
        <v>89</v>
      </c>
      <c r="AT766" s="188" t="s">
        <v>79</v>
      </c>
      <c r="AU766" s="188" t="s">
        <v>87</v>
      </c>
      <c r="AY766" s="187" t="s">
        <v>173</v>
      </c>
      <c r="BK766" s="189">
        <f>SUM(BK767:BK792)</f>
        <v>0</v>
      </c>
    </row>
    <row r="767" spans="2:65" s="1" customFormat="1" ht="25.5" customHeight="1">
      <c r="B767" s="41"/>
      <c r="C767" s="192" t="s">
        <v>1555</v>
      </c>
      <c r="D767" s="192" t="s">
        <v>176</v>
      </c>
      <c r="E767" s="193" t="s">
        <v>1556</v>
      </c>
      <c r="F767" s="194" t="s">
        <v>1557</v>
      </c>
      <c r="G767" s="195" t="s">
        <v>256</v>
      </c>
      <c r="H767" s="196">
        <v>317.52</v>
      </c>
      <c r="I767" s="197"/>
      <c r="J767" s="198">
        <f>ROUND(I767*H767,2)</f>
        <v>0</v>
      </c>
      <c r="K767" s="194" t="s">
        <v>78</v>
      </c>
      <c r="L767" s="61"/>
      <c r="M767" s="199" t="s">
        <v>78</v>
      </c>
      <c r="N767" s="200" t="s">
        <v>50</v>
      </c>
      <c r="O767" s="42"/>
      <c r="P767" s="201">
        <f>O767*H767</f>
        <v>0</v>
      </c>
      <c r="Q767" s="201">
        <v>1E-4</v>
      </c>
      <c r="R767" s="201">
        <f>Q767*H767</f>
        <v>3.1752000000000002E-2</v>
      </c>
      <c r="S767" s="201">
        <v>0</v>
      </c>
      <c r="T767" s="202">
        <f>S767*H767</f>
        <v>0</v>
      </c>
      <c r="AR767" s="23" t="s">
        <v>239</v>
      </c>
      <c r="AT767" s="23" t="s">
        <v>176</v>
      </c>
      <c r="AU767" s="23" t="s">
        <v>89</v>
      </c>
      <c r="AY767" s="23" t="s">
        <v>173</v>
      </c>
      <c r="BE767" s="203">
        <f>IF(N767="základní",J767,0)</f>
        <v>0</v>
      </c>
      <c r="BF767" s="203">
        <f>IF(N767="snížená",J767,0)</f>
        <v>0</v>
      </c>
      <c r="BG767" s="203">
        <f>IF(N767="zákl. přenesená",J767,0)</f>
        <v>0</v>
      </c>
      <c r="BH767" s="203">
        <f>IF(N767="sníž. přenesená",J767,0)</f>
        <v>0</v>
      </c>
      <c r="BI767" s="203">
        <f>IF(N767="nulová",J767,0)</f>
        <v>0</v>
      </c>
      <c r="BJ767" s="23" t="s">
        <v>87</v>
      </c>
      <c r="BK767" s="203">
        <f>ROUND(I767*H767,2)</f>
        <v>0</v>
      </c>
      <c r="BL767" s="23" t="s">
        <v>239</v>
      </c>
      <c r="BM767" s="23" t="s">
        <v>1558</v>
      </c>
    </row>
    <row r="768" spans="2:65" s="1" customFormat="1" ht="13.5">
      <c r="B768" s="41"/>
      <c r="C768" s="63"/>
      <c r="D768" s="204" t="s">
        <v>182</v>
      </c>
      <c r="E768" s="63"/>
      <c r="F768" s="205" t="s">
        <v>1557</v>
      </c>
      <c r="G768" s="63"/>
      <c r="H768" s="63"/>
      <c r="I768" s="163"/>
      <c r="J768" s="63"/>
      <c r="K768" s="63"/>
      <c r="L768" s="61"/>
      <c r="M768" s="206"/>
      <c r="N768" s="42"/>
      <c r="O768" s="42"/>
      <c r="P768" s="42"/>
      <c r="Q768" s="42"/>
      <c r="R768" s="42"/>
      <c r="S768" s="42"/>
      <c r="T768" s="78"/>
      <c r="AT768" s="23" t="s">
        <v>182</v>
      </c>
      <c r="AU768" s="23" t="s">
        <v>89</v>
      </c>
    </row>
    <row r="769" spans="2:65" s="11" customFormat="1" ht="13.5">
      <c r="B769" s="210"/>
      <c r="C769" s="211"/>
      <c r="D769" s="204" t="s">
        <v>279</v>
      </c>
      <c r="E769" s="212" t="s">
        <v>78</v>
      </c>
      <c r="F769" s="213" t="s">
        <v>1559</v>
      </c>
      <c r="G769" s="211"/>
      <c r="H769" s="214">
        <v>317.52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279</v>
      </c>
      <c r="AU769" s="220" t="s">
        <v>89</v>
      </c>
      <c r="AV769" s="11" t="s">
        <v>89</v>
      </c>
      <c r="AW769" s="11" t="s">
        <v>42</v>
      </c>
      <c r="AX769" s="11" t="s">
        <v>87</v>
      </c>
      <c r="AY769" s="220" t="s">
        <v>173</v>
      </c>
    </row>
    <row r="770" spans="2:65" s="1" customFormat="1" ht="16.5" customHeight="1">
      <c r="B770" s="41"/>
      <c r="C770" s="242" t="s">
        <v>1560</v>
      </c>
      <c r="D770" s="242" t="s">
        <v>346</v>
      </c>
      <c r="E770" s="243" t="s">
        <v>1561</v>
      </c>
      <c r="F770" s="244" t="s">
        <v>1562</v>
      </c>
      <c r="G770" s="245" t="s">
        <v>256</v>
      </c>
      <c r="H770" s="246">
        <v>342.92200000000003</v>
      </c>
      <c r="I770" s="247"/>
      <c r="J770" s="248">
        <f>ROUND(I770*H770,2)</f>
        <v>0</v>
      </c>
      <c r="K770" s="244" t="s">
        <v>276</v>
      </c>
      <c r="L770" s="249"/>
      <c r="M770" s="250" t="s">
        <v>78</v>
      </c>
      <c r="N770" s="251" t="s">
        <v>50</v>
      </c>
      <c r="O770" s="42"/>
      <c r="P770" s="201">
        <f>O770*H770</f>
        <v>0</v>
      </c>
      <c r="Q770" s="201">
        <v>1.2E-2</v>
      </c>
      <c r="R770" s="201">
        <f>Q770*H770</f>
        <v>4.1150640000000003</v>
      </c>
      <c r="S770" s="201">
        <v>0</v>
      </c>
      <c r="T770" s="202">
        <f>S770*H770</f>
        <v>0</v>
      </c>
      <c r="AR770" s="23" t="s">
        <v>666</v>
      </c>
      <c r="AT770" s="23" t="s">
        <v>346</v>
      </c>
      <c r="AU770" s="23" t="s">
        <v>89</v>
      </c>
      <c r="AY770" s="23" t="s">
        <v>173</v>
      </c>
      <c r="BE770" s="203">
        <f>IF(N770="základní",J770,0)</f>
        <v>0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23" t="s">
        <v>87</v>
      </c>
      <c r="BK770" s="203">
        <f>ROUND(I770*H770,2)</f>
        <v>0</v>
      </c>
      <c r="BL770" s="23" t="s">
        <v>239</v>
      </c>
      <c r="BM770" s="23" t="s">
        <v>1563</v>
      </c>
    </row>
    <row r="771" spans="2:65" s="1" customFormat="1" ht="27">
      <c r="B771" s="41"/>
      <c r="C771" s="63"/>
      <c r="D771" s="204" t="s">
        <v>182</v>
      </c>
      <c r="E771" s="63"/>
      <c r="F771" s="205" t="s">
        <v>1564</v>
      </c>
      <c r="G771" s="63"/>
      <c r="H771" s="63"/>
      <c r="I771" s="163"/>
      <c r="J771" s="63"/>
      <c r="K771" s="63"/>
      <c r="L771" s="61"/>
      <c r="M771" s="206"/>
      <c r="N771" s="42"/>
      <c r="O771" s="42"/>
      <c r="P771" s="42"/>
      <c r="Q771" s="42"/>
      <c r="R771" s="42"/>
      <c r="S771" s="42"/>
      <c r="T771" s="78"/>
      <c r="AT771" s="23" t="s">
        <v>182</v>
      </c>
      <c r="AU771" s="23" t="s">
        <v>89</v>
      </c>
    </row>
    <row r="772" spans="2:65" s="11" customFormat="1" ht="13.5">
      <c r="B772" s="210"/>
      <c r="C772" s="211"/>
      <c r="D772" s="204" t="s">
        <v>279</v>
      </c>
      <c r="E772" s="211"/>
      <c r="F772" s="213" t="s">
        <v>1565</v>
      </c>
      <c r="G772" s="211"/>
      <c r="H772" s="214">
        <v>342.92200000000003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279</v>
      </c>
      <c r="AU772" s="220" t="s">
        <v>89</v>
      </c>
      <c r="AV772" s="11" t="s">
        <v>89</v>
      </c>
      <c r="AW772" s="11" t="s">
        <v>6</v>
      </c>
      <c r="AX772" s="11" t="s">
        <v>87</v>
      </c>
      <c r="AY772" s="220" t="s">
        <v>173</v>
      </c>
    </row>
    <row r="773" spans="2:65" s="1" customFormat="1" ht="25.5" customHeight="1">
      <c r="B773" s="41"/>
      <c r="C773" s="192" t="s">
        <v>1566</v>
      </c>
      <c r="D773" s="192" t="s">
        <v>176</v>
      </c>
      <c r="E773" s="193" t="s">
        <v>1567</v>
      </c>
      <c r="F773" s="194" t="s">
        <v>1568</v>
      </c>
      <c r="G773" s="195" t="s">
        <v>256</v>
      </c>
      <c r="H773" s="196">
        <v>118.45</v>
      </c>
      <c r="I773" s="197"/>
      <c r="J773" s="198">
        <f>ROUND(I773*H773,2)</f>
        <v>0</v>
      </c>
      <c r="K773" s="194" t="s">
        <v>276</v>
      </c>
      <c r="L773" s="61"/>
      <c r="M773" s="199" t="s">
        <v>78</v>
      </c>
      <c r="N773" s="200" t="s">
        <v>50</v>
      </c>
      <c r="O773" s="42"/>
      <c r="P773" s="201">
        <f>O773*H773</f>
        <v>0</v>
      </c>
      <c r="Q773" s="201">
        <v>0</v>
      </c>
      <c r="R773" s="201">
        <f>Q773*H773</f>
        <v>0</v>
      </c>
      <c r="S773" s="201">
        <v>0</v>
      </c>
      <c r="T773" s="202">
        <f>S773*H773</f>
        <v>0</v>
      </c>
      <c r="AR773" s="23" t="s">
        <v>239</v>
      </c>
      <c r="AT773" s="23" t="s">
        <v>176</v>
      </c>
      <c r="AU773" s="23" t="s">
        <v>89</v>
      </c>
      <c r="AY773" s="23" t="s">
        <v>173</v>
      </c>
      <c r="BE773" s="203">
        <f>IF(N773="základní",J773,0)</f>
        <v>0</v>
      </c>
      <c r="BF773" s="203">
        <f>IF(N773="snížená",J773,0)</f>
        <v>0</v>
      </c>
      <c r="BG773" s="203">
        <f>IF(N773="zákl. přenesená",J773,0)</f>
        <v>0</v>
      </c>
      <c r="BH773" s="203">
        <f>IF(N773="sníž. přenesená",J773,0)</f>
        <v>0</v>
      </c>
      <c r="BI773" s="203">
        <f>IF(N773="nulová",J773,0)</f>
        <v>0</v>
      </c>
      <c r="BJ773" s="23" t="s">
        <v>87</v>
      </c>
      <c r="BK773" s="203">
        <f>ROUND(I773*H773,2)</f>
        <v>0</v>
      </c>
      <c r="BL773" s="23" t="s">
        <v>239</v>
      </c>
      <c r="BM773" s="23" t="s">
        <v>1569</v>
      </c>
    </row>
    <row r="774" spans="2:65" s="1" customFormat="1" ht="13.5">
      <c r="B774" s="41"/>
      <c r="C774" s="63"/>
      <c r="D774" s="204" t="s">
        <v>182</v>
      </c>
      <c r="E774" s="63"/>
      <c r="F774" s="205" t="s">
        <v>1570</v>
      </c>
      <c r="G774" s="63"/>
      <c r="H774" s="63"/>
      <c r="I774" s="163"/>
      <c r="J774" s="63"/>
      <c r="K774" s="63"/>
      <c r="L774" s="61"/>
      <c r="M774" s="206"/>
      <c r="N774" s="42"/>
      <c r="O774" s="42"/>
      <c r="P774" s="42"/>
      <c r="Q774" s="42"/>
      <c r="R774" s="42"/>
      <c r="S774" s="42"/>
      <c r="T774" s="78"/>
      <c r="AT774" s="23" t="s">
        <v>182</v>
      </c>
      <c r="AU774" s="23" t="s">
        <v>89</v>
      </c>
    </row>
    <row r="775" spans="2:65" s="11" customFormat="1" ht="13.5">
      <c r="B775" s="210"/>
      <c r="C775" s="211"/>
      <c r="D775" s="204" t="s">
        <v>279</v>
      </c>
      <c r="E775" s="212" t="s">
        <v>78</v>
      </c>
      <c r="F775" s="213" t="s">
        <v>1397</v>
      </c>
      <c r="G775" s="211"/>
      <c r="H775" s="214">
        <v>118.45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279</v>
      </c>
      <c r="AU775" s="220" t="s">
        <v>89</v>
      </c>
      <c r="AV775" s="11" t="s">
        <v>89</v>
      </c>
      <c r="AW775" s="11" t="s">
        <v>42</v>
      </c>
      <c r="AX775" s="11" t="s">
        <v>87</v>
      </c>
      <c r="AY775" s="220" t="s">
        <v>173</v>
      </c>
    </row>
    <row r="776" spans="2:65" s="1" customFormat="1" ht="16.5" customHeight="1">
      <c r="B776" s="41"/>
      <c r="C776" s="242" t="s">
        <v>1571</v>
      </c>
      <c r="D776" s="242" t="s">
        <v>346</v>
      </c>
      <c r="E776" s="243" t="s">
        <v>1572</v>
      </c>
      <c r="F776" s="244" t="s">
        <v>1573</v>
      </c>
      <c r="G776" s="245" t="s">
        <v>327</v>
      </c>
      <c r="H776" s="246">
        <v>189.52</v>
      </c>
      <c r="I776" s="247"/>
      <c r="J776" s="248">
        <f>ROUND(I776*H776,2)</f>
        <v>0</v>
      </c>
      <c r="K776" s="244" t="s">
        <v>276</v>
      </c>
      <c r="L776" s="249"/>
      <c r="M776" s="250" t="s">
        <v>78</v>
      </c>
      <c r="N776" s="251" t="s">
        <v>50</v>
      </c>
      <c r="O776" s="42"/>
      <c r="P776" s="201">
        <f>O776*H776</f>
        <v>0</v>
      </c>
      <c r="Q776" s="201">
        <v>8.0000000000000004E-4</v>
      </c>
      <c r="R776" s="201">
        <f>Q776*H776</f>
        <v>0.15161600000000003</v>
      </c>
      <c r="S776" s="201">
        <v>0</v>
      </c>
      <c r="T776" s="202">
        <f>S776*H776</f>
        <v>0</v>
      </c>
      <c r="AR776" s="23" t="s">
        <v>666</v>
      </c>
      <c r="AT776" s="23" t="s">
        <v>346</v>
      </c>
      <c r="AU776" s="23" t="s">
        <v>89</v>
      </c>
      <c r="AY776" s="23" t="s">
        <v>173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3" t="s">
        <v>87</v>
      </c>
      <c r="BK776" s="203">
        <f>ROUND(I776*H776,2)</f>
        <v>0</v>
      </c>
      <c r="BL776" s="23" t="s">
        <v>239</v>
      </c>
      <c r="BM776" s="23" t="s">
        <v>1574</v>
      </c>
    </row>
    <row r="777" spans="2:65" s="1" customFormat="1" ht="13.5">
      <c r="B777" s="41"/>
      <c r="C777" s="63"/>
      <c r="D777" s="204" t="s">
        <v>182</v>
      </c>
      <c r="E777" s="63"/>
      <c r="F777" s="205" t="s">
        <v>1575</v>
      </c>
      <c r="G777" s="63"/>
      <c r="H777" s="63"/>
      <c r="I777" s="163"/>
      <c r="J777" s="63"/>
      <c r="K777" s="63"/>
      <c r="L777" s="61"/>
      <c r="M777" s="206"/>
      <c r="N777" s="42"/>
      <c r="O777" s="42"/>
      <c r="P777" s="42"/>
      <c r="Q777" s="42"/>
      <c r="R777" s="42"/>
      <c r="S777" s="42"/>
      <c r="T777" s="78"/>
      <c r="AT777" s="23" t="s">
        <v>182</v>
      </c>
      <c r="AU777" s="23" t="s">
        <v>89</v>
      </c>
    </row>
    <row r="778" spans="2:65" s="11" customFormat="1" ht="13.5">
      <c r="B778" s="210"/>
      <c r="C778" s="211"/>
      <c r="D778" s="204" t="s">
        <v>279</v>
      </c>
      <c r="E778" s="211"/>
      <c r="F778" s="213" t="s">
        <v>1576</v>
      </c>
      <c r="G778" s="211"/>
      <c r="H778" s="214">
        <v>189.52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279</v>
      </c>
      <c r="AU778" s="220" t="s">
        <v>89</v>
      </c>
      <c r="AV778" s="11" t="s">
        <v>89</v>
      </c>
      <c r="AW778" s="11" t="s">
        <v>6</v>
      </c>
      <c r="AX778" s="11" t="s">
        <v>87</v>
      </c>
      <c r="AY778" s="220" t="s">
        <v>173</v>
      </c>
    </row>
    <row r="779" spans="2:65" s="1" customFormat="1" ht="25.5" customHeight="1">
      <c r="B779" s="41"/>
      <c r="C779" s="192" t="s">
        <v>1577</v>
      </c>
      <c r="D779" s="192" t="s">
        <v>176</v>
      </c>
      <c r="E779" s="193" t="s">
        <v>1578</v>
      </c>
      <c r="F779" s="194" t="s">
        <v>1579</v>
      </c>
      <c r="G779" s="195" t="s">
        <v>327</v>
      </c>
      <c r="H779" s="196">
        <v>58.9</v>
      </c>
      <c r="I779" s="197"/>
      <c r="J779" s="198">
        <f>ROUND(I779*H779,2)</f>
        <v>0</v>
      </c>
      <c r="K779" s="194" t="s">
        <v>276</v>
      </c>
      <c r="L779" s="61"/>
      <c r="M779" s="199" t="s">
        <v>78</v>
      </c>
      <c r="N779" s="200" t="s">
        <v>50</v>
      </c>
      <c r="O779" s="42"/>
      <c r="P779" s="201">
        <f>O779*H779</f>
        <v>0</v>
      </c>
      <c r="Q779" s="201">
        <v>1.1999999999999999E-3</v>
      </c>
      <c r="R779" s="201">
        <f>Q779*H779</f>
        <v>7.0679999999999993E-2</v>
      </c>
      <c r="S779" s="201">
        <v>0</v>
      </c>
      <c r="T779" s="202">
        <f>S779*H779</f>
        <v>0</v>
      </c>
      <c r="AR779" s="23" t="s">
        <v>239</v>
      </c>
      <c r="AT779" s="23" t="s">
        <v>176</v>
      </c>
      <c r="AU779" s="23" t="s">
        <v>89</v>
      </c>
      <c r="AY779" s="23" t="s">
        <v>173</v>
      </c>
      <c r="BE779" s="203">
        <f>IF(N779="základní",J779,0)</f>
        <v>0</v>
      </c>
      <c r="BF779" s="203">
        <f>IF(N779="snížená",J779,0)</f>
        <v>0</v>
      </c>
      <c r="BG779" s="203">
        <f>IF(N779="zákl. přenesená",J779,0)</f>
        <v>0</v>
      </c>
      <c r="BH779" s="203">
        <f>IF(N779="sníž. přenesená",J779,0)</f>
        <v>0</v>
      </c>
      <c r="BI779" s="203">
        <f>IF(N779="nulová",J779,0)</f>
        <v>0</v>
      </c>
      <c r="BJ779" s="23" t="s">
        <v>87</v>
      </c>
      <c r="BK779" s="203">
        <f>ROUND(I779*H779,2)</f>
        <v>0</v>
      </c>
      <c r="BL779" s="23" t="s">
        <v>239</v>
      </c>
      <c r="BM779" s="23" t="s">
        <v>1580</v>
      </c>
    </row>
    <row r="780" spans="2:65" s="1" customFormat="1" ht="27">
      <c r="B780" s="41"/>
      <c r="C780" s="63"/>
      <c r="D780" s="204" t="s">
        <v>182</v>
      </c>
      <c r="E780" s="63"/>
      <c r="F780" s="205" t="s">
        <v>1581</v>
      </c>
      <c r="G780" s="63"/>
      <c r="H780" s="63"/>
      <c r="I780" s="163"/>
      <c r="J780" s="63"/>
      <c r="K780" s="63"/>
      <c r="L780" s="61"/>
      <c r="M780" s="206"/>
      <c r="N780" s="42"/>
      <c r="O780" s="42"/>
      <c r="P780" s="42"/>
      <c r="Q780" s="42"/>
      <c r="R780" s="42"/>
      <c r="S780" s="42"/>
      <c r="T780" s="78"/>
      <c r="AT780" s="23" t="s">
        <v>182</v>
      </c>
      <c r="AU780" s="23" t="s">
        <v>89</v>
      </c>
    </row>
    <row r="781" spans="2:65" s="11" customFormat="1" ht="13.5">
      <c r="B781" s="210"/>
      <c r="C781" s="211"/>
      <c r="D781" s="204" t="s">
        <v>279</v>
      </c>
      <c r="E781" s="212" t="s">
        <v>78</v>
      </c>
      <c r="F781" s="213" t="s">
        <v>1582</v>
      </c>
      <c r="G781" s="211"/>
      <c r="H781" s="214">
        <v>58.9</v>
      </c>
      <c r="I781" s="215"/>
      <c r="J781" s="211"/>
      <c r="K781" s="211"/>
      <c r="L781" s="216"/>
      <c r="M781" s="217"/>
      <c r="N781" s="218"/>
      <c r="O781" s="218"/>
      <c r="P781" s="218"/>
      <c r="Q781" s="218"/>
      <c r="R781" s="218"/>
      <c r="S781" s="218"/>
      <c r="T781" s="219"/>
      <c r="AT781" s="220" t="s">
        <v>279</v>
      </c>
      <c r="AU781" s="220" t="s">
        <v>89</v>
      </c>
      <c r="AV781" s="11" t="s">
        <v>89</v>
      </c>
      <c r="AW781" s="11" t="s">
        <v>42</v>
      </c>
      <c r="AX781" s="11" t="s">
        <v>87</v>
      </c>
      <c r="AY781" s="220" t="s">
        <v>173</v>
      </c>
    </row>
    <row r="782" spans="2:65" s="1" customFormat="1" ht="25.5" customHeight="1">
      <c r="B782" s="41"/>
      <c r="C782" s="192" t="s">
        <v>1583</v>
      </c>
      <c r="D782" s="192" t="s">
        <v>176</v>
      </c>
      <c r="E782" s="193" t="s">
        <v>1584</v>
      </c>
      <c r="F782" s="194" t="s">
        <v>1585</v>
      </c>
      <c r="G782" s="195" t="s">
        <v>327</v>
      </c>
      <c r="H782" s="196">
        <v>53.2</v>
      </c>
      <c r="I782" s="197"/>
      <c r="J782" s="198">
        <f>ROUND(I782*H782,2)</f>
        <v>0</v>
      </c>
      <c r="K782" s="194" t="s">
        <v>276</v>
      </c>
      <c r="L782" s="61"/>
      <c r="M782" s="199" t="s">
        <v>78</v>
      </c>
      <c r="N782" s="200" t="s">
        <v>50</v>
      </c>
      <c r="O782" s="42"/>
      <c r="P782" s="201">
        <f>O782*H782</f>
        <v>0</v>
      </c>
      <c r="Q782" s="201">
        <v>1.1999999999999999E-3</v>
      </c>
      <c r="R782" s="201">
        <f>Q782*H782</f>
        <v>6.3839999999999994E-2</v>
      </c>
      <c r="S782" s="201">
        <v>0</v>
      </c>
      <c r="T782" s="202">
        <f>S782*H782</f>
        <v>0</v>
      </c>
      <c r="AR782" s="23" t="s">
        <v>239</v>
      </c>
      <c r="AT782" s="23" t="s">
        <v>176</v>
      </c>
      <c r="AU782" s="23" t="s">
        <v>89</v>
      </c>
      <c r="AY782" s="23" t="s">
        <v>173</v>
      </c>
      <c r="BE782" s="203">
        <f>IF(N782="základní",J782,0)</f>
        <v>0</v>
      </c>
      <c r="BF782" s="203">
        <f>IF(N782="snížená",J782,0)</f>
        <v>0</v>
      </c>
      <c r="BG782" s="203">
        <f>IF(N782="zákl. přenesená",J782,0)</f>
        <v>0</v>
      </c>
      <c r="BH782" s="203">
        <f>IF(N782="sníž. přenesená",J782,0)</f>
        <v>0</v>
      </c>
      <c r="BI782" s="203">
        <f>IF(N782="nulová",J782,0)</f>
        <v>0</v>
      </c>
      <c r="BJ782" s="23" t="s">
        <v>87</v>
      </c>
      <c r="BK782" s="203">
        <f>ROUND(I782*H782,2)</f>
        <v>0</v>
      </c>
      <c r="BL782" s="23" t="s">
        <v>239</v>
      </c>
      <c r="BM782" s="23" t="s">
        <v>1586</v>
      </c>
    </row>
    <row r="783" spans="2:65" s="1" customFormat="1" ht="27">
      <c r="B783" s="41"/>
      <c r="C783" s="63"/>
      <c r="D783" s="204" t="s">
        <v>182</v>
      </c>
      <c r="E783" s="63"/>
      <c r="F783" s="205" t="s">
        <v>1587</v>
      </c>
      <c r="G783" s="63"/>
      <c r="H783" s="63"/>
      <c r="I783" s="163"/>
      <c r="J783" s="63"/>
      <c r="K783" s="63"/>
      <c r="L783" s="61"/>
      <c r="M783" s="206"/>
      <c r="N783" s="42"/>
      <c r="O783" s="42"/>
      <c r="P783" s="42"/>
      <c r="Q783" s="42"/>
      <c r="R783" s="42"/>
      <c r="S783" s="42"/>
      <c r="T783" s="78"/>
      <c r="AT783" s="23" t="s">
        <v>182</v>
      </c>
      <c r="AU783" s="23" t="s">
        <v>89</v>
      </c>
    </row>
    <row r="784" spans="2:65" s="11" customFormat="1" ht="13.5">
      <c r="B784" s="210"/>
      <c r="C784" s="211"/>
      <c r="D784" s="204" t="s">
        <v>279</v>
      </c>
      <c r="E784" s="212" t="s">
        <v>78</v>
      </c>
      <c r="F784" s="213" t="s">
        <v>1588</v>
      </c>
      <c r="G784" s="211"/>
      <c r="H784" s="214">
        <v>53.2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279</v>
      </c>
      <c r="AU784" s="220" t="s">
        <v>89</v>
      </c>
      <c r="AV784" s="11" t="s">
        <v>89</v>
      </c>
      <c r="AW784" s="11" t="s">
        <v>42</v>
      </c>
      <c r="AX784" s="11" t="s">
        <v>87</v>
      </c>
      <c r="AY784" s="220" t="s">
        <v>173</v>
      </c>
    </row>
    <row r="785" spans="2:65" s="1" customFormat="1" ht="25.5" customHeight="1">
      <c r="B785" s="41"/>
      <c r="C785" s="192" t="s">
        <v>1589</v>
      </c>
      <c r="D785" s="192" t="s">
        <v>176</v>
      </c>
      <c r="E785" s="193" t="s">
        <v>1590</v>
      </c>
      <c r="F785" s="194" t="s">
        <v>1591</v>
      </c>
      <c r="G785" s="195" t="s">
        <v>256</v>
      </c>
      <c r="H785" s="196">
        <v>118.45</v>
      </c>
      <c r="I785" s="197"/>
      <c r="J785" s="198">
        <f>ROUND(I785*H785,2)</f>
        <v>0</v>
      </c>
      <c r="K785" s="194" t="s">
        <v>276</v>
      </c>
      <c r="L785" s="61"/>
      <c r="M785" s="199" t="s">
        <v>78</v>
      </c>
      <c r="N785" s="200" t="s">
        <v>50</v>
      </c>
      <c r="O785" s="42"/>
      <c r="P785" s="201">
        <f>O785*H785</f>
        <v>0</v>
      </c>
      <c r="Q785" s="201">
        <v>3.6000000000000002E-4</v>
      </c>
      <c r="R785" s="201">
        <f>Q785*H785</f>
        <v>4.2642000000000006E-2</v>
      </c>
      <c r="S785" s="201">
        <v>0</v>
      </c>
      <c r="T785" s="202">
        <f>S785*H785</f>
        <v>0</v>
      </c>
      <c r="AR785" s="23" t="s">
        <v>239</v>
      </c>
      <c r="AT785" s="23" t="s">
        <v>176</v>
      </c>
      <c r="AU785" s="23" t="s">
        <v>89</v>
      </c>
      <c r="AY785" s="23" t="s">
        <v>173</v>
      </c>
      <c r="BE785" s="203">
        <f>IF(N785="základní",J785,0)</f>
        <v>0</v>
      </c>
      <c r="BF785" s="203">
        <f>IF(N785="snížená",J785,0)</f>
        <v>0</v>
      </c>
      <c r="BG785" s="203">
        <f>IF(N785="zákl. přenesená",J785,0)</f>
        <v>0</v>
      </c>
      <c r="BH785" s="203">
        <f>IF(N785="sníž. přenesená",J785,0)</f>
        <v>0</v>
      </c>
      <c r="BI785" s="203">
        <f>IF(N785="nulová",J785,0)</f>
        <v>0</v>
      </c>
      <c r="BJ785" s="23" t="s">
        <v>87</v>
      </c>
      <c r="BK785" s="203">
        <f>ROUND(I785*H785,2)</f>
        <v>0</v>
      </c>
      <c r="BL785" s="23" t="s">
        <v>239</v>
      </c>
      <c r="BM785" s="23" t="s">
        <v>1592</v>
      </c>
    </row>
    <row r="786" spans="2:65" s="1" customFormat="1" ht="27">
      <c r="B786" s="41"/>
      <c r="C786" s="63"/>
      <c r="D786" s="204" t="s">
        <v>182</v>
      </c>
      <c r="E786" s="63"/>
      <c r="F786" s="205" t="s">
        <v>1593</v>
      </c>
      <c r="G786" s="63"/>
      <c r="H786" s="63"/>
      <c r="I786" s="163"/>
      <c r="J786" s="63"/>
      <c r="K786" s="63"/>
      <c r="L786" s="61"/>
      <c r="M786" s="206"/>
      <c r="N786" s="42"/>
      <c r="O786" s="42"/>
      <c r="P786" s="42"/>
      <c r="Q786" s="42"/>
      <c r="R786" s="42"/>
      <c r="S786" s="42"/>
      <c r="T786" s="78"/>
      <c r="AT786" s="23" t="s">
        <v>182</v>
      </c>
      <c r="AU786" s="23" t="s">
        <v>89</v>
      </c>
    </row>
    <row r="787" spans="2:65" s="11" customFormat="1" ht="13.5">
      <c r="B787" s="210"/>
      <c r="C787" s="211"/>
      <c r="D787" s="204" t="s">
        <v>279</v>
      </c>
      <c r="E787" s="212" t="s">
        <v>78</v>
      </c>
      <c r="F787" s="213" t="s">
        <v>1397</v>
      </c>
      <c r="G787" s="211"/>
      <c r="H787" s="214">
        <v>118.45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279</v>
      </c>
      <c r="AU787" s="220" t="s">
        <v>89</v>
      </c>
      <c r="AV787" s="11" t="s">
        <v>89</v>
      </c>
      <c r="AW787" s="11" t="s">
        <v>42</v>
      </c>
      <c r="AX787" s="11" t="s">
        <v>87</v>
      </c>
      <c r="AY787" s="220" t="s">
        <v>173</v>
      </c>
    </row>
    <row r="788" spans="2:65" s="1" customFormat="1" ht="16.5" customHeight="1">
      <c r="B788" s="41"/>
      <c r="C788" s="242" t="s">
        <v>1594</v>
      </c>
      <c r="D788" s="242" t="s">
        <v>346</v>
      </c>
      <c r="E788" s="243" t="s">
        <v>1595</v>
      </c>
      <c r="F788" s="244" t="s">
        <v>1596</v>
      </c>
      <c r="G788" s="245" t="s">
        <v>256</v>
      </c>
      <c r="H788" s="246">
        <v>127.926</v>
      </c>
      <c r="I788" s="247"/>
      <c r="J788" s="248">
        <f>ROUND(I788*H788,2)</f>
        <v>0</v>
      </c>
      <c r="K788" s="244" t="s">
        <v>78</v>
      </c>
      <c r="L788" s="249"/>
      <c r="M788" s="250" t="s">
        <v>78</v>
      </c>
      <c r="N788" s="251" t="s">
        <v>50</v>
      </c>
      <c r="O788" s="42"/>
      <c r="P788" s="201">
        <f>O788*H788</f>
        <v>0</v>
      </c>
      <c r="Q788" s="201">
        <v>2.9499999999999999E-3</v>
      </c>
      <c r="R788" s="201">
        <f>Q788*H788</f>
        <v>0.37738169999999999</v>
      </c>
      <c r="S788" s="201">
        <v>0</v>
      </c>
      <c r="T788" s="202">
        <f>S788*H788</f>
        <v>0</v>
      </c>
      <c r="AR788" s="23" t="s">
        <v>666</v>
      </c>
      <c r="AT788" s="23" t="s">
        <v>346</v>
      </c>
      <c r="AU788" s="23" t="s">
        <v>89</v>
      </c>
      <c r="AY788" s="23" t="s">
        <v>173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3" t="s">
        <v>87</v>
      </c>
      <c r="BK788" s="203">
        <f>ROUND(I788*H788,2)</f>
        <v>0</v>
      </c>
      <c r="BL788" s="23" t="s">
        <v>239</v>
      </c>
      <c r="BM788" s="23" t="s">
        <v>1597</v>
      </c>
    </row>
    <row r="789" spans="2:65" s="1" customFormat="1" ht="13.5">
      <c r="B789" s="41"/>
      <c r="C789" s="63"/>
      <c r="D789" s="204" t="s">
        <v>182</v>
      </c>
      <c r="E789" s="63"/>
      <c r="F789" s="205" t="s">
        <v>1596</v>
      </c>
      <c r="G789" s="63"/>
      <c r="H789" s="63"/>
      <c r="I789" s="163"/>
      <c r="J789" s="63"/>
      <c r="K789" s="63"/>
      <c r="L789" s="61"/>
      <c r="M789" s="206"/>
      <c r="N789" s="42"/>
      <c r="O789" s="42"/>
      <c r="P789" s="42"/>
      <c r="Q789" s="42"/>
      <c r="R789" s="42"/>
      <c r="S789" s="42"/>
      <c r="T789" s="78"/>
      <c r="AT789" s="23" t="s">
        <v>182</v>
      </c>
      <c r="AU789" s="23" t="s">
        <v>89</v>
      </c>
    </row>
    <row r="790" spans="2:65" s="11" customFormat="1" ht="13.5">
      <c r="B790" s="210"/>
      <c r="C790" s="211"/>
      <c r="D790" s="204" t="s">
        <v>279</v>
      </c>
      <c r="E790" s="211"/>
      <c r="F790" s="213" t="s">
        <v>1598</v>
      </c>
      <c r="G790" s="211"/>
      <c r="H790" s="214">
        <v>127.926</v>
      </c>
      <c r="I790" s="215"/>
      <c r="J790" s="211"/>
      <c r="K790" s="211"/>
      <c r="L790" s="216"/>
      <c r="M790" s="217"/>
      <c r="N790" s="218"/>
      <c r="O790" s="218"/>
      <c r="P790" s="218"/>
      <c r="Q790" s="218"/>
      <c r="R790" s="218"/>
      <c r="S790" s="218"/>
      <c r="T790" s="219"/>
      <c r="AT790" s="220" t="s">
        <v>279</v>
      </c>
      <c r="AU790" s="220" t="s">
        <v>89</v>
      </c>
      <c r="AV790" s="11" t="s">
        <v>89</v>
      </c>
      <c r="AW790" s="11" t="s">
        <v>6</v>
      </c>
      <c r="AX790" s="11" t="s">
        <v>87</v>
      </c>
      <c r="AY790" s="220" t="s">
        <v>173</v>
      </c>
    </row>
    <row r="791" spans="2:65" s="1" customFormat="1" ht="16.5" customHeight="1">
      <c r="B791" s="41"/>
      <c r="C791" s="192" t="s">
        <v>1599</v>
      </c>
      <c r="D791" s="192" t="s">
        <v>176</v>
      </c>
      <c r="E791" s="193" t="s">
        <v>1600</v>
      </c>
      <c r="F791" s="194" t="s">
        <v>1601</v>
      </c>
      <c r="G791" s="195" t="s">
        <v>332</v>
      </c>
      <c r="H791" s="196">
        <v>4.8529999999999998</v>
      </c>
      <c r="I791" s="197"/>
      <c r="J791" s="198">
        <f>ROUND(I791*H791,2)</f>
        <v>0</v>
      </c>
      <c r="K791" s="194" t="s">
        <v>276</v>
      </c>
      <c r="L791" s="61"/>
      <c r="M791" s="199" t="s">
        <v>78</v>
      </c>
      <c r="N791" s="200" t="s">
        <v>50</v>
      </c>
      <c r="O791" s="42"/>
      <c r="P791" s="201">
        <f>O791*H791</f>
        <v>0</v>
      </c>
      <c r="Q791" s="201">
        <v>0</v>
      </c>
      <c r="R791" s="201">
        <f>Q791*H791</f>
        <v>0</v>
      </c>
      <c r="S791" s="201">
        <v>0</v>
      </c>
      <c r="T791" s="202">
        <f>S791*H791</f>
        <v>0</v>
      </c>
      <c r="AR791" s="23" t="s">
        <v>239</v>
      </c>
      <c r="AT791" s="23" t="s">
        <v>176</v>
      </c>
      <c r="AU791" s="23" t="s">
        <v>89</v>
      </c>
      <c r="AY791" s="23" t="s">
        <v>173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23" t="s">
        <v>87</v>
      </c>
      <c r="BK791" s="203">
        <f>ROUND(I791*H791,2)</f>
        <v>0</v>
      </c>
      <c r="BL791" s="23" t="s">
        <v>239</v>
      </c>
      <c r="BM791" s="23" t="s">
        <v>1602</v>
      </c>
    </row>
    <row r="792" spans="2:65" s="1" customFormat="1" ht="27">
      <c r="B792" s="41"/>
      <c r="C792" s="63"/>
      <c r="D792" s="204" t="s">
        <v>182</v>
      </c>
      <c r="E792" s="63"/>
      <c r="F792" s="205" t="s">
        <v>1603</v>
      </c>
      <c r="G792" s="63"/>
      <c r="H792" s="63"/>
      <c r="I792" s="163"/>
      <c r="J792" s="63"/>
      <c r="K792" s="63"/>
      <c r="L792" s="61"/>
      <c r="M792" s="206"/>
      <c r="N792" s="42"/>
      <c r="O792" s="42"/>
      <c r="P792" s="42"/>
      <c r="Q792" s="42"/>
      <c r="R792" s="42"/>
      <c r="S792" s="42"/>
      <c r="T792" s="78"/>
      <c r="AT792" s="23" t="s">
        <v>182</v>
      </c>
      <c r="AU792" s="23" t="s">
        <v>89</v>
      </c>
    </row>
    <row r="793" spans="2:65" s="10" customFormat="1" ht="29.85" customHeight="1">
      <c r="B793" s="176"/>
      <c r="C793" s="177"/>
      <c r="D793" s="178" t="s">
        <v>79</v>
      </c>
      <c r="E793" s="190" t="s">
        <v>1604</v>
      </c>
      <c r="F793" s="190" t="s">
        <v>1605</v>
      </c>
      <c r="G793" s="177"/>
      <c r="H793" s="177"/>
      <c r="I793" s="180"/>
      <c r="J793" s="191">
        <f>BK793</f>
        <v>0</v>
      </c>
      <c r="K793" s="177"/>
      <c r="L793" s="182"/>
      <c r="M793" s="183"/>
      <c r="N793" s="184"/>
      <c r="O793" s="184"/>
      <c r="P793" s="185">
        <f>SUM(P794:P911)</f>
        <v>0</v>
      </c>
      <c r="Q793" s="184"/>
      <c r="R793" s="185">
        <f>SUM(R794:R911)</f>
        <v>25.9392323</v>
      </c>
      <c r="S793" s="184"/>
      <c r="T793" s="186">
        <f>SUM(T794:T911)</f>
        <v>0</v>
      </c>
      <c r="AR793" s="187" t="s">
        <v>89</v>
      </c>
      <c r="AT793" s="188" t="s">
        <v>79</v>
      </c>
      <c r="AU793" s="188" t="s">
        <v>87</v>
      </c>
      <c r="AY793" s="187" t="s">
        <v>173</v>
      </c>
      <c r="BK793" s="189">
        <f>SUM(BK794:BK911)</f>
        <v>0</v>
      </c>
    </row>
    <row r="794" spans="2:65" s="1" customFormat="1" ht="16.5" customHeight="1">
      <c r="B794" s="41"/>
      <c r="C794" s="192" t="s">
        <v>1606</v>
      </c>
      <c r="D794" s="192" t="s">
        <v>176</v>
      </c>
      <c r="E794" s="193" t="s">
        <v>1607</v>
      </c>
      <c r="F794" s="194" t="s">
        <v>1608</v>
      </c>
      <c r="G794" s="195" t="s">
        <v>338</v>
      </c>
      <c r="H794" s="196">
        <v>30</v>
      </c>
      <c r="I794" s="197"/>
      <c r="J794" s="198">
        <f>ROUND(I794*H794,2)</f>
        <v>0</v>
      </c>
      <c r="K794" s="194" t="s">
        <v>78</v>
      </c>
      <c r="L794" s="61"/>
      <c r="M794" s="199" t="s">
        <v>78</v>
      </c>
      <c r="N794" s="200" t="s">
        <v>50</v>
      </c>
      <c r="O794" s="42"/>
      <c r="P794" s="201">
        <f>O794*H794</f>
        <v>0</v>
      </c>
      <c r="Q794" s="201">
        <v>0</v>
      </c>
      <c r="R794" s="201">
        <f>Q794*H794</f>
        <v>0</v>
      </c>
      <c r="S794" s="201">
        <v>0</v>
      </c>
      <c r="T794" s="202">
        <f>S794*H794</f>
        <v>0</v>
      </c>
      <c r="AR794" s="23" t="s">
        <v>239</v>
      </c>
      <c r="AT794" s="23" t="s">
        <v>176</v>
      </c>
      <c r="AU794" s="23" t="s">
        <v>89</v>
      </c>
      <c r="AY794" s="23" t="s">
        <v>173</v>
      </c>
      <c r="BE794" s="203">
        <f>IF(N794="základní",J794,0)</f>
        <v>0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23" t="s">
        <v>87</v>
      </c>
      <c r="BK794" s="203">
        <f>ROUND(I794*H794,2)</f>
        <v>0</v>
      </c>
      <c r="BL794" s="23" t="s">
        <v>239</v>
      </c>
      <c r="BM794" s="23" t="s">
        <v>1609</v>
      </c>
    </row>
    <row r="795" spans="2:65" s="11" customFormat="1" ht="13.5">
      <c r="B795" s="210"/>
      <c r="C795" s="211"/>
      <c r="D795" s="204" t="s">
        <v>279</v>
      </c>
      <c r="E795" s="212" t="s">
        <v>78</v>
      </c>
      <c r="F795" s="213" t="s">
        <v>1610</v>
      </c>
      <c r="G795" s="211"/>
      <c r="H795" s="214">
        <v>30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279</v>
      </c>
      <c r="AU795" s="220" t="s">
        <v>89</v>
      </c>
      <c r="AV795" s="11" t="s">
        <v>89</v>
      </c>
      <c r="AW795" s="11" t="s">
        <v>42</v>
      </c>
      <c r="AX795" s="11" t="s">
        <v>87</v>
      </c>
      <c r="AY795" s="220" t="s">
        <v>173</v>
      </c>
    </row>
    <row r="796" spans="2:65" s="1" customFormat="1" ht="16.5" customHeight="1">
      <c r="B796" s="41"/>
      <c r="C796" s="192" t="s">
        <v>1611</v>
      </c>
      <c r="D796" s="192" t="s">
        <v>176</v>
      </c>
      <c r="E796" s="193" t="s">
        <v>1612</v>
      </c>
      <c r="F796" s="194" t="s">
        <v>1613</v>
      </c>
      <c r="G796" s="195" t="s">
        <v>338</v>
      </c>
      <c r="H796" s="196">
        <v>29</v>
      </c>
      <c r="I796" s="197"/>
      <c r="J796" s="198">
        <f>ROUND(I796*H796,2)</f>
        <v>0</v>
      </c>
      <c r="K796" s="194" t="s">
        <v>78</v>
      </c>
      <c r="L796" s="61"/>
      <c r="M796" s="199" t="s">
        <v>78</v>
      </c>
      <c r="N796" s="200" t="s">
        <v>50</v>
      </c>
      <c r="O796" s="42"/>
      <c r="P796" s="201">
        <f>O796*H796</f>
        <v>0</v>
      </c>
      <c r="Q796" s="201">
        <v>0</v>
      </c>
      <c r="R796" s="201">
        <f>Q796*H796</f>
        <v>0</v>
      </c>
      <c r="S796" s="201">
        <v>0</v>
      </c>
      <c r="T796" s="202">
        <f>S796*H796</f>
        <v>0</v>
      </c>
      <c r="AR796" s="23" t="s">
        <v>239</v>
      </c>
      <c r="AT796" s="23" t="s">
        <v>176</v>
      </c>
      <c r="AU796" s="23" t="s">
        <v>89</v>
      </c>
      <c r="AY796" s="23" t="s">
        <v>173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23" t="s">
        <v>87</v>
      </c>
      <c r="BK796" s="203">
        <f>ROUND(I796*H796,2)</f>
        <v>0</v>
      </c>
      <c r="BL796" s="23" t="s">
        <v>239</v>
      </c>
      <c r="BM796" s="23" t="s">
        <v>1614</v>
      </c>
    </row>
    <row r="797" spans="2:65" s="11" customFormat="1" ht="13.5">
      <c r="B797" s="210"/>
      <c r="C797" s="211"/>
      <c r="D797" s="204" t="s">
        <v>279</v>
      </c>
      <c r="E797" s="212" t="s">
        <v>78</v>
      </c>
      <c r="F797" s="213" t="s">
        <v>1615</v>
      </c>
      <c r="G797" s="211"/>
      <c r="H797" s="214">
        <v>29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279</v>
      </c>
      <c r="AU797" s="220" t="s">
        <v>89</v>
      </c>
      <c r="AV797" s="11" t="s">
        <v>89</v>
      </c>
      <c r="AW797" s="11" t="s">
        <v>42</v>
      </c>
      <c r="AX797" s="11" t="s">
        <v>87</v>
      </c>
      <c r="AY797" s="220" t="s">
        <v>173</v>
      </c>
    </row>
    <row r="798" spans="2:65" s="1" customFormat="1" ht="25.5" customHeight="1">
      <c r="B798" s="41"/>
      <c r="C798" s="192" t="s">
        <v>1616</v>
      </c>
      <c r="D798" s="192" t="s">
        <v>176</v>
      </c>
      <c r="E798" s="193" t="s">
        <v>1617</v>
      </c>
      <c r="F798" s="194" t="s">
        <v>1618</v>
      </c>
      <c r="G798" s="195" t="s">
        <v>256</v>
      </c>
      <c r="H798" s="196">
        <v>88.754999999999995</v>
      </c>
      <c r="I798" s="197"/>
      <c r="J798" s="198">
        <f>ROUND(I798*H798,2)</f>
        <v>0</v>
      </c>
      <c r="K798" s="194" t="s">
        <v>78</v>
      </c>
      <c r="L798" s="61"/>
      <c r="M798" s="199" t="s">
        <v>78</v>
      </c>
      <c r="N798" s="200" t="s">
        <v>50</v>
      </c>
      <c r="O798" s="42"/>
      <c r="P798" s="201">
        <f>O798*H798</f>
        <v>0</v>
      </c>
      <c r="Q798" s="201">
        <v>1.5730000000000001E-2</v>
      </c>
      <c r="R798" s="201">
        <f>Q798*H798</f>
        <v>1.3961161500000001</v>
      </c>
      <c r="S798" s="201">
        <v>0</v>
      </c>
      <c r="T798" s="202">
        <f>S798*H798</f>
        <v>0</v>
      </c>
      <c r="AR798" s="23" t="s">
        <v>239</v>
      </c>
      <c r="AT798" s="23" t="s">
        <v>176</v>
      </c>
      <c r="AU798" s="23" t="s">
        <v>89</v>
      </c>
      <c r="AY798" s="23" t="s">
        <v>173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23" t="s">
        <v>87</v>
      </c>
      <c r="BK798" s="203">
        <f>ROUND(I798*H798,2)</f>
        <v>0</v>
      </c>
      <c r="BL798" s="23" t="s">
        <v>239</v>
      </c>
      <c r="BM798" s="23" t="s">
        <v>1619</v>
      </c>
    </row>
    <row r="799" spans="2:65" s="1" customFormat="1" ht="13.5">
      <c r="B799" s="41"/>
      <c r="C799" s="63"/>
      <c r="D799" s="204" t="s">
        <v>182</v>
      </c>
      <c r="E799" s="63"/>
      <c r="F799" s="205" t="s">
        <v>1618</v>
      </c>
      <c r="G799" s="63"/>
      <c r="H799" s="63"/>
      <c r="I799" s="163"/>
      <c r="J799" s="63"/>
      <c r="K799" s="63"/>
      <c r="L799" s="61"/>
      <c r="M799" s="206"/>
      <c r="N799" s="42"/>
      <c r="O799" s="42"/>
      <c r="P799" s="42"/>
      <c r="Q799" s="42"/>
      <c r="R799" s="42"/>
      <c r="S799" s="42"/>
      <c r="T799" s="78"/>
      <c r="AT799" s="23" t="s">
        <v>182</v>
      </c>
      <c r="AU799" s="23" t="s">
        <v>89</v>
      </c>
    </row>
    <row r="800" spans="2:65" s="11" customFormat="1" ht="13.5">
      <c r="B800" s="210"/>
      <c r="C800" s="211"/>
      <c r="D800" s="204" t="s">
        <v>279</v>
      </c>
      <c r="E800" s="212" t="s">
        <v>78</v>
      </c>
      <c r="F800" s="213" t="s">
        <v>1620</v>
      </c>
      <c r="G800" s="211"/>
      <c r="H800" s="214">
        <v>32.744999999999997</v>
      </c>
      <c r="I800" s="215"/>
      <c r="J800" s="211"/>
      <c r="K800" s="211"/>
      <c r="L800" s="216"/>
      <c r="M800" s="217"/>
      <c r="N800" s="218"/>
      <c r="O800" s="218"/>
      <c r="P800" s="218"/>
      <c r="Q800" s="218"/>
      <c r="R800" s="218"/>
      <c r="S800" s="218"/>
      <c r="T800" s="219"/>
      <c r="AT800" s="220" t="s">
        <v>279</v>
      </c>
      <c r="AU800" s="220" t="s">
        <v>89</v>
      </c>
      <c r="AV800" s="11" t="s">
        <v>89</v>
      </c>
      <c r="AW800" s="11" t="s">
        <v>42</v>
      </c>
      <c r="AX800" s="11" t="s">
        <v>80</v>
      </c>
      <c r="AY800" s="220" t="s">
        <v>173</v>
      </c>
    </row>
    <row r="801" spans="2:65" s="11" customFormat="1" ht="13.5">
      <c r="B801" s="210"/>
      <c r="C801" s="211"/>
      <c r="D801" s="204" t="s">
        <v>279</v>
      </c>
      <c r="E801" s="212" t="s">
        <v>78</v>
      </c>
      <c r="F801" s="213" t="s">
        <v>1621</v>
      </c>
      <c r="G801" s="211"/>
      <c r="H801" s="214">
        <v>23.51</v>
      </c>
      <c r="I801" s="215"/>
      <c r="J801" s="211"/>
      <c r="K801" s="211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279</v>
      </c>
      <c r="AU801" s="220" t="s">
        <v>89</v>
      </c>
      <c r="AV801" s="11" t="s">
        <v>89</v>
      </c>
      <c r="AW801" s="11" t="s">
        <v>42</v>
      </c>
      <c r="AX801" s="11" t="s">
        <v>80</v>
      </c>
      <c r="AY801" s="220" t="s">
        <v>173</v>
      </c>
    </row>
    <row r="802" spans="2:65" s="11" customFormat="1" ht="13.5">
      <c r="B802" s="210"/>
      <c r="C802" s="211"/>
      <c r="D802" s="204" t="s">
        <v>279</v>
      </c>
      <c r="E802" s="212" t="s">
        <v>78</v>
      </c>
      <c r="F802" s="213" t="s">
        <v>1622</v>
      </c>
      <c r="G802" s="211"/>
      <c r="H802" s="214">
        <v>24.45</v>
      </c>
      <c r="I802" s="215"/>
      <c r="J802" s="211"/>
      <c r="K802" s="211"/>
      <c r="L802" s="216"/>
      <c r="M802" s="217"/>
      <c r="N802" s="218"/>
      <c r="O802" s="218"/>
      <c r="P802" s="218"/>
      <c r="Q802" s="218"/>
      <c r="R802" s="218"/>
      <c r="S802" s="218"/>
      <c r="T802" s="219"/>
      <c r="AT802" s="220" t="s">
        <v>279</v>
      </c>
      <c r="AU802" s="220" t="s">
        <v>89</v>
      </c>
      <c r="AV802" s="11" t="s">
        <v>89</v>
      </c>
      <c r="AW802" s="11" t="s">
        <v>42</v>
      </c>
      <c r="AX802" s="11" t="s">
        <v>80</v>
      </c>
      <c r="AY802" s="220" t="s">
        <v>173</v>
      </c>
    </row>
    <row r="803" spans="2:65" s="11" customFormat="1" ht="13.5">
      <c r="B803" s="210"/>
      <c r="C803" s="211"/>
      <c r="D803" s="204" t="s">
        <v>279</v>
      </c>
      <c r="E803" s="212" t="s">
        <v>78</v>
      </c>
      <c r="F803" s="213" t="s">
        <v>1623</v>
      </c>
      <c r="G803" s="211"/>
      <c r="H803" s="214">
        <v>8.0500000000000007</v>
      </c>
      <c r="I803" s="215"/>
      <c r="J803" s="211"/>
      <c r="K803" s="211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279</v>
      </c>
      <c r="AU803" s="220" t="s">
        <v>89</v>
      </c>
      <c r="AV803" s="11" t="s">
        <v>89</v>
      </c>
      <c r="AW803" s="11" t="s">
        <v>42</v>
      </c>
      <c r="AX803" s="11" t="s">
        <v>80</v>
      </c>
      <c r="AY803" s="220" t="s">
        <v>173</v>
      </c>
    </row>
    <row r="804" spans="2:65" s="1" customFormat="1" ht="25.5" customHeight="1">
      <c r="B804" s="41"/>
      <c r="C804" s="192" t="s">
        <v>1624</v>
      </c>
      <c r="D804" s="192" t="s">
        <v>176</v>
      </c>
      <c r="E804" s="193" t="s">
        <v>1625</v>
      </c>
      <c r="F804" s="194" t="s">
        <v>1626</v>
      </c>
      <c r="G804" s="195" t="s">
        <v>256</v>
      </c>
      <c r="H804" s="196">
        <v>13.69</v>
      </c>
      <c r="I804" s="197"/>
      <c r="J804" s="198">
        <f>ROUND(I804*H804,2)</f>
        <v>0</v>
      </c>
      <c r="K804" s="194" t="s">
        <v>78</v>
      </c>
      <c r="L804" s="61"/>
      <c r="M804" s="199" t="s">
        <v>78</v>
      </c>
      <c r="N804" s="200" t="s">
        <v>50</v>
      </c>
      <c r="O804" s="42"/>
      <c r="P804" s="201">
        <f>O804*H804</f>
        <v>0</v>
      </c>
      <c r="Q804" s="201">
        <v>1.5730000000000001E-2</v>
      </c>
      <c r="R804" s="201">
        <f>Q804*H804</f>
        <v>0.2153437</v>
      </c>
      <c r="S804" s="201">
        <v>0</v>
      </c>
      <c r="T804" s="202">
        <f>S804*H804</f>
        <v>0</v>
      </c>
      <c r="AR804" s="23" t="s">
        <v>239</v>
      </c>
      <c r="AT804" s="23" t="s">
        <v>176</v>
      </c>
      <c r="AU804" s="23" t="s">
        <v>89</v>
      </c>
      <c r="AY804" s="23" t="s">
        <v>173</v>
      </c>
      <c r="BE804" s="203">
        <f>IF(N804="základní",J804,0)</f>
        <v>0</v>
      </c>
      <c r="BF804" s="203">
        <f>IF(N804="snížená",J804,0)</f>
        <v>0</v>
      </c>
      <c r="BG804" s="203">
        <f>IF(N804="zákl. přenesená",J804,0)</f>
        <v>0</v>
      </c>
      <c r="BH804" s="203">
        <f>IF(N804="sníž. přenesená",J804,0)</f>
        <v>0</v>
      </c>
      <c r="BI804" s="203">
        <f>IF(N804="nulová",J804,0)</f>
        <v>0</v>
      </c>
      <c r="BJ804" s="23" t="s">
        <v>87</v>
      </c>
      <c r="BK804" s="203">
        <f>ROUND(I804*H804,2)</f>
        <v>0</v>
      </c>
      <c r="BL804" s="23" t="s">
        <v>239</v>
      </c>
      <c r="BM804" s="23" t="s">
        <v>1627</v>
      </c>
    </row>
    <row r="805" spans="2:65" s="1" customFormat="1" ht="13.5">
      <c r="B805" s="41"/>
      <c r="C805" s="63"/>
      <c r="D805" s="204" t="s">
        <v>182</v>
      </c>
      <c r="E805" s="63"/>
      <c r="F805" s="205" t="s">
        <v>1626</v>
      </c>
      <c r="G805" s="63"/>
      <c r="H805" s="63"/>
      <c r="I805" s="163"/>
      <c r="J805" s="63"/>
      <c r="K805" s="63"/>
      <c r="L805" s="61"/>
      <c r="M805" s="206"/>
      <c r="N805" s="42"/>
      <c r="O805" s="42"/>
      <c r="P805" s="42"/>
      <c r="Q805" s="42"/>
      <c r="R805" s="42"/>
      <c r="S805" s="42"/>
      <c r="T805" s="78"/>
      <c r="AT805" s="23" t="s">
        <v>182</v>
      </c>
      <c r="AU805" s="23" t="s">
        <v>89</v>
      </c>
    </row>
    <row r="806" spans="2:65" s="11" customFormat="1" ht="13.5">
      <c r="B806" s="210"/>
      <c r="C806" s="211"/>
      <c r="D806" s="204" t="s">
        <v>279</v>
      </c>
      <c r="E806" s="212" t="s">
        <v>78</v>
      </c>
      <c r="F806" s="213" t="s">
        <v>1628</v>
      </c>
      <c r="G806" s="211"/>
      <c r="H806" s="214">
        <v>13.69</v>
      </c>
      <c r="I806" s="215"/>
      <c r="J806" s="211"/>
      <c r="K806" s="211"/>
      <c r="L806" s="216"/>
      <c r="M806" s="217"/>
      <c r="N806" s="218"/>
      <c r="O806" s="218"/>
      <c r="P806" s="218"/>
      <c r="Q806" s="218"/>
      <c r="R806" s="218"/>
      <c r="S806" s="218"/>
      <c r="T806" s="219"/>
      <c r="AT806" s="220" t="s">
        <v>279</v>
      </c>
      <c r="AU806" s="220" t="s">
        <v>89</v>
      </c>
      <c r="AV806" s="11" t="s">
        <v>89</v>
      </c>
      <c r="AW806" s="11" t="s">
        <v>42</v>
      </c>
      <c r="AX806" s="11" t="s">
        <v>87</v>
      </c>
      <c r="AY806" s="220" t="s">
        <v>173</v>
      </c>
    </row>
    <row r="807" spans="2:65" s="1" customFormat="1" ht="25.5" customHeight="1">
      <c r="B807" s="41"/>
      <c r="C807" s="192" t="s">
        <v>1629</v>
      </c>
      <c r="D807" s="192" t="s">
        <v>176</v>
      </c>
      <c r="E807" s="193" t="s">
        <v>1630</v>
      </c>
      <c r="F807" s="194" t="s">
        <v>1631</v>
      </c>
      <c r="G807" s="195" t="s">
        <v>256</v>
      </c>
      <c r="H807" s="196">
        <v>101.188</v>
      </c>
      <c r="I807" s="197"/>
      <c r="J807" s="198">
        <f>ROUND(I807*H807,2)</f>
        <v>0</v>
      </c>
      <c r="K807" s="194" t="s">
        <v>78</v>
      </c>
      <c r="L807" s="61"/>
      <c r="M807" s="199" t="s">
        <v>78</v>
      </c>
      <c r="N807" s="200" t="s">
        <v>50</v>
      </c>
      <c r="O807" s="42"/>
      <c r="P807" s="201">
        <f>O807*H807</f>
        <v>0</v>
      </c>
      <c r="Q807" s="201">
        <v>1.5730000000000001E-2</v>
      </c>
      <c r="R807" s="201">
        <f>Q807*H807</f>
        <v>1.5916872400000002</v>
      </c>
      <c r="S807" s="201">
        <v>0</v>
      </c>
      <c r="T807" s="202">
        <f>S807*H807</f>
        <v>0</v>
      </c>
      <c r="AR807" s="23" t="s">
        <v>239</v>
      </c>
      <c r="AT807" s="23" t="s">
        <v>176</v>
      </c>
      <c r="AU807" s="23" t="s">
        <v>89</v>
      </c>
      <c r="AY807" s="23" t="s">
        <v>173</v>
      </c>
      <c r="BE807" s="203">
        <f>IF(N807="základní",J807,0)</f>
        <v>0</v>
      </c>
      <c r="BF807" s="203">
        <f>IF(N807="snížená",J807,0)</f>
        <v>0</v>
      </c>
      <c r="BG807" s="203">
        <f>IF(N807="zákl. přenesená",J807,0)</f>
        <v>0</v>
      </c>
      <c r="BH807" s="203">
        <f>IF(N807="sníž. přenesená",J807,0)</f>
        <v>0</v>
      </c>
      <c r="BI807" s="203">
        <f>IF(N807="nulová",J807,0)</f>
        <v>0</v>
      </c>
      <c r="BJ807" s="23" t="s">
        <v>87</v>
      </c>
      <c r="BK807" s="203">
        <f>ROUND(I807*H807,2)</f>
        <v>0</v>
      </c>
      <c r="BL807" s="23" t="s">
        <v>239</v>
      </c>
      <c r="BM807" s="23" t="s">
        <v>1632</v>
      </c>
    </row>
    <row r="808" spans="2:65" s="1" customFormat="1" ht="13.5">
      <c r="B808" s="41"/>
      <c r="C808" s="63"/>
      <c r="D808" s="204" t="s">
        <v>182</v>
      </c>
      <c r="E808" s="63"/>
      <c r="F808" s="205" t="s">
        <v>1631</v>
      </c>
      <c r="G808" s="63"/>
      <c r="H808" s="63"/>
      <c r="I808" s="163"/>
      <c r="J808" s="63"/>
      <c r="K808" s="63"/>
      <c r="L808" s="61"/>
      <c r="M808" s="206"/>
      <c r="N808" s="42"/>
      <c r="O808" s="42"/>
      <c r="P808" s="42"/>
      <c r="Q808" s="42"/>
      <c r="R808" s="42"/>
      <c r="S808" s="42"/>
      <c r="T808" s="78"/>
      <c r="AT808" s="23" t="s">
        <v>182</v>
      </c>
      <c r="AU808" s="23" t="s">
        <v>89</v>
      </c>
    </row>
    <row r="809" spans="2:65" s="11" customFormat="1" ht="13.5">
      <c r="B809" s="210"/>
      <c r="C809" s="211"/>
      <c r="D809" s="204" t="s">
        <v>279</v>
      </c>
      <c r="E809" s="212" t="s">
        <v>78</v>
      </c>
      <c r="F809" s="213" t="s">
        <v>1633</v>
      </c>
      <c r="G809" s="211"/>
      <c r="H809" s="214">
        <v>10.789</v>
      </c>
      <c r="I809" s="215"/>
      <c r="J809" s="211"/>
      <c r="K809" s="211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279</v>
      </c>
      <c r="AU809" s="220" t="s">
        <v>89</v>
      </c>
      <c r="AV809" s="11" t="s">
        <v>89</v>
      </c>
      <c r="AW809" s="11" t="s">
        <v>42</v>
      </c>
      <c r="AX809" s="11" t="s">
        <v>80</v>
      </c>
      <c r="AY809" s="220" t="s">
        <v>173</v>
      </c>
    </row>
    <row r="810" spans="2:65" s="11" customFormat="1" ht="13.5">
      <c r="B810" s="210"/>
      <c r="C810" s="211"/>
      <c r="D810" s="204" t="s">
        <v>279</v>
      </c>
      <c r="E810" s="212" t="s">
        <v>78</v>
      </c>
      <c r="F810" s="213" t="s">
        <v>1634</v>
      </c>
      <c r="G810" s="211"/>
      <c r="H810" s="214">
        <v>10.6</v>
      </c>
      <c r="I810" s="215"/>
      <c r="J810" s="211"/>
      <c r="K810" s="211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279</v>
      </c>
      <c r="AU810" s="220" t="s">
        <v>89</v>
      </c>
      <c r="AV810" s="11" t="s">
        <v>89</v>
      </c>
      <c r="AW810" s="11" t="s">
        <v>42</v>
      </c>
      <c r="AX810" s="11" t="s">
        <v>80</v>
      </c>
      <c r="AY810" s="220" t="s">
        <v>173</v>
      </c>
    </row>
    <row r="811" spans="2:65" s="11" customFormat="1" ht="13.5">
      <c r="B811" s="210"/>
      <c r="C811" s="211"/>
      <c r="D811" s="204" t="s">
        <v>279</v>
      </c>
      <c r="E811" s="212" t="s">
        <v>78</v>
      </c>
      <c r="F811" s="213" t="s">
        <v>1635</v>
      </c>
      <c r="G811" s="211"/>
      <c r="H811" s="214">
        <v>42.436999999999998</v>
      </c>
      <c r="I811" s="215"/>
      <c r="J811" s="211"/>
      <c r="K811" s="211"/>
      <c r="L811" s="216"/>
      <c r="M811" s="217"/>
      <c r="N811" s="218"/>
      <c r="O811" s="218"/>
      <c r="P811" s="218"/>
      <c r="Q811" s="218"/>
      <c r="R811" s="218"/>
      <c r="S811" s="218"/>
      <c r="T811" s="219"/>
      <c r="AT811" s="220" t="s">
        <v>279</v>
      </c>
      <c r="AU811" s="220" t="s">
        <v>89</v>
      </c>
      <c r="AV811" s="11" t="s">
        <v>89</v>
      </c>
      <c r="AW811" s="11" t="s">
        <v>42</v>
      </c>
      <c r="AX811" s="11" t="s">
        <v>80</v>
      </c>
      <c r="AY811" s="220" t="s">
        <v>173</v>
      </c>
    </row>
    <row r="812" spans="2:65" s="11" customFormat="1" ht="13.5">
      <c r="B812" s="210"/>
      <c r="C812" s="211"/>
      <c r="D812" s="204" t="s">
        <v>279</v>
      </c>
      <c r="E812" s="212" t="s">
        <v>78</v>
      </c>
      <c r="F812" s="213" t="s">
        <v>1636</v>
      </c>
      <c r="G812" s="211"/>
      <c r="H812" s="214">
        <v>37.362000000000002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279</v>
      </c>
      <c r="AU812" s="220" t="s">
        <v>89</v>
      </c>
      <c r="AV812" s="11" t="s">
        <v>89</v>
      </c>
      <c r="AW812" s="11" t="s">
        <v>42</v>
      </c>
      <c r="AX812" s="11" t="s">
        <v>80</v>
      </c>
      <c r="AY812" s="220" t="s">
        <v>173</v>
      </c>
    </row>
    <row r="813" spans="2:65" s="1" customFormat="1" ht="25.5" customHeight="1">
      <c r="B813" s="41"/>
      <c r="C813" s="192" t="s">
        <v>1637</v>
      </c>
      <c r="D813" s="192" t="s">
        <v>176</v>
      </c>
      <c r="E813" s="193" t="s">
        <v>1638</v>
      </c>
      <c r="F813" s="194" t="s">
        <v>1639</v>
      </c>
      <c r="G813" s="195" t="s">
        <v>256</v>
      </c>
      <c r="H813" s="196">
        <v>29.957000000000001</v>
      </c>
      <c r="I813" s="197"/>
      <c r="J813" s="198">
        <f>ROUND(I813*H813,2)</f>
        <v>0</v>
      </c>
      <c r="K813" s="194" t="s">
        <v>78</v>
      </c>
      <c r="L813" s="61"/>
      <c r="M813" s="199" t="s">
        <v>78</v>
      </c>
      <c r="N813" s="200" t="s">
        <v>50</v>
      </c>
      <c r="O813" s="42"/>
      <c r="P813" s="201">
        <f>O813*H813</f>
        <v>0</v>
      </c>
      <c r="Q813" s="201">
        <v>1.5730000000000001E-2</v>
      </c>
      <c r="R813" s="201">
        <f>Q813*H813</f>
        <v>0.47122361000000001</v>
      </c>
      <c r="S813" s="201">
        <v>0</v>
      </c>
      <c r="T813" s="202">
        <f>S813*H813</f>
        <v>0</v>
      </c>
      <c r="AR813" s="23" t="s">
        <v>239</v>
      </c>
      <c r="AT813" s="23" t="s">
        <v>176</v>
      </c>
      <c r="AU813" s="23" t="s">
        <v>89</v>
      </c>
      <c r="AY813" s="23" t="s">
        <v>173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23" t="s">
        <v>87</v>
      </c>
      <c r="BK813" s="203">
        <f>ROUND(I813*H813,2)</f>
        <v>0</v>
      </c>
      <c r="BL813" s="23" t="s">
        <v>239</v>
      </c>
      <c r="BM813" s="23" t="s">
        <v>1640</v>
      </c>
    </row>
    <row r="814" spans="2:65" s="1" customFormat="1" ht="13.5">
      <c r="B814" s="41"/>
      <c r="C814" s="63"/>
      <c r="D814" s="204" t="s">
        <v>182</v>
      </c>
      <c r="E814" s="63"/>
      <c r="F814" s="205" t="s">
        <v>1639</v>
      </c>
      <c r="G814" s="63"/>
      <c r="H814" s="63"/>
      <c r="I814" s="163"/>
      <c r="J814" s="63"/>
      <c r="K814" s="63"/>
      <c r="L814" s="61"/>
      <c r="M814" s="206"/>
      <c r="N814" s="42"/>
      <c r="O814" s="42"/>
      <c r="P814" s="42"/>
      <c r="Q814" s="42"/>
      <c r="R814" s="42"/>
      <c r="S814" s="42"/>
      <c r="T814" s="78"/>
      <c r="AT814" s="23" t="s">
        <v>182</v>
      </c>
      <c r="AU814" s="23" t="s">
        <v>89</v>
      </c>
    </row>
    <row r="815" spans="2:65" s="11" customFormat="1" ht="13.5">
      <c r="B815" s="210"/>
      <c r="C815" s="211"/>
      <c r="D815" s="204" t="s">
        <v>279</v>
      </c>
      <c r="E815" s="212" t="s">
        <v>78</v>
      </c>
      <c r="F815" s="213" t="s">
        <v>1641</v>
      </c>
      <c r="G815" s="211"/>
      <c r="H815" s="214">
        <v>9.99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279</v>
      </c>
      <c r="AU815" s="220" t="s">
        <v>89</v>
      </c>
      <c r="AV815" s="11" t="s">
        <v>89</v>
      </c>
      <c r="AW815" s="11" t="s">
        <v>42</v>
      </c>
      <c r="AX815" s="11" t="s">
        <v>80</v>
      </c>
      <c r="AY815" s="220" t="s">
        <v>173</v>
      </c>
    </row>
    <row r="816" spans="2:65" s="11" customFormat="1" ht="13.5">
      <c r="B816" s="210"/>
      <c r="C816" s="211"/>
      <c r="D816" s="204" t="s">
        <v>279</v>
      </c>
      <c r="E816" s="212" t="s">
        <v>78</v>
      </c>
      <c r="F816" s="213" t="s">
        <v>1642</v>
      </c>
      <c r="G816" s="211"/>
      <c r="H816" s="214">
        <v>1.68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279</v>
      </c>
      <c r="AU816" s="220" t="s">
        <v>89</v>
      </c>
      <c r="AV816" s="11" t="s">
        <v>89</v>
      </c>
      <c r="AW816" s="11" t="s">
        <v>42</v>
      </c>
      <c r="AX816" s="11" t="s">
        <v>80</v>
      </c>
      <c r="AY816" s="220" t="s">
        <v>173</v>
      </c>
    </row>
    <row r="817" spans="2:65" s="11" customFormat="1" ht="13.5">
      <c r="B817" s="210"/>
      <c r="C817" s="211"/>
      <c r="D817" s="204" t="s">
        <v>279</v>
      </c>
      <c r="E817" s="212" t="s">
        <v>78</v>
      </c>
      <c r="F817" s="213" t="s">
        <v>1643</v>
      </c>
      <c r="G817" s="211"/>
      <c r="H817" s="214">
        <v>9.1869999999999994</v>
      </c>
      <c r="I817" s="215"/>
      <c r="J817" s="211"/>
      <c r="K817" s="211"/>
      <c r="L817" s="216"/>
      <c r="M817" s="217"/>
      <c r="N817" s="218"/>
      <c r="O817" s="218"/>
      <c r="P817" s="218"/>
      <c r="Q817" s="218"/>
      <c r="R817" s="218"/>
      <c r="S817" s="218"/>
      <c r="T817" s="219"/>
      <c r="AT817" s="220" t="s">
        <v>279</v>
      </c>
      <c r="AU817" s="220" t="s">
        <v>89</v>
      </c>
      <c r="AV817" s="11" t="s">
        <v>89</v>
      </c>
      <c r="AW817" s="11" t="s">
        <v>42</v>
      </c>
      <c r="AX817" s="11" t="s">
        <v>80</v>
      </c>
      <c r="AY817" s="220" t="s">
        <v>173</v>
      </c>
    </row>
    <row r="818" spans="2:65" s="11" customFormat="1" ht="13.5">
      <c r="B818" s="210"/>
      <c r="C818" s="211"/>
      <c r="D818" s="204" t="s">
        <v>279</v>
      </c>
      <c r="E818" s="212" t="s">
        <v>78</v>
      </c>
      <c r="F818" s="213" t="s">
        <v>1644</v>
      </c>
      <c r="G818" s="211"/>
      <c r="H818" s="214">
        <v>9.1</v>
      </c>
      <c r="I818" s="215"/>
      <c r="J818" s="211"/>
      <c r="K818" s="211"/>
      <c r="L818" s="216"/>
      <c r="M818" s="217"/>
      <c r="N818" s="218"/>
      <c r="O818" s="218"/>
      <c r="P818" s="218"/>
      <c r="Q818" s="218"/>
      <c r="R818" s="218"/>
      <c r="S818" s="218"/>
      <c r="T818" s="219"/>
      <c r="AT818" s="220" t="s">
        <v>279</v>
      </c>
      <c r="AU818" s="220" t="s">
        <v>89</v>
      </c>
      <c r="AV818" s="11" t="s">
        <v>89</v>
      </c>
      <c r="AW818" s="11" t="s">
        <v>42</v>
      </c>
      <c r="AX818" s="11" t="s">
        <v>80</v>
      </c>
      <c r="AY818" s="220" t="s">
        <v>173</v>
      </c>
    </row>
    <row r="819" spans="2:65" s="1" customFormat="1" ht="25.5" customHeight="1">
      <c r="B819" s="41"/>
      <c r="C819" s="192" t="s">
        <v>1645</v>
      </c>
      <c r="D819" s="192" t="s">
        <v>176</v>
      </c>
      <c r="E819" s="193" t="s">
        <v>1646</v>
      </c>
      <c r="F819" s="194" t="s">
        <v>1647</v>
      </c>
      <c r="G819" s="195" t="s">
        <v>256</v>
      </c>
      <c r="H819" s="196">
        <v>36.415999999999997</v>
      </c>
      <c r="I819" s="197"/>
      <c r="J819" s="198">
        <f>ROUND(I819*H819,2)</f>
        <v>0</v>
      </c>
      <c r="K819" s="194" t="s">
        <v>78</v>
      </c>
      <c r="L819" s="61"/>
      <c r="M819" s="199" t="s">
        <v>78</v>
      </c>
      <c r="N819" s="200" t="s">
        <v>50</v>
      </c>
      <c r="O819" s="42"/>
      <c r="P819" s="201">
        <f>O819*H819</f>
        <v>0</v>
      </c>
      <c r="Q819" s="201">
        <v>1.5730000000000001E-2</v>
      </c>
      <c r="R819" s="201">
        <f>Q819*H819</f>
        <v>0.57282367999999995</v>
      </c>
      <c r="S819" s="201">
        <v>0</v>
      </c>
      <c r="T819" s="202">
        <f>S819*H819</f>
        <v>0</v>
      </c>
      <c r="AR819" s="23" t="s">
        <v>239</v>
      </c>
      <c r="AT819" s="23" t="s">
        <v>176</v>
      </c>
      <c r="AU819" s="23" t="s">
        <v>89</v>
      </c>
      <c r="AY819" s="23" t="s">
        <v>173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23" t="s">
        <v>87</v>
      </c>
      <c r="BK819" s="203">
        <f>ROUND(I819*H819,2)</f>
        <v>0</v>
      </c>
      <c r="BL819" s="23" t="s">
        <v>239</v>
      </c>
      <c r="BM819" s="23" t="s">
        <v>1648</v>
      </c>
    </row>
    <row r="820" spans="2:65" s="1" customFormat="1" ht="13.5">
      <c r="B820" s="41"/>
      <c r="C820" s="63"/>
      <c r="D820" s="204" t="s">
        <v>182</v>
      </c>
      <c r="E820" s="63"/>
      <c r="F820" s="205" t="s">
        <v>1647</v>
      </c>
      <c r="G820" s="63"/>
      <c r="H820" s="63"/>
      <c r="I820" s="163"/>
      <c r="J820" s="63"/>
      <c r="K820" s="63"/>
      <c r="L820" s="61"/>
      <c r="M820" s="206"/>
      <c r="N820" s="42"/>
      <c r="O820" s="42"/>
      <c r="P820" s="42"/>
      <c r="Q820" s="42"/>
      <c r="R820" s="42"/>
      <c r="S820" s="42"/>
      <c r="T820" s="78"/>
      <c r="AT820" s="23" t="s">
        <v>182</v>
      </c>
      <c r="AU820" s="23" t="s">
        <v>89</v>
      </c>
    </row>
    <row r="821" spans="2:65" s="11" customFormat="1" ht="13.5">
      <c r="B821" s="210"/>
      <c r="C821" s="211"/>
      <c r="D821" s="204" t="s">
        <v>279</v>
      </c>
      <c r="E821" s="212" t="s">
        <v>78</v>
      </c>
      <c r="F821" s="213" t="s">
        <v>1649</v>
      </c>
      <c r="G821" s="211"/>
      <c r="H821" s="214">
        <v>1.425</v>
      </c>
      <c r="I821" s="215"/>
      <c r="J821" s="211"/>
      <c r="K821" s="211"/>
      <c r="L821" s="216"/>
      <c r="M821" s="217"/>
      <c r="N821" s="218"/>
      <c r="O821" s="218"/>
      <c r="P821" s="218"/>
      <c r="Q821" s="218"/>
      <c r="R821" s="218"/>
      <c r="S821" s="218"/>
      <c r="T821" s="219"/>
      <c r="AT821" s="220" t="s">
        <v>279</v>
      </c>
      <c r="AU821" s="220" t="s">
        <v>89</v>
      </c>
      <c r="AV821" s="11" t="s">
        <v>89</v>
      </c>
      <c r="AW821" s="11" t="s">
        <v>42</v>
      </c>
      <c r="AX821" s="11" t="s">
        <v>80</v>
      </c>
      <c r="AY821" s="220" t="s">
        <v>173</v>
      </c>
    </row>
    <row r="822" spans="2:65" s="11" customFormat="1" ht="13.5">
      <c r="B822" s="210"/>
      <c r="C822" s="211"/>
      <c r="D822" s="204" t="s">
        <v>279</v>
      </c>
      <c r="E822" s="212" t="s">
        <v>78</v>
      </c>
      <c r="F822" s="213" t="s">
        <v>1650</v>
      </c>
      <c r="G822" s="211"/>
      <c r="H822" s="214">
        <v>14.691000000000001</v>
      </c>
      <c r="I822" s="215"/>
      <c r="J822" s="211"/>
      <c r="K822" s="211"/>
      <c r="L822" s="216"/>
      <c r="M822" s="217"/>
      <c r="N822" s="218"/>
      <c r="O822" s="218"/>
      <c r="P822" s="218"/>
      <c r="Q822" s="218"/>
      <c r="R822" s="218"/>
      <c r="S822" s="218"/>
      <c r="T822" s="219"/>
      <c r="AT822" s="220" t="s">
        <v>279</v>
      </c>
      <c r="AU822" s="220" t="s">
        <v>89</v>
      </c>
      <c r="AV822" s="11" t="s">
        <v>89</v>
      </c>
      <c r="AW822" s="11" t="s">
        <v>42</v>
      </c>
      <c r="AX822" s="11" t="s">
        <v>80</v>
      </c>
      <c r="AY822" s="220" t="s">
        <v>173</v>
      </c>
    </row>
    <row r="823" spans="2:65" s="11" customFormat="1" ht="13.5">
      <c r="B823" s="210"/>
      <c r="C823" s="211"/>
      <c r="D823" s="204" t="s">
        <v>279</v>
      </c>
      <c r="E823" s="212" t="s">
        <v>78</v>
      </c>
      <c r="F823" s="213" t="s">
        <v>1651</v>
      </c>
      <c r="G823" s="211"/>
      <c r="H823" s="214">
        <v>10.15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279</v>
      </c>
      <c r="AU823" s="220" t="s">
        <v>89</v>
      </c>
      <c r="AV823" s="11" t="s">
        <v>89</v>
      </c>
      <c r="AW823" s="11" t="s">
        <v>42</v>
      </c>
      <c r="AX823" s="11" t="s">
        <v>80</v>
      </c>
      <c r="AY823" s="220" t="s">
        <v>173</v>
      </c>
    </row>
    <row r="824" spans="2:65" s="11" customFormat="1" ht="13.5">
      <c r="B824" s="210"/>
      <c r="C824" s="211"/>
      <c r="D824" s="204" t="s">
        <v>279</v>
      </c>
      <c r="E824" s="212" t="s">
        <v>78</v>
      </c>
      <c r="F824" s="213" t="s">
        <v>1652</v>
      </c>
      <c r="G824" s="211"/>
      <c r="H824" s="214">
        <v>10.15</v>
      </c>
      <c r="I824" s="215"/>
      <c r="J824" s="211"/>
      <c r="K824" s="211"/>
      <c r="L824" s="216"/>
      <c r="M824" s="217"/>
      <c r="N824" s="218"/>
      <c r="O824" s="218"/>
      <c r="P824" s="218"/>
      <c r="Q824" s="218"/>
      <c r="R824" s="218"/>
      <c r="S824" s="218"/>
      <c r="T824" s="219"/>
      <c r="AT824" s="220" t="s">
        <v>279</v>
      </c>
      <c r="AU824" s="220" t="s">
        <v>89</v>
      </c>
      <c r="AV824" s="11" t="s">
        <v>89</v>
      </c>
      <c r="AW824" s="11" t="s">
        <v>42</v>
      </c>
      <c r="AX824" s="11" t="s">
        <v>80</v>
      </c>
      <c r="AY824" s="220" t="s">
        <v>173</v>
      </c>
    </row>
    <row r="825" spans="2:65" s="1" customFormat="1" ht="25.5" customHeight="1">
      <c r="B825" s="41"/>
      <c r="C825" s="192" t="s">
        <v>1653</v>
      </c>
      <c r="D825" s="192" t="s">
        <v>176</v>
      </c>
      <c r="E825" s="193" t="s">
        <v>1654</v>
      </c>
      <c r="F825" s="194" t="s">
        <v>1655</v>
      </c>
      <c r="G825" s="195" t="s">
        <v>256</v>
      </c>
      <c r="H825" s="196">
        <v>11.27</v>
      </c>
      <c r="I825" s="197"/>
      <c r="J825" s="198">
        <f>ROUND(I825*H825,2)</f>
        <v>0</v>
      </c>
      <c r="K825" s="194" t="s">
        <v>78</v>
      </c>
      <c r="L825" s="61"/>
      <c r="M825" s="199" t="s">
        <v>78</v>
      </c>
      <c r="N825" s="200" t="s">
        <v>50</v>
      </c>
      <c r="O825" s="42"/>
      <c r="P825" s="201">
        <f>O825*H825</f>
        <v>0</v>
      </c>
      <c r="Q825" s="201">
        <v>1.5730000000000001E-2</v>
      </c>
      <c r="R825" s="201">
        <f>Q825*H825</f>
        <v>0.17727709999999999</v>
      </c>
      <c r="S825" s="201">
        <v>0</v>
      </c>
      <c r="T825" s="202">
        <f>S825*H825</f>
        <v>0</v>
      </c>
      <c r="AR825" s="23" t="s">
        <v>239</v>
      </c>
      <c r="AT825" s="23" t="s">
        <v>176</v>
      </c>
      <c r="AU825" s="23" t="s">
        <v>89</v>
      </c>
      <c r="AY825" s="23" t="s">
        <v>173</v>
      </c>
      <c r="BE825" s="203">
        <f>IF(N825="základní",J825,0)</f>
        <v>0</v>
      </c>
      <c r="BF825" s="203">
        <f>IF(N825="snížená",J825,0)</f>
        <v>0</v>
      </c>
      <c r="BG825" s="203">
        <f>IF(N825="zákl. přenesená",J825,0)</f>
        <v>0</v>
      </c>
      <c r="BH825" s="203">
        <f>IF(N825="sníž. přenesená",J825,0)</f>
        <v>0</v>
      </c>
      <c r="BI825" s="203">
        <f>IF(N825="nulová",J825,0)</f>
        <v>0</v>
      </c>
      <c r="BJ825" s="23" t="s">
        <v>87</v>
      </c>
      <c r="BK825" s="203">
        <f>ROUND(I825*H825,2)</f>
        <v>0</v>
      </c>
      <c r="BL825" s="23" t="s">
        <v>239</v>
      </c>
      <c r="BM825" s="23" t="s">
        <v>1656</v>
      </c>
    </row>
    <row r="826" spans="2:65" s="1" customFormat="1" ht="13.5">
      <c r="B826" s="41"/>
      <c r="C826" s="63"/>
      <c r="D826" s="204" t="s">
        <v>182</v>
      </c>
      <c r="E826" s="63"/>
      <c r="F826" s="205" t="s">
        <v>1655</v>
      </c>
      <c r="G826" s="63"/>
      <c r="H826" s="63"/>
      <c r="I826" s="163"/>
      <c r="J826" s="63"/>
      <c r="K826" s="63"/>
      <c r="L826" s="61"/>
      <c r="M826" s="206"/>
      <c r="N826" s="42"/>
      <c r="O826" s="42"/>
      <c r="P826" s="42"/>
      <c r="Q826" s="42"/>
      <c r="R826" s="42"/>
      <c r="S826" s="42"/>
      <c r="T826" s="78"/>
      <c r="AT826" s="23" t="s">
        <v>182</v>
      </c>
      <c r="AU826" s="23" t="s">
        <v>89</v>
      </c>
    </row>
    <row r="827" spans="2:65" s="11" customFormat="1" ht="13.5">
      <c r="B827" s="210"/>
      <c r="C827" s="211"/>
      <c r="D827" s="204" t="s">
        <v>279</v>
      </c>
      <c r="E827" s="212" t="s">
        <v>78</v>
      </c>
      <c r="F827" s="213" t="s">
        <v>1657</v>
      </c>
      <c r="G827" s="211"/>
      <c r="H827" s="214">
        <v>5.6349999999999998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279</v>
      </c>
      <c r="AU827" s="220" t="s">
        <v>89</v>
      </c>
      <c r="AV827" s="11" t="s">
        <v>89</v>
      </c>
      <c r="AW827" s="11" t="s">
        <v>42</v>
      </c>
      <c r="AX827" s="11" t="s">
        <v>80</v>
      </c>
      <c r="AY827" s="220" t="s">
        <v>173</v>
      </c>
    </row>
    <row r="828" spans="2:65" s="11" customFormat="1" ht="13.5">
      <c r="B828" s="210"/>
      <c r="C828" s="211"/>
      <c r="D828" s="204" t="s">
        <v>279</v>
      </c>
      <c r="E828" s="212" t="s">
        <v>78</v>
      </c>
      <c r="F828" s="213" t="s">
        <v>1658</v>
      </c>
      <c r="G828" s="211"/>
      <c r="H828" s="214">
        <v>5.6349999999999998</v>
      </c>
      <c r="I828" s="215"/>
      <c r="J828" s="211"/>
      <c r="K828" s="211"/>
      <c r="L828" s="216"/>
      <c r="M828" s="217"/>
      <c r="N828" s="218"/>
      <c r="O828" s="218"/>
      <c r="P828" s="218"/>
      <c r="Q828" s="218"/>
      <c r="R828" s="218"/>
      <c r="S828" s="218"/>
      <c r="T828" s="219"/>
      <c r="AT828" s="220" t="s">
        <v>279</v>
      </c>
      <c r="AU828" s="220" t="s">
        <v>89</v>
      </c>
      <c r="AV828" s="11" t="s">
        <v>89</v>
      </c>
      <c r="AW828" s="11" t="s">
        <v>42</v>
      </c>
      <c r="AX828" s="11" t="s">
        <v>80</v>
      </c>
      <c r="AY828" s="220" t="s">
        <v>173</v>
      </c>
    </row>
    <row r="829" spans="2:65" s="1" customFormat="1" ht="16.5" customHeight="1">
      <c r="B829" s="41"/>
      <c r="C829" s="192" t="s">
        <v>1659</v>
      </c>
      <c r="D829" s="192" t="s">
        <v>176</v>
      </c>
      <c r="E829" s="193" t="s">
        <v>1660</v>
      </c>
      <c r="F829" s="194" t="s">
        <v>1661</v>
      </c>
      <c r="G829" s="195" t="s">
        <v>327</v>
      </c>
      <c r="H829" s="196">
        <v>677.25</v>
      </c>
      <c r="I829" s="197"/>
      <c r="J829" s="198">
        <f>ROUND(I829*H829,2)</f>
        <v>0</v>
      </c>
      <c r="K829" s="194" t="s">
        <v>276</v>
      </c>
      <c r="L829" s="61"/>
      <c r="M829" s="199" t="s">
        <v>78</v>
      </c>
      <c r="N829" s="200" t="s">
        <v>50</v>
      </c>
      <c r="O829" s="42"/>
      <c r="P829" s="201">
        <f>O829*H829</f>
        <v>0</v>
      </c>
      <c r="Q829" s="201">
        <v>1.189E-2</v>
      </c>
      <c r="R829" s="201">
        <f>Q829*H829</f>
        <v>8.0525024999999992</v>
      </c>
      <c r="S829" s="201">
        <v>0</v>
      </c>
      <c r="T829" s="202">
        <f>S829*H829</f>
        <v>0</v>
      </c>
      <c r="AR829" s="23" t="s">
        <v>239</v>
      </c>
      <c r="AT829" s="23" t="s">
        <v>176</v>
      </c>
      <c r="AU829" s="23" t="s">
        <v>89</v>
      </c>
      <c r="AY829" s="23" t="s">
        <v>173</v>
      </c>
      <c r="BE829" s="203">
        <f>IF(N829="základní",J829,0)</f>
        <v>0</v>
      </c>
      <c r="BF829" s="203">
        <f>IF(N829="snížená",J829,0)</f>
        <v>0</v>
      </c>
      <c r="BG829" s="203">
        <f>IF(N829="zákl. přenesená",J829,0)</f>
        <v>0</v>
      </c>
      <c r="BH829" s="203">
        <f>IF(N829="sníž. přenesená",J829,0)</f>
        <v>0</v>
      </c>
      <c r="BI829" s="203">
        <f>IF(N829="nulová",J829,0)</f>
        <v>0</v>
      </c>
      <c r="BJ829" s="23" t="s">
        <v>87</v>
      </c>
      <c r="BK829" s="203">
        <f>ROUND(I829*H829,2)</f>
        <v>0</v>
      </c>
      <c r="BL829" s="23" t="s">
        <v>239</v>
      </c>
      <c r="BM829" s="23" t="s">
        <v>1662</v>
      </c>
    </row>
    <row r="830" spans="2:65" s="1" customFormat="1" ht="27">
      <c r="B830" s="41"/>
      <c r="C830" s="63"/>
      <c r="D830" s="204" t="s">
        <v>182</v>
      </c>
      <c r="E830" s="63"/>
      <c r="F830" s="205" t="s">
        <v>1663</v>
      </c>
      <c r="G830" s="63"/>
      <c r="H830" s="63"/>
      <c r="I830" s="163"/>
      <c r="J830" s="63"/>
      <c r="K830" s="63"/>
      <c r="L830" s="61"/>
      <c r="M830" s="206"/>
      <c r="N830" s="42"/>
      <c r="O830" s="42"/>
      <c r="P830" s="42"/>
      <c r="Q830" s="42"/>
      <c r="R830" s="42"/>
      <c r="S830" s="42"/>
      <c r="T830" s="78"/>
      <c r="AT830" s="23" t="s">
        <v>182</v>
      </c>
      <c r="AU830" s="23" t="s">
        <v>89</v>
      </c>
    </row>
    <row r="831" spans="2:65" s="12" customFormat="1" ht="13.5">
      <c r="B831" s="221"/>
      <c r="C831" s="222"/>
      <c r="D831" s="204" t="s">
        <v>279</v>
      </c>
      <c r="E831" s="223" t="s">
        <v>78</v>
      </c>
      <c r="F831" s="224" t="s">
        <v>1664</v>
      </c>
      <c r="G831" s="222"/>
      <c r="H831" s="223" t="s">
        <v>78</v>
      </c>
      <c r="I831" s="225"/>
      <c r="J831" s="222"/>
      <c r="K831" s="222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279</v>
      </c>
      <c r="AU831" s="230" t="s">
        <v>89</v>
      </c>
      <c r="AV831" s="12" t="s">
        <v>87</v>
      </c>
      <c r="AW831" s="12" t="s">
        <v>42</v>
      </c>
      <c r="AX831" s="12" t="s">
        <v>80</v>
      </c>
      <c r="AY831" s="230" t="s">
        <v>173</v>
      </c>
    </row>
    <row r="832" spans="2:65" s="11" customFormat="1" ht="13.5">
      <c r="B832" s="210"/>
      <c r="C832" s="211"/>
      <c r="D832" s="204" t="s">
        <v>279</v>
      </c>
      <c r="E832" s="212" t="s">
        <v>78</v>
      </c>
      <c r="F832" s="213" t="s">
        <v>1665</v>
      </c>
      <c r="G832" s="211"/>
      <c r="H832" s="214">
        <v>182.69</v>
      </c>
      <c r="I832" s="215"/>
      <c r="J832" s="211"/>
      <c r="K832" s="211"/>
      <c r="L832" s="216"/>
      <c r="M832" s="217"/>
      <c r="N832" s="218"/>
      <c r="O832" s="218"/>
      <c r="P832" s="218"/>
      <c r="Q832" s="218"/>
      <c r="R832" s="218"/>
      <c r="S832" s="218"/>
      <c r="T832" s="219"/>
      <c r="AT832" s="220" t="s">
        <v>279</v>
      </c>
      <c r="AU832" s="220" t="s">
        <v>89</v>
      </c>
      <c r="AV832" s="11" t="s">
        <v>89</v>
      </c>
      <c r="AW832" s="11" t="s">
        <v>42</v>
      </c>
      <c r="AX832" s="11" t="s">
        <v>80</v>
      </c>
      <c r="AY832" s="220" t="s">
        <v>173</v>
      </c>
    </row>
    <row r="833" spans="2:65" s="11" customFormat="1" ht="13.5">
      <c r="B833" s="210"/>
      <c r="C833" s="211"/>
      <c r="D833" s="204" t="s">
        <v>279</v>
      </c>
      <c r="E833" s="212" t="s">
        <v>78</v>
      </c>
      <c r="F833" s="213" t="s">
        <v>1666</v>
      </c>
      <c r="G833" s="211"/>
      <c r="H833" s="214">
        <v>186.42</v>
      </c>
      <c r="I833" s="215"/>
      <c r="J833" s="211"/>
      <c r="K833" s="211"/>
      <c r="L833" s="216"/>
      <c r="M833" s="217"/>
      <c r="N833" s="218"/>
      <c r="O833" s="218"/>
      <c r="P833" s="218"/>
      <c r="Q833" s="218"/>
      <c r="R833" s="218"/>
      <c r="S833" s="218"/>
      <c r="T833" s="219"/>
      <c r="AT833" s="220" t="s">
        <v>279</v>
      </c>
      <c r="AU833" s="220" t="s">
        <v>89</v>
      </c>
      <c r="AV833" s="11" t="s">
        <v>89</v>
      </c>
      <c r="AW833" s="11" t="s">
        <v>42</v>
      </c>
      <c r="AX833" s="11" t="s">
        <v>80</v>
      </c>
      <c r="AY833" s="220" t="s">
        <v>173</v>
      </c>
    </row>
    <row r="834" spans="2:65" s="11" customFormat="1" ht="13.5">
      <c r="B834" s="210"/>
      <c r="C834" s="211"/>
      <c r="D834" s="204" t="s">
        <v>279</v>
      </c>
      <c r="E834" s="212" t="s">
        <v>78</v>
      </c>
      <c r="F834" s="213" t="s">
        <v>1667</v>
      </c>
      <c r="G834" s="211"/>
      <c r="H834" s="214">
        <v>36.96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279</v>
      </c>
      <c r="AU834" s="220" t="s">
        <v>89</v>
      </c>
      <c r="AV834" s="11" t="s">
        <v>89</v>
      </c>
      <c r="AW834" s="11" t="s">
        <v>42</v>
      </c>
      <c r="AX834" s="11" t="s">
        <v>80</v>
      </c>
      <c r="AY834" s="220" t="s">
        <v>173</v>
      </c>
    </row>
    <row r="835" spans="2:65" s="11" customFormat="1" ht="13.5">
      <c r="B835" s="210"/>
      <c r="C835" s="211"/>
      <c r="D835" s="204" t="s">
        <v>279</v>
      </c>
      <c r="E835" s="212" t="s">
        <v>78</v>
      </c>
      <c r="F835" s="213" t="s">
        <v>1668</v>
      </c>
      <c r="G835" s="211"/>
      <c r="H835" s="214">
        <v>116.62</v>
      </c>
      <c r="I835" s="215"/>
      <c r="J835" s="211"/>
      <c r="K835" s="211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279</v>
      </c>
      <c r="AU835" s="220" t="s">
        <v>89</v>
      </c>
      <c r="AV835" s="11" t="s">
        <v>89</v>
      </c>
      <c r="AW835" s="11" t="s">
        <v>42</v>
      </c>
      <c r="AX835" s="11" t="s">
        <v>80</v>
      </c>
      <c r="AY835" s="220" t="s">
        <v>173</v>
      </c>
    </row>
    <row r="836" spans="2:65" s="11" customFormat="1" ht="13.5">
      <c r="B836" s="210"/>
      <c r="C836" s="211"/>
      <c r="D836" s="204" t="s">
        <v>279</v>
      </c>
      <c r="E836" s="212" t="s">
        <v>78</v>
      </c>
      <c r="F836" s="213" t="s">
        <v>1669</v>
      </c>
      <c r="G836" s="211"/>
      <c r="H836" s="214">
        <v>100.44</v>
      </c>
      <c r="I836" s="215"/>
      <c r="J836" s="211"/>
      <c r="K836" s="211"/>
      <c r="L836" s="216"/>
      <c r="M836" s="217"/>
      <c r="N836" s="218"/>
      <c r="O836" s="218"/>
      <c r="P836" s="218"/>
      <c r="Q836" s="218"/>
      <c r="R836" s="218"/>
      <c r="S836" s="218"/>
      <c r="T836" s="219"/>
      <c r="AT836" s="220" t="s">
        <v>279</v>
      </c>
      <c r="AU836" s="220" t="s">
        <v>89</v>
      </c>
      <c r="AV836" s="11" t="s">
        <v>89</v>
      </c>
      <c r="AW836" s="11" t="s">
        <v>42</v>
      </c>
      <c r="AX836" s="11" t="s">
        <v>80</v>
      </c>
      <c r="AY836" s="220" t="s">
        <v>173</v>
      </c>
    </row>
    <row r="837" spans="2:65" s="11" customFormat="1" ht="13.5">
      <c r="B837" s="210"/>
      <c r="C837" s="211"/>
      <c r="D837" s="204" t="s">
        <v>279</v>
      </c>
      <c r="E837" s="212" t="s">
        <v>78</v>
      </c>
      <c r="F837" s="213" t="s">
        <v>1670</v>
      </c>
      <c r="G837" s="211"/>
      <c r="H837" s="214">
        <v>6.72</v>
      </c>
      <c r="I837" s="215"/>
      <c r="J837" s="211"/>
      <c r="K837" s="211"/>
      <c r="L837" s="216"/>
      <c r="M837" s="217"/>
      <c r="N837" s="218"/>
      <c r="O837" s="218"/>
      <c r="P837" s="218"/>
      <c r="Q837" s="218"/>
      <c r="R837" s="218"/>
      <c r="S837" s="218"/>
      <c r="T837" s="219"/>
      <c r="AT837" s="220" t="s">
        <v>279</v>
      </c>
      <c r="AU837" s="220" t="s">
        <v>89</v>
      </c>
      <c r="AV837" s="11" t="s">
        <v>89</v>
      </c>
      <c r="AW837" s="11" t="s">
        <v>42</v>
      </c>
      <c r="AX837" s="11" t="s">
        <v>80</v>
      </c>
      <c r="AY837" s="220" t="s">
        <v>173</v>
      </c>
    </row>
    <row r="838" spans="2:65" s="11" customFormat="1" ht="13.5">
      <c r="B838" s="210"/>
      <c r="C838" s="211"/>
      <c r="D838" s="204" t="s">
        <v>279</v>
      </c>
      <c r="E838" s="212" t="s">
        <v>78</v>
      </c>
      <c r="F838" s="213" t="s">
        <v>1671</v>
      </c>
      <c r="G838" s="211"/>
      <c r="H838" s="214">
        <v>47.4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279</v>
      </c>
      <c r="AU838" s="220" t="s">
        <v>89</v>
      </c>
      <c r="AV838" s="11" t="s">
        <v>89</v>
      </c>
      <c r="AW838" s="11" t="s">
        <v>42</v>
      </c>
      <c r="AX838" s="11" t="s">
        <v>80</v>
      </c>
      <c r="AY838" s="220" t="s">
        <v>173</v>
      </c>
    </row>
    <row r="839" spans="2:65" s="13" customFormat="1" ht="13.5">
      <c r="B839" s="231"/>
      <c r="C839" s="232"/>
      <c r="D839" s="204" t="s">
        <v>279</v>
      </c>
      <c r="E839" s="233" t="s">
        <v>78</v>
      </c>
      <c r="F839" s="234" t="s">
        <v>292</v>
      </c>
      <c r="G839" s="232"/>
      <c r="H839" s="235">
        <v>677.25</v>
      </c>
      <c r="I839" s="236"/>
      <c r="J839" s="232"/>
      <c r="K839" s="232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279</v>
      </c>
      <c r="AU839" s="241" t="s">
        <v>89</v>
      </c>
      <c r="AV839" s="13" t="s">
        <v>194</v>
      </c>
      <c r="AW839" s="13" t="s">
        <v>42</v>
      </c>
      <c r="AX839" s="13" t="s">
        <v>87</v>
      </c>
      <c r="AY839" s="241" t="s">
        <v>173</v>
      </c>
    </row>
    <row r="840" spans="2:65" s="1" customFormat="1" ht="16.5" customHeight="1">
      <c r="B840" s="41"/>
      <c r="C840" s="192" t="s">
        <v>1672</v>
      </c>
      <c r="D840" s="192" t="s">
        <v>176</v>
      </c>
      <c r="E840" s="193" t="s">
        <v>1673</v>
      </c>
      <c r="F840" s="194" t="s">
        <v>1674</v>
      </c>
      <c r="G840" s="195" t="s">
        <v>256</v>
      </c>
      <c r="H840" s="196">
        <v>165.786</v>
      </c>
      <c r="I840" s="197"/>
      <c r="J840" s="198">
        <f>ROUND(I840*H840,2)</f>
        <v>0</v>
      </c>
      <c r="K840" s="194" t="s">
        <v>78</v>
      </c>
      <c r="L840" s="61"/>
      <c r="M840" s="199" t="s">
        <v>78</v>
      </c>
      <c r="N840" s="200" t="s">
        <v>50</v>
      </c>
      <c r="O840" s="42"/>
      <c r="P840" s="201">
        <f>O840*H840</f>
        <v>0</v>
      </c>
      <c r="Q840" s="201">
        <v>4.1799999999999997E-3</v>
      </c>
      <c r="R840" s="201">
        <f>Q840*H840</f>
        <v>0.69298547999999993</v>
      </c>
      <c r="S840" s="201">
        <v>0</v>
      </c>
      <c r="T840" s="202">
        <f>S840*H840</f>
        <v>0</v>
      </c>
      <c r="AR840" s="23" t="s">
        <v>239</v>
      </c>
      <c r="AT840" s="23" t="s">
        <v>176</v>
      </c>
      <c r="AU840" s="23" t="s">
        <v>89</v>
      </c>
      <c r="AY840" s="23" t="s">
        <v>173</v>
      </c>
      <c r="BE840" s="203">
        <f>IF(N840="základní",J840,0)</f>
        <v>0</v>
      </c>
      <c r="BF840" s="203">
        <f>IF(N840="snížená",J840,0)</f>
        <v>0</v>
      </c>
      <c r="BG840" s="203">
        <f>IF(N840="zákl. přenesená",J840,0)</f>
        <v>0</v>
      </c>
      <c r="BH840" s="203">
        <f>IF(N840="sníž. přenesená",J840,0)</f>
        <v>0</v>
      </c>
      <c r="BI840" s="203">
        <f>IF(N840="nulová",J840,0)</f>
        <v>0</v>
      </c>
      <c r="BJ840" s="23" t="s">
        <v>87</v>
      </c>
      <c r="BK840" s="203">
        <f>ROUND(I840*H840,2)</f>
        <v>0</v>
      </c>
      <c r="BL840" s="23" t="s">
        <v>239</v>
      </c>
      <c r="BM840" s="23" t="s">
        <v>1675</v>
      </c>
    </row>
    <row r="841" spans="2:65" s="1" customFormat="1" ht="27">
      <c r="B841" s="41"/>
      <c r="C841" s="63"/>
      <c r="D841" s="204" t="s">
        <v>182</v>
      </c>
      <c r="E841" s="63"/>
      <c r="F841" s="205" t="s">
        <v>1676</v>
      </c>
      <c r="G841" s="63"/>
      <c r="H841" s="63"/>
      <c r="I841" s="163"/>
      <c r="J841" s="63"/>
      <c r="K841" s="63"/>
      <c r="L841" s="61"/>
      <c r="M841" s="206"/>
      <c r="N841" s="42"/>
      <c r="O841" s="42"/>
      <c r="P841" s="42"/>
      <c r="Q841" s="42"/>
      <c r="R841" s="42"/>
      <c r="S841" s="42"/>
      <c r="T841" s="78"/>
      <c r="AT841" s="23" t="s">
        <v>182</v>
      </c>
      <c r="AU841" s="23" t="s">
        <v>89</v>
      </c>
    </row>
    <row r="842" spans="2:65" s="1" customFormat="1" ht="27">
      <c r="B842" s="41"/>
      <c r="C842" s="63"/>
      <c r="D842" s="204" t="s">
        <v>351</v>
      </c>
      <c r="E842" s="63"/>
      <c r="F842" s="252" t="s">
        <v>1677</v>
      </c>
      <c r="G842" s="63"/>
      <c r="H842" s="63"/>
      <c r="I842" s="163"/>
      <c r="J842" s="63"/>
      <c r="K842" s="63"/>
      <c r="L842" s="61"/>
      <c r="M842" s="206"/>
      <c r="N842" s="42"/>
      <c r="O842" s="42"/>
      <c r="P842" s="42"/>
      <c r="Q842" s="42"/>
      <c r="R842" s="42"/>
      <c r="S842" s="42"/>
      <c r="T842" s="78"/>
      <c r="AT842" s="23" t="s">
        <v>351</v>
      </c>
      <c r="AU842" s="23" t="s">
        <v>89</v>
      </c>
    </row>
    <row r="843" spans="2:65" s="12" customFormat="1" ht="13.5">
      <c r="B843" s="221"/>
      <c r="C843" s="222"/>
      <c r="D843" s="204" t="s">
        <v>279</v>
      </c>
      <c r="E843" s="223" t="s">
        <v>78</v>
      </c>
      <c r="F843" s="224" t="s">
        <v>1678</v>
      </c>
      <c r="G843" s="222"/>
      <c r="H843" s="223" t="s">
        <v>78</v>
      </c>
      <c r="I843" s="225"/>
      <c r="J843" s="222"/>
      <c r="K843" s="222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279</v>
      </c>
      <c r="AU843" s="230" t="s">
        <v>89</v>
      </c>
      <c r="AV843" s="12" t="s">
        <v>87</v>
      </c>
      <c r="AW843" s="12" t="s">
        <v>42</v>
      </c>
      <c r="AX843" s="12" t="s">
        <v>80</v>
      </c>
      <c r="AY843" s="230" t="s">
        <v>173</v>
      </c>
    </row>
    <row r="844" spans="2:65" s="12" customFormat="1" ht="13.5">
      <c r="B844" s="221"/>
      <c r="C844" s="222"/>
      <c r="D844" s="204" t="s">
        <v>279</v>
      </c>
      <c r="E844" s="223" t="s">
        <v>78</v>
      </c>
      <c r="F844" s="224" t="s">
        <v>1679</v>
      </c>
      <c r="G844" s="222"/>
      <c r="H844" s="223" t="s">
        <v>78</v>
      </c>
      <c r="I844" s="225"/>
      <c r="J844" s="222"/>
      <c r="K844" s="222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279</v>
      </c>
      <c r="AU844" s="230" t="s">
        <v>89</v>
      </c>
      <c r="AV844" s="12" t="s">
        <v>87</v>
      </c>
      <c r="AW844" s="12" t="s">
        <v>42</v>
      </c>
      <c r="AX844" s="12" t="s">
        <v>80</v>
      </c>
      <c r="AY844" s="230" t="s">
        <v>173</v>
      </c>
    </row>
    <row r="845" spans="2:65" s="11" customFormat="1" ht="13.5">
      <c r="B845" s="210"/>
      <c r="C845" s="211"/>
      <c r="D845" s="204" t="s">
        <v>279</v>
      </c>
      <c r="E845" s="212" t="s">
        <v>78</v>
      </c>
      <c r="F845" s="213" t="s">
        <v>1680</v>
      </c>
      <c r="G845" s="211"/>
      <c r="H845" s="214">
        <v>21.664999999999999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279</v>
      </c>
      <c r="AU845" s="220" t="s">
        <v>89</v>
      </c>
      <c r="AV845" s="11" t="s">
        <v>89</v>
      </c>
      <c r="AW845" s="11" t="s">
        <v>42</v>
      </c>
      <c r="AX845" s="11" t="s">
        <v>80</v>
      </c>
      <c r="AY845" s="220" t="s">
        <v>173</v>
      </c>
    </row>
    <row r="846" spans="2:65" s="11" customFormat="1" ht="13.5">
      <c r="B846" s="210"/>
      <c r="C846" s="211"/>
      <c r="D846" s="204" t="s">
        <v>279</v>
      </c>
      <c r="E846" s="212" t="s">
        <v>78</v>
      </c>
      <c r="F846" s="213" t="s">
        <v>1681</v>
      </c>
      <c r="G846" s="211"/>
      <c r="H846" s="214">
        <v>21.343</v>
      </c>
      <c r="I846" s="215"/>
      <c r="J846" s="211"/>
      <c r="K846" s="211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279</v>
      </c>
      <c r="AU846" s="220" t="s">
        <v>89</v>
      </c>
      <c r="AV846" s="11" t="s">
        <v>89</v>
      </c>
      <c r="AW846" s="11" t="s">
        <v>42</v>
      </c>
      <c r="AX846" s="11" t="s">
        <v>80</v>
      </c>
      <c r="AY846" s="220" t="s">
        <v>173</v>
      </c>
    </row>
    <row r="847" spans="2:65" s="12" customFormat="1" ht="13.5">
      <c r="B847" s="221"/>
      <c r="C847" s="222"/>
      <c r="D847" s="204" t="s">
        <v>279</v>
      </c>
      <c r="E847" s="223" t="s">
        <v>78</v>
      </c>
      <c r="F847" s="224" t="s">
        <v>1682</v>
      </c>
      <c r="G847" s="222"/>
      <c r="H847" s="223" t="s">
        <v>78</v>
      </c>
      <c r="I847" s="225"/>
      <c r="J847" s="222"/>
      <c r="K847" s="222"/>
      <c r="L847" s="226"/>
      <c r="M847" s="227"/>
      <c r="N847" s="228"/>
      <c r="O847" s="228"/>
      <c r="P847" s="228"/>
      <c r="Q847" s="228"/>
      <c r="R847" s="228"/>
      <c r="S847" s="228"/>
      <c r="T847" s="229"/>
      <c r="AT847" s="230" t="s">
        <v>279</v>
      </c>
      <c r="AU847" s="230" t="s">
        <v>89</v>
      </c>
      <c r="AV847" s="12" t="s">
        <v>87</v>
      </c>
      <c r="AW847" s="12" t="s">
        <v>42</v>
      </c>
      <c r="AX847" s="12" t="s">
        <v>80</v>
      </c>
      <c r="AY847" s="230" t="s">
        <v>173</v>
      </c>
    </row>
    <row r="848" spans="2:65" s="11" customFormat="1" ht="13.5">
      <c r="B848" s="210"/>
      <c r="C848" s="211"/>
      <c r="D848" s="204" t="s">
        <v>279</v>
      </c>
      <c r="E848" s="212" t="s">
        <v>78</v>
      </c>
      <c r="F848" s="213" t="s">
        <v>1683</v>
      </c>
      <c r="G848" s="211"/>
      <c r="H848" s="214">
        <v>87.02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279</v>
      </c>
      <c r="AU848" s="220" t="s">
        <v>89</v>
      </c>
      <c r="AV848" s="11" t="s">
        <v>89</v>
      </c>
      <c r="AW848" s="11" t="s">
        <v>42</v>
      </c>
      <c r="AX848" s="11" t="s">
        <v>80</v>
      </c>
      <c r="AY848" s="220" t="s">
        <v>173</v>
      </c>
    </row>
    <row r="849" spans="2:65" s="12" customFormat="1" ht="13.5">
      <c r="B849" s="221"/>
      <c r="C849" s="222"/>
      <c r="D849" s="204" t="s">
        <v>279</v>
      </c>
      <c r="E849" s="223" t="s">
        <v>78</v>
      </c>
      <c r="F849" s="224" t="s">
        <v>1684</v>
      </c>
      <c r="G849" s="222"/>
      <c r="H849" s="223" t="s">
        <v>78</v>
      </c>
      <c r="I849" s="225"/>
      <c r="J849" s="222"/>
      <c r="K849" s="222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279</v>
      </c>
      <c r="AU849" s="230" t="s">
        <v>89</v>
      </c>
      <c r="AV849" s="12" t="s">
        <v>87</v>
      </c>
      <c r="AW849" s="12" t="s">
        <v>42</v>
      </c>
      <c r="AX849" s="12" t="s">
        <v>80</v>
      </c>
      <c r="AY849" s="230" t="s">
        <v>173</v>
      </c>
    </row>
    <row r="850" spans="2:65" s="11" customFormat="1" ht="13.5">
      <c r="B850" s="210"/>
      <c r="C850" s="211"/>
      <c r="D850" s="204" t="s">
        <v>279</v>
      </c>
      <c r="E850" s="212" t="s">
        <v>78</v>
      </c>
      <c r="F850" s="213" t="s">
        <v>1685</v>
      </c>
      <c r="G850" s="211"/>
      <c r="H850" s="214">
        <v>35.758000000000003</v>
      </c>
      <c r="I850" s="215"/>
      <c r="J850" s="211"/>
      <c r="K850" s="211"/>
      <c r="L850" s="216"/>
      <c r="M850" s="217"/>
      <c r="N850" s="218"/>
      <c r="O850" s="218"/>
      <c r="P850" s="218"/>
      <c r="Q850" s="218"/>
      <c r="R850" s="218"/>
      <c r="S850" s="218"/>
      <c r="T850" s="219"/>
      <c r="AT850" s="220" t="s">
        <v>279</v>
      </c>
      <c r="AU850" s="220" t="s">
        <v>89</v>
      </c>
      <c r="AV850" s="11" t="s">
        <v>89</v>
      </c>
      <c r="AW850" s="11" t="s">
        <v>42</v>
      </c>
      <c r="AX850" s="11" t="s">
        <v>80</v>
      </c>
      <c r="AY850" s="220" t="s">
        <v>173</v>
      </c>
    </row>
    <row r="851" spans="2:65" s="13" customFormat="1" ht="13.5">
      <c r="B851" s="231"/>
      <c r="C851" s="232"/>
      <c r="D851" s="204" t="s">
        <v>279</v>
      </c>
      <c r="E851" s="233" t="s">
        <v>78</v>
      </c>
      <c r="F851" s="234" t="s">
        <v>292</v>
      </c>
      <c r="G851" s="232"/>
      <c r="H851" s="235">
        <v>165.786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279</v>
      </c>
      <c r="AU851" s="241" t="s">
        <v>89</v>
      </c>
      <c r="AV851" s="13" t="s">
        <v>194</v>
      </c>
      <c r="AW851" s="13" t="s">
        <v>42</v>
      </c>
      <c r="AX851" s="13" t="s">
        <v>87</v>
      </c>
      <c r="AY851" s="241" t="s">
        <v>173</v>
      </c>
    </row>
    <row r="852" spans="2:65" s="1" customFormat="1" ht="16.5" customHeight="1">
      <c r="B852" s="41"/>
      <c r="C852" s="242" t="s">
        <v>1686</v>
      </c>
      <c r="D852" s="242" t="s">
        <v>346</v>
      </c>
      <c r="E852" s="243" t="s">
        <v>1687</v>
      </c>
      <c r="F852" s="244" t="s">
        <v>1688</v>
      </c>
      <c r="G852" s="245" t="s">
        <v>256</v>
      </c>
      <c r="H852" s="246">
        <v>182.36500000000001</v>
      </c>
      <c r="I852" s="247"/>
      <c r="J852" s="248">
        <f>ROUND(I852*H852,2)</f>
        <v>0</v>
      </c>
      <c r="K852" s="244" t="s">
        <v>276</v>
      </c>
      <c r="L852" s="249"/>
      <c r="M852" s="250" t="s">
        <v>78</v>
      </c>
      <c r="N852" s="251" t="s">
        <v>50</v>
      </c>
      <c r="O852" s="42"/>
      <c r="P852" s="201">
        <f>O852*H852</f>
        <v>0</v>
      </c>
      <c r="Q852" s="201">
        <v>1.4500000000000001E-2</v>
      </c>
      <c r="R852" s="201">
        <f>Q852*H852</f>
        <v>2.6442925000000002</v>
      </c>
      <c r="S852" s="201">
        <v>0</v>
      </c>
      <c r="T852" s="202">
        <f>S852*H852</f>
        <v>0</v>
      </c>
      <c r="AR852" s="23" t="s">
        <v>666</v>
      </c>
      <c r="AT852" s="23" t="s">
        <v>346</v>
      </c>
      <c r="AU852" s="23" t="s">
        <v>89</v>
      </c>
      <c r="AY852" s="23" t="s">
        <v>173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23" t="s">
        <v>87</v>
      </c>
      <c r="BK852" s="203">
        <f>ROUND(I852*H852,2)</f>
        <v>0</v>
      </c>
      <c r="BL852" s="23" t="s">
        <v>239</v>
      </c>
      <c r="BM852" s="23" t="s">
        <v>1689</v>
      </c>
    </row>
    <row r="853" spans="2:65" s="1" customFormat="1" ht="27">
      <c r="B853" s="41"/>
      <c r="C853" s="63"/>
      <c r="D853" s="204" t="s">
        <v>182</v>
      </c>
      <c r="E853" s="63"/>
      <c r="F853" s="205" t="s">
        <v>1690</v>
      </c>
      <c r="G853" s="63"/>
      <c r="H853" s="63"/>
      <c r="I853" s="163"/>
      <c r="J853" s="63"/>
      <c r="K853" s="63"/>
      <c r="L853" s="61"/>
      <c r="M853" s="206"/>
      <c r="N853" s="42"/>
      <c r="O853" s="42"/>
      <c r="P853" s="42"/>
      <c r="Q853" s="42"/>
      <c r="R853" s="42"/>
      <c r="S853" s="42"/>
      <c r="T853" s="78"/>
      <c r="AT853" s="23" t="s">
        <v>182</v>
      </c>
      <c r="AU853" s="23" t="s">
        <v>89</v>
      </c>
    </row>
    <row r="854" spans="2:65" s="11" customFormat="1" ht="13.5">
      <c r="B854" s="210"/>
      <c r="C854" s="211"/>
      <c r="D854" s="204" t="s">
        <v>279</v>
      </c>
      <c r="E854" s="211"/>
      <c r="F854" s="213" t="s">
        <v>1691</v>
      </c>
      <c r="G854" s="211"/>
      <c r="H854" s="214">
        <v>182.36500000000001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279</v>
      </c>
      <c r="AU854" s="220" t="s">
        <v>89</v>
      </c>
      <c r="AV854" s="11" t="s">
        <v>89</v>
      </c>
      <c r="AW854" s="11" t="s">
        <v>6</v>
      </c>
      <c r="AX854" s="11" t="s">
        <v>87</v>
      </c>
      <c r="AY854" s="220" t="s">
        <v>173</v>
      </c>
    </row>
    <row r="855" spans="2:65" s="1" customFormat="1" ht="16.5" customHeight="1">
      <c r="B855" s="41"/>
      <c r="C855" s="192" t="s">
        <v>1692</v>
      </c>
      <c r="D855" s="192" t="s">
        <v>176</v>
      </c>
      <c r="E855" s="193" t="s">
        <v>1693</v>
      </c>
      <c r="F855" s="194" t="s">
        <v>1694</v>
      </c>
      <c r="G855" s="195" t="s">
        <v>256</v>
      </c>
      <c r="H855" s="196">
        <v>35.372</v>
      </c>
      <c r="I855" s="197"/>
      <c r="J855" s="198">
        <f>ROUND(I855*H855,2)</f>
        <v>0</v>
      </c>
      <c r="K855" s="194" t="s">
        <v>78</v>
      </c>
      <c r="L855" s="61"/>
      <c r="M855" s="199" t="s">
        <v>78</v>
      </c>
      <c r="N855" s="200" t="s">
        <v>50</v>
      </c>
      <c r="O855" s="42"/>
      <c r="P855" s="201">
        <f>O855*H855</f>
        <v>0</v>
      </c>
      <c r="Q855" s="201">
        <v>2.0119999999999999E-2</v>
      </c>
      <c r="R855" s="201">
        <f>Q855*H855</f>
        <v>0.71168463999999998</v>
      </c>
      <c r="S855" s="201">
        <v>0</v>
      </c>
      <c r="T855" s="202">
        <f>S855*H855</f>
        <v>0</v>
      </c>
      <c r="AR855" s="23" t="s">
        <v>239</v>
      </c>
      <c r="AT855" s="23" t="s">
        <v>176</v>
      </c>
      <c r="AU855" s="23" t="s">
        <v>89</v>
      </c>
      <c r="AY855" s="23" t="s">
        <v>173</v>
      </c>
      <c r="BE855" s="203">
        <f>IF(N855="základní",J855,0)</f>
        <v>0</v>
      </c>
      <c r="BF855" s="203">
        <f>IF(N855="snížená",J855,0)</f>
        <v>0</v>
      </c>
      <c r="BG855" s="203">
        <f>IF(N855="zákl. přenesená",J855,0)</f>
        <v>0</v>
      </c>
      <c r="BH855" s="203">
        <f>IF(N855="sníž. přenesená",J855,0)</f>
        <v>0</v>
      </c>
      <c r="BI855" s="203">
        <f>IF(N855="nulová",J855,0)</f>
        <v>0</v>
      </c>
      <c r="BJ855" s="23" t="s">
        <v>87</v>
      </c>
      <c r="BK855" s="203">
        <f>ROUND(I855*H855,2)</f>
        <v>0</v>
      </c>
      <c r="BL855" s="23" t="s">
        <v>239</v>
      </c>
      <c r="BM855" s="23" t="s">
        <v>1695</v>
      </c>
    </row>
    <row r="856" spans="2:65" s="1" customFormat="1" ht="13.5">
      <c r="B856" s="41"/>
      <c r="C856" s="63"/>
      <c r="D856" s="204" t="s">
        <v>182</v>
      </c>
      <c r="E856" s="63"/>
      <c r="F856" s="205" t="s">
        <v>1696</v>
      </c>
      <c r="G856" s="63"/>
      <c r="H856" s="63"/>
      <c r="I856" s="163"/>
      <c r="J856" s="63"/>
      <c r="K856" s="63"/>
      <c r="L856" s="61"/>
      <c r="M856" s="206"/>
      <c r="N856" s="42"/>
      <c r="O856" s="42"/>
      <c r="P856" s="42"/>
      <c r="Q856" s="42"/>
      <c r="R856" s="42"/>
      <c r="S856" s="42"/>
      <c r="T856" s="78"/>
      <c r="AT856" s="23" t="s">
        <v>182</v>
      </c>
      <c r="AU856" s="23" t="s">
        <v>89</v>
      </c>
    </row>
    <row r="857" spans="2:65" s="11" customFormat="1" ht="13.5">
      <c r="B857" s="210"/>
      <c r="C857" s="211"/>
      <c r="D857" s="204" t="s">
        <v>279</v>
      </c>
      <c r="E857" s="212" t="s">
        <v>78</v>
      </c>
      <c r="F857" s="213" t="s">
        <v>1697</v>
      </c>
      <c r="G857" s="211"/>
      <c r="H857" s="214">
        <v>6.6219999999999999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279</v>
      </c>
      <c r="AU857" s="220" t="s">
        <v>89</v>
      </c>
      <c r="AV857" s="11" t="s">
        <v>89</v>
      </c>
      <c r="AW857" s="11" t="s">
        <v>42</v>
      </c>
      <c r="AX857" s="11" t="s">
        <v>80</v>
      </c>
      <c r="AY857" s="220" t="s">
        <v>173</v>
      </c>
    </row>
    <row r="858" spans="2:65" s="11" customFormat="1" ht="13.5">
      <c r="B858" s="210"/>
      <c r="C858" s="211"/>
      <c r="D858" s="204" t="s">
        <v>279</v>
      </c>
      <c r="E858" s="212" t="s">
        <v>78</v>
      </c>
      <c r="F858" s="213" t="s">
        <v>1698</v>
      </c>
      <c r="G858" s="211"/>
      <c r="H858" s="214">
        <v>3.06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279</v>
      </c>
      <c r="AU858" s="220" t="s">
        <v>89</v>
      </c>
      <c r="AV858" s="11" t="s">
        <v>89</v>
      </c>
      <c r="AW858" s="11" t="s">
        <v>42</v>
      </c>
      <c r="AX858" s="11" t="s">
        <v>80</v>
      </c>
      <c r="AY858" s="220" t="s">
        <v>173</v>
      </c>
    </row>
    <row r="859" spans="2:65" s="11" customFormat="1" ht="13.5">
      <c r="B859" s="210"/>
      <c r="C859" s="211"/>
      <c r="D859" s="204" t="s">
        <v>279</v>
      </c>
      <c r="E859" s="212" t="s">
        <v>78</v>
      </c>
      <c r="F859" s="213" t="s">
        <v>1699</v>
      </c>
      <c r="G859" s="211"/>
      <c r="H859" s="214">
        <v>5.67</v>
      </c>
      <c r="I859" s="215"/>
      <c r="J859" s="211"/>
      <c r="K859" s="211"/>
      <c r="L859" s="216"/>
      <c r="M859" s="217"/>
      <c r="N859" s="218"/>
      <c r="O859" s="218"/>
      <c r="P859" s="218"/>
      <c r="Q859" s="218"/>
      <c r="R859" s="218"/>
      <c r="S859" s="218"/>
      <c r="T859" s="219"/>
      <c r="AT859" s="220" t="s">
        <v>279</v>
      </c>
      <c r="AU859" s="220" t="s">
        <v>89</v>
      </c>
      <c r="AV859" s="11" t="s">
        <v>89</v>
      </c>
      <c r="AW859" s="11" t="s">
        <v>42</v>
      </c>
      <c r="AX859" s="11" t="s">
        <v>80</v>
      </c>
      <c r="AY859" s="220" t="s">
        <v>173</v>
      </c>
    </row>
    <row r="860" spans="2:65" s="11" customFormat="1" ht="13.5">
      <c r="B860" s="210"/>
      <c r="C860" s="211"/>
      <c r="D860" s="204" t="s">
        <v>279</v>
      </c>
      <c r="E860" s="212" t="s">
        <v>78</v>
      </c>
      <c r="F860" s="213" t="s">
        <v>1700</v>
      </c>
      <c r="G860" s="211"/>
      <c r="H860" s="214">
        <v>10.01</v>
      </c>
      <c r="I860" s="215"/>
      <c r="J860" s="211"/>
      <c r="K860" s="211"/>
      <c r="L860" s="216"/>
      <c r="M860" s="217"/>
      <c r="N860" s="218"/>
      <c r="O860" s="218"/>
      <c r="P860" s="218"/>
      <c r="Q860" s="218"/>
      <c r="R860" s="218"/>
      <c r="S860" s="218"/>
      <c r="T860" s="219"/>
      <c r="AT860" s="220" t="s">
        <v>279</v>
      </c>
      <c r="AU860" s="220" t="s">
        <v>89</v>
      </c>
      <c r="AV860" s="11" t="s">
        <v>89</v>
      </c>
      <c r="AW860" s="11" t="s">
        <v>42</v>
      </c>
      <c r="AX860" s="11" t="s">
        <v>80</v>
      </c>
      <c r="AY860" s="220" t="s">
        <v>173</v>
      </c>
    </row>
    <row r="861" spans="2:65" s="11" customFormat="1" ht="13.5">
      <c r="B861" s="210"/>
      <c r="C861" s="211"/>
      <c r="D861" s="204" t="s">
        <v>279</v>
      </c>
      <c r="E861" s="212" t="s">
        <v>78</v>
      </c>
      <c r="F861" s="213" t="s">
        <v>1701</v>
      </c>
      <c r="G861" s="211"/>
      <c r="H861" s="214">
        <v>10.01</v>
      </c>
      <c r="I861" s="215"/>
      <c r="J861" s="211"/>
      <c r="K861" s="211"/>
      <c r="L861" s="216"/>
      <c r="M861" s="217"/>
      <c r="N861" s="218"/>
      <c r="O861" s="218"/>
      <c r="P861" s="218"/>
      <c r="Q861" s="218"/>
      <c r="R861" s="218"/>
      <c r="S861" s="218"/>
      <c r="T861" s="219"/>
      <c r="AT861" s="220" t="s">
        <v>279</v>
      </c>
      <c r="AU861" s="220" t="s">
        <v>89</v>
      </c>
      <c r="AV861" s="11" t="s">
        <v>89</v>
      </c>
      <c r="AW861" s="11" t="s">
        <v>42</v>
      </c>
      <c r="AX861" s="11" t="s">
        <v>80</v>
      </c>
      <c r="AY861" s="220" t="s">
        <v>173</v>
      </c>
    </row>
    <row r="862" spans="2:65" s="13" customFormat="1" ht="13.5">
      <c r="B862" s="231"/>
      <c r="C862" s="232"/>
      <c r="D862" s="204" t="s">
        <v>279</v>
      </c>
      <c r="E862" s="233" t="s">
        <v>78</v>
      </c>
      <c r="F862" s="234" t="s">
        <v>292</v>
      </c>
      <c r="G862" s="232"/>
      <c r="H862" s="235">
        <v>35.372</v>
      </c>
      <c r="I862" s="236"/>
      <c r="J862" s="232"/>
      <c r="K862" s="232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279</v>
      </c>
      <c r="AU862" s="241" t="s">
        <v>89</v>
      </c>
      <c r="AV862" s="13" t="s">
        <v>194</v>
      </c>
      <c r="AW862" s="13" t="s">
        <v>42</v>
      </c>
      <c r="AX862" s="13" t="s">
        <v>87</v>
      </c>
      <c r="AY862" s="241" t="s">
        <v>173</v>
      </c>
    </row>
    <row r="863" spans="2:65" s="1" customFormat="1" ht="25.5" customHeight="1">
      <c r="B863" s="41"/>
      <c r="C863" s="192" t="s">
        <v>1702</v>
      </c>
      <c r="D863" s="192" t="s">
        <v>176</v>
      </c>
      <c r="E863" s="193" t="s">
        <v>1703</v>
      </c>
      <c r="F863" s="194" t="s">
        <v>1704</v>
      </c>
      <c r="G863" s="195" t="s">
        <v>338</v>
      </c>
      <c r="H863" s="196">
        <v>17</v>
      </c>
      <c r="I863" s="197"/>
      <c r="J863" s="198">
        <f>ROUND(I863*H863,2)</f>
        <v>0</v>
      </c>
      <c r="K863" s="194" t="s">
        <v>78</v>
      </c>
      <c r="L863" s="61"/>
      <c r="M863" s="199" t="s">
        <v>78</v>
      </c>
      <c r="N863" s="200" t="s">
        <v>50</v>
      </c>
      <c r="O863" s="42"/>
      <c r="P863" s="201">
        <f>O863*H863</f>
        <v>0</v>
      </c>
      <c r="Q863" s="201">
        <v>3.058E-2</v>
      </c>
      <c r="R863" s="201">
        <f>Q863*H863</f>
        <v>0.51985999999999999</v>
      </c>
      <c r="S863" s="201">
        <v>0</v>
      </c>
      <c r="T863" s="202">
        <f>S863*H863</f>
        <v>0</v>
      </c>
      <c r="AR863" s="23" t="s">
        <v>239</v>
      </c>
      <c r="AT863" s="23" t="s">
        <v>176</v>
      </c>
      <c r="AU863" s="23" t="s">
        <v>89</v>
      </c>
      <c r="AY863" s="23" t="s">
        <v>173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23" t="s">
        <v>87</v>
      </c>
      <c r="BK863" s="203">
        <f>ROUND(I863*H863,2)</f>
        <v>0</v>
      </c>
      <c r="BL863" s="23" t="s">
        <v>239</v>
      </c>
      <c r="BM863" s="23" t="s">
        <v>1705</v>
      </c>
    </row>
    <row r="864" spans="2:65" s="1" customFormat="1" ht="13.5">
      <c r="B864" s="41"/>
      <c r="C864" s="63"/>
      <c r="D864" s="204" t="s">
        <v>182</v>
      </c>
      <c r="E864" s="63"/>
      <c r="F864" s="205" t="s">
        <v>1704</v>
      </c>
      <c r="G864" s="63"/>
      <c r="H864" s="63"/>
      <c r="I864" s="163"/>
      <c r="J864" s="63"/>
      <c r="K864" s="63"/>
      <c r="L864" s="61"/>
      <c r="M864" s="206"/>
      <c r="N864" s="42"/>
      <c r="O864" s="42"/>
      <c r="P864" s="42"/>
      <c r="Q864" s="42"/>
      <c r="R864" s="42"/>
      <c r="S864" s="42"/>
      <c r="T864" s="78"/>
      <c r="AT864" s="23" t="s">
        <v>182</v>
      </c>
      <c r="AU864" s="23" t="s">
        <v>89</v>
      </c>
    </row>
    <row r="865" spans="2:65" s="1" customFormat="1" ht="16.5" customHeight="1">
      <c r="B865" s="41"/>
      <c r="C865" s="192" t="s">
        <v>1706</v>
      </c>
      <c r="D865" s="192" t="s">
        <v>176</v>
      </c>
      <c r="E865" s="193" t="s">
        <v>1707</v>
      </c>
      <c r="F865" s="194" t="s">
        <v>1708</v>
      </c>
      <c r="G865" s="195" t="s">
        <v>256</v>
      </c>
      <c r="H865" s="196">
        <v>1.89</v>
      </c>
      <c r="I865" s="197"/>
      <c r="J865" s="198">
        <f>ROUND(I865*H865,2)</f>
        <v>0</v>
      </c>
      <c r="K865" s="194" t="s">
        <v>78</v>
      </c>
      <c r="L865" s="61"/>
      <c r="M865" s="199" t="s">
        <v>78</v>
      </c>
      <c r="N865" s="200" t="s">
        <v>50</v>
      </c>
      <c r="O865" s="42"/>
      <c r="P865" s="201">
        <f>O865*H865</f>
        <v>0</v>
      </c>
      <c r="Q865" s="201">
        <v>1.916E-2</v>
      </c>
      <c r="R865" s="201">
        <f>Q865*H865</f>
        <v>3.6212399999999999E-2</v>
      </c>
      <c r="S865" s="201">
        <v>0</v>
      </c>
      <c r="T865" s="202">
        <f>S865*H865</f>
        <v>0</v>
      </c>
      <c r="AR865" s="23" t="s">
        <v>239</v>
      </c>
      <c r="AT865" s="23" t="s">
        <v>176</v>
      </c>
      <c r="AU865" s="23" t="s">
        <v>89</v>
      </c>
      <c r="AY865" s="23" t="s">
        <v>173</v>
      </c>
      <c r="BE865" s="203">
        <f>IF(N865="základní",J865,0)</f>
        <v>0</v>
      </c>
      <c r="BF865" s="203">
        <f>IF(N865="snížená",J865,0)</f>
        <v>0</v>
      </c>
      <c r="BG865" s="203">
        <f>IF(N865="zákl. přenesená",J865,0)</f>
        <v>0</v>
      </c>
      <c r="BH865" s="203">
        <f>IF(N865="sníž. přenesená",J865,0)</f>
        <v>0</v>
      </c>
      <c r="BI865" s="203">
        <f>IF(N865="nulová",J865,0)</f>
        <v>0</v>
      </c>
      <c r="BJ865" s="23" t="s">
        <v>87</v>
      </c>
      <c r="BK865" s="203">
        <f>ROUND(I865*H865,2)</f>
        <v>0</v>
      </c>
      <c r="BL865" s="23" t="s">
        <v>239</v>
      </c>
      <c r="BM865" s="23" t="s">
        <v>1709</v>
      </c>
    </row>
    <row r="866" spans="2:65" s="1" customFormat="1" ht="27">
      <c r="B866" s="41"/>
      <c r="C866" s="63"/>
      <c r="D866" s="204" t="s">
        <v>182</v>
      </c>
      <c r="E866" s="63"/>
      <c r="F866" s="205" t="s">
        <v>1710</v>
      </c>
      <c r="G866" s="63"/>
      <c r="H866" s="63"/>
      <c r="I866" s="163"/>
      <c r="J866" s="63"/>
      <c r="K866" s="63"/>
      <c r="L866" s="61"/>
      <c r="M866" s="206"/>
      <c r="N866" s="42"/>
      <c r="O866" s="42"/>
      <c r="P866" s="42"/>
      <c r="Q866" s="42"/>
      <c r="R866" s="42"/>
      <c r="S866" s="42"/>
      <c r="T866" s="78"/>
      <c r="AT866" s="23" t="s">
        <v>182</v>
      </c>
      <c r="AU866" s="23" t="s">
        <v>89</v>
      </c>
    </row>
    <row r="867" spans="2:65" s="11" customFormat="1" ht="13.5">
      <c r="B867" s="210"/>
      <c r="C867" s="211"/>
      <c r="D867" s="204" t="s">
        <v>279</v>
      </c>
      <c r="E867" s="212" t="s">
        <v>78</v>
      </c>
      <c r="F867" s="213" t="s">
        <v>1711</v>
      </c>
      <c r="G867" s="211"/>
      <c r="H867" s="214">
        <v>1.89</v>
      </c>
      <c r="I867" s="215"/>
      <c r="J867" s="211"/>
      <c r="K867" s="211"/>
      <c r="L867" s="216"/>
      <c r="M867" s="217"/>
      <c r="N867" s="218"/>
      <c r="O867" s="218"/>
      <c r="P867" s="218"/>
      <c r="Q867" s="218"/>
      <c r="R867" s="218"/>
      <c r="S867" s="218"/>
      <c r="T867" s="219"/>
      <c r="AT867" s="220" t="s">
        <v>279</v>
      </c>
      <c r="AU867" s="220" t="s">
        <v>89</v>
      </c>
      <c r="AV867" s="11" t="s">
        <v>89</v>
      </c>
      <c r="AW867" s="11" t="s">
        <v>42</v>
      </c>
      <c r="AX867" s="11" t="s">
        <v>87</v>
      </c>
      <c r="AY867" s="220" t="s">
        <v>173</v>
      </c>
    </row>
    <row r="868" spans="2:65" s="1" customFormat="1" ht="16.5" customHeight="1">
      <c r="B868" s="41"/>
      <c r="C868" s="192" t="s">
        <v>1712</v>
      </c>
      <c r="D868" s="192" t="s">
        <v>176</v>
      </c>
      <c r="E868" s="193" t="s">
        <v>1713</v>
      </c>
      <c r="F868" s="194" t="s">
        <v>1714</v>
      </c>
      <c r="G868" s="195" t="s">
        <v>256</v>
      </c>
      <c r="H868" s="196">
        <v>213.56</v>
      </c>
      <c r="I868" s="197"/>
      <c r="J868" s="198">
        <f>ROUND(I868*H868,2)</f>
        <v>0</v>
      </c>
      <c r="K868" s="194" t="s">
        <v>276</v>
      </c>
      <c r="L868" s="61"/>
      <c r="M868" s="199" t="s">
        <v>78</v>
      </c>
      <c r="N868" s="200" t="s">
        <v>50</v>
      </c>
      <c r="O868" s="42"/>
      <c r="P868" s="201">
        <f>O868*H868</f>
        <v>0</v>
      </c>
      <c r="Q868" s="201">
        <v>2.1999999999999999E-2</v>
      </c>
      <c r="R868" s="201">
        <f>Q868*H868</f>
        <v>4.6983199999999998</v>
      </c>
      <c r="S868" s="201">
        <v>0</v>
      </c>
      <c r="T868" s="202">
        <f>S868*H868</f>
        <v>0</v>
      </c>
      <c r="AR868" s="23" t="s">
        <v>239</v>
      </c>
      <c r="AT868" s="23" t="s">
        <v>176</v>
      </c>
      <c r="AU868" s="23" t="s">
        <v>89</v>
      </c>
      <c r="AY868" s="23" t="s">
        <v>173</v>
      </c>
      <c r="BE868" s="203">
        <f>IF(N868="základní",J868,0)</f>
        <v>0</v>
      </c>
      <c r="BF868" s="203">
        <f>IF(N868="snížená",J868,0)</f>
        <v>0</v>
      </c>
      <c r="BG868" s="203">
        <f>IF(N868="zákl. přenesená",J868,0)</f>
        <v>0</v>
      </c>
      <c r="BH868" s="203">
        <f>IF(N868="sníž. přenesená",J868,0)</f>
        <v>0</v>
      </c>
      <c r="BI868" s="203">
        <f>IF(N868="nulová",J868,0)</f>
        <v>0</v>
      </c>
      <c r="BJ868" s="23" t="s">
        <v>87</v>
      </c>
      <c r="BK868" s="203">
        <f>ROUND(I868*H868,2)</f>
        <v>0</v>
      </c>
      <c r="BL868" s="23" t="s">
        <v>239</v>
      </c>
      <c r="BM868" s="23" t="s">
        <v>1715</v>
      </c>
    </row>
    <row r="869" spans="2:65" s="1" customFormat="1" ht="27">
      <c r="B869" s="41"/>
      <c r="C869" s="63"/>
      <c r="D869" s="204" t="s">
        <v>182</v>
      </c>
      <c r="E869" s="63"/>
      <c r="F869" s="205" t="s">
        <v>1716</v>
      </c>
      <c r="G869" s="63"/>
      <c r="H869" s="63"/>
      <c r="I869" s="163"/>
      <c r="J869" s="63"/>
      <c r="K869" s="63"/>
      <c r="L869" s="61"/>
      <c r="M869" s="206"/>
      <c r="N869" s="42"/>
      <c r="O869" s="42"/>
      <c r="P869" s="42"/>
      <c r="Q869" s="42"/>
      <c r="R869" s="42"/>
      <c r="S869" s="42"/>
      <c r="T869" s="78"/>
      <c r="AT869" s="23" t="s">
        <v>182</v>
      </c>
      <c r="AU869" s="23" t="s">
        <v>89</v>
      </c>
    </row>
    <row r="870" spans="2:65" s="11" customFormat="1" ht="13.5">
      <c r="B870" s="210"/>
      <c r="C870" s="211"/>
      <c r="D870" s="204" t="s">
        <v>279</v>
      </c>
      <c r="E870" s="212" t="s">
        <v>78</v>
      </c>
      <c r="F870" s="213" t="s">
        <v>1717</v>
      </c>
      <c r="G870" s="211"/>
      <c r="H870" s="214">
        <v>80.31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279</v>
      </c>
      <c r="AU870" s="220" t="s">
        <v>89</v>
      </c>
      <c r="AV870" s="11" t="s">
        <v>89</v>
      </c>
      <c r="AW870" s="11" t="s">
        <v>42</v>
      </c>
      <c r="AX870" s="11" t="s">
        <v>80</v>
      </c>
      <c r="AY870" s="220" t="s">
        <v>173</v>
      </c>
    </row>
    <row r="871" spans="2:65" s="11" customFormat="1" ht="13.5">
      <c r="B871" s="210"/>
      <c r="C871" s="211"/>
      <c r="D871" s="204" t="s">
        <v>279</v>
      </c>
      <c r="E871" s="212" t="s">
        <v>78</v>
      </c>
      <c r="F871" s="213" t="s">
        <v>1718</v>
      </c>
      <c r="G871" s="211"/>
      <c r="H871" s="214">
        <v>46.81</v>
      </c>
      <c r="I871" s="215"/>
      <c r="J871" s="211"/>
      <c r="K871" s="211"/>
      <c r="L871" s="216"/>
      <c r="M871" s="217"/>
      <c r="N871" s="218"/>
      <c r="O871" s="218"/>
      <c r="P871" s="218"/>
      <c r="Q871" s="218"/>
      <c r="R871" s="218"/>
      <c r="S871" s="218"/>
      <c r="T871" s="219"/>
      <c r="AT871" s="220" t="s">
        <v>279</v>
      </c>
      <c r="AU871" s="220" t="s">
        <v>89</v>
      </c>
      <c r="AV871" s="11" t="s">
        <v>89</v>
      </c>
      <c r="AW871" s="11" t="s">
        <v>42</v>
      </c>
      <c r="AX871" s="11" t="s">
        <v>80</v>
      </c>
      <c r="AY871" s="220" t="s">
        <v>173</v>
      </c>
    </row>
    <row r="872" spans="2:65" s="11" customFormat="1" ht="13.5">
      <c r="B872" s="210"/>
      <c r="C872" s="211"/>
      <c r="D872" s="204" t="s">
        <v>279</v>
      </c>
      <c r="E872" s="212" t="s">
        <v>78</v>
      </c>
      <c r="F872" s="213" t="s">
        <v>1719</v>
      </c>
      <c r="G872" s="211"/>
      <c r="H872" s="214">
        <v>48.04</v>
      </c>
      <c r="I872" s="215"/>
      <c r="J872" s="211"/>
      <c r="K872" s="211"/>
      <c r="L872" s="216"/>
      <c r="M872" s="217"/>
      <c r="N872" s="218"/>
      <c r="O872" s="218"/>
      <c r="P872" s="218"/>
      <c r="Q872" s="218"/>
      <c r="R872" s="218"/>
      <c r="S872" s="218"/>
      <c r="T872" s="219"/>
      <c r="AT872" s="220" t="s">
        <v>279</v>
      </c>
      <c r="AU872" s="220" t="s">
        <v>89</v>
      </c>
      <c r="AV872" s="11" t="s">
        <v>89</v>
      </c>
      <c r="AW872" s="11" t="s">
        <v>42</v>
      </c>
      <c r="AX872" s="11" t="s">
        <v>80</v>
      </c>
      <c r="AY872" s="220" t="s">
        <v>173</v>
      </c>
    </row>
    <row r="873" spans="2:65" s="11" customFormat="1" ht="13.5">
      <c r="B873" s="210"/>
      <c r="C873" s="211"/>
      <c r="D873" s="204" t="s">
        <v>279</v>
      </c>
      <c r="E873" s="212" t="s">
        <v>78</v>
      </c>
      <c r="F873" s="213" t="s">
        <v>1720</v>
      </c>
      <c r="G873" s="211"/>
      <c r="H873" s="214">
        <v>38.4</v>
      </c>
      <c r="I873" s="215"/>
      <c r="J873" s="211"/>
      <c r="K873" s="211"/>
      <c r="L873" s="216"/>
      <c r="M873" s="217"/>
      <c r="N873" s="218"/>
      <c r="O873" s="218"/>
      <c r="P873" s="218"/>
      <c r="Q873" s="218"/>
      <c r="R873" s="218"/>
      <c r="S873" s="218"/>
      <c r="T873" s="219"/>
      <c r="AT873" s="220" t="s">
        <v>279</v>
      </c>
      <c r="AU873" s="220" t="s">
        <v>89</v>
      </c>
      <c r="AV873" s="11" t="s">
        <v>89</v>
      </c>
      <c r="AW873" s="11" t="s">
        <v>42</v>
      </c>
      <c r="AX873" s="11" t="s">
        <v>80</v>
      </c>
      <c r="AY873" s="220" t="s">
        <v>173</v>
      </c>
    </row>
    <row r="874" spans="2:65" s="1" customFormat="1" ht="25.5" customHeight="1">
      <c r="B874" s="41"/>
      <c r="C874" s="192" t="s">
        <v>1721</v>
      </c>
      <c r="D874" s="192" t="s">
        <v>176</v>
      </c>
      <c r="E874" s="193" t="s">
        <v>1722</v>
      </c>
      <c r="F874" s="194" t="s">
        <v>1723</v>
      </c>
      <c r="G874" s="195" t="s">
        <v>256</v>
      </c>
      <c r="H874" s="196">
        <v>4.2</v>
      </c>
      <c r="I874" s="197"/>
      <c r="J874" s="198">
        <f>ROUND(I874*H874,2)</f>
        <v>0</v>
      </c>
      <c r="K874" s="194" t="s">
        <v>78</v>
      </c>
      <c r="L874" s="61"/>
      <c r="M874" s="199" t="s">
        <v>78</v>
      </c>
      <c r="N874" s="200" t="s">
        <v>50</v>
      </c>
      <c r="O874" s="42"/>
      <c r="P874" s="201">
        <f>O874*H874</f>
        <v>0</v>
      </c>
      <c r="Q874" s="201">
        <v>2.5149999999999999E-2</v>
      </c>
      <c r="R874" s="201">
        <f>Q874*H874</f>
        <v>0.10563</v>
      </c>
      <c r="S874" s="201">
        <v>0</v>
      </c>
      <c r="T874" s="202">
        <f>S874*H874</f>
        <v>0</v>
      </c>
      <c r="AR874" s="23" t="s">
        <v>239</v>
      </c>
      <c r="AT874" s="23" t="s">
        <v>176</v>
      </c>
      <c r="AU874" s="23" t="s">
        <v>89</v>
      </c>
      <c r="AY874" s="23" t="s">
        <v>173</v>
      </c>
      <c r="BE874" s="203">
        <f>IF(N874="základní",J874,0)</f>
        <v>0</v>
      </c>
      <c r="BF874" s="203">
        <f>IF(N874="snížená",J874,0)</f>
        <v>0</v>
      </c>
      <c r="BG874" s="203">
        <f>IF(N874="zákl. přenesená",J874,0)</f>
        <v>0</v>
      </c>
      <c r="BH874" s="203">
        <f>IF(N874="sníž. přenesená",J874,0)</f>
        <v>0</v>
      </c>
      <c r="BI874" s="203">
        <f>IF(N874="nulová",J874,0)</f>
        <v>0</v>
      </c>
      <c r="BJ874" s="23" t="s">
        <v>87</v>
      </c>
      <c r="BK874" s="203">
        <f>ROUND(I874*H874,2)</f>
        <v>0</v>
      </c>
      <c r="BL874" s="23" t="s">
        <v>239</v>
      </c>
      <c r="BM874" s="23" t="s">
        <v>1724</v>
      </c>
    </row>
    <row r="875" spans="2:65" s="1" customFormat="1" ht="27">
      <c r="B875" s="41"/>
      <c r="C875" s="63"/>
      <c r="D875" s="204" t="s">
        <v>182</v>
      </c>
      <c r="E875" s="63"/>
      <c r="F875" s="205" t="s">
        <v>1725</v>
      </c>
      <c r="G875" s="63"/>
      <c r="H875" s="63"/>
      <c r="I875" s="163"/>
      <c r="J875" s="63"/>
      <c r="K875" s="63"/>
      <c r="L875" s="61"/>
      <c r="M875" s="206"/>
      <c r="N875" s="42"/>
      <c r="O875" s="42"/>
      <c r="P875" s="42"/>
      <c r="Q875" s="42"/>
      <c r="R875" s="42"/>
      <c r="S875" s="42"/>
      <c r="T875" s="78"/>
      <c r="AT875" s="23" t="s">
        <v>182</v>
      </c>
      <c r="AU875" s="23" t="s">
        <v>89</v>
      </c>
    </row>
    <row r="876" spans="2:65" s="1" customFormat="1" ht="40.5">
      <c r="B876" s="41"/>
      <c r="C876" s="63"/>
      <c r="D876" s="204" t="s">
        <v>351</v>
      </c>
      <c r="E876" s="63"/>
      <c r="F876" s="252" t="s">
        <v>1726</v>
      </c>
      <c r="G876" s="63"/>
      <c r="H876" s="63"/>
      <c r="I876" s="163"/>
      <c r="J876" s="63"/>
      <c r="K876" s="63"/>
      <c r="L876" s="61"/>
      <c r="M876" s="206"/>
      <c r="N876" s="42"/>
      <c r="O876" s="42"/>
      <c r="P876" s="42"/>
      <c r="Q876" s="42"/>
      <c r="R876" s="42"/>
      <c r="S876" s="42"/>
      <c r="T876" s="78"/>
      <c r="AT876" s="23" t="s">
        <v>351</v>
      </c>
      <c r="AU876" s="23" t="s">
        <v>89</v>
      </c>
    </row>
    <row r="877" spans="2:65" s="11" customFormat="1" ht="13.5">
      <c r="B877" s="210"/>
      <c r="C877" s="211"/>
      <c r="D877" s="204" t="s">
        <v>279</v>
      </c>
      <c r="E877" s="212" t="s">
        <v>78</v>
      </c>
      <c r="F877" s="213" t="s">
        <v>1727</v>
      </c>
      <c r="G877" s="211"/>
      <c r="H877" s="214">
        <v>4.2</v>
      </c>
      <c r="I877" s="215"/>
      <c r="J877" s="211"/>
      <c r="K877" s="211"/>
      <c r="L877" s="216"/>
      <c r="M877" s="217"/>
      <c r="N877" s="218"/>
      <c r="O877" s="218"/>
      <c r="P877" s="218"/>
      <c r="Q877" s="218"/>
      <c r="R877" s="218"/>
      <c r="S877" s="218"/>
      <c r="T877" s="219"/>
      <c r="AT877" s="220" t="s">
        <v>279</v>
      </c>
      <c r="AU877" s="220" t="s">
        <v>89</v>
      </c>
      <c r="AV877" s="11" t="s">
        <v>89</v>
      </c>
      <c r="AW877" s="11" t="s">
        <v>42</v>
      </c>
      <c r="AX877" s="11" t="s">
        <v>87</v>
      </c>
      <c r="AY877" s="220" t="s">
        <v>173</v>
      </c>
    </row>
    <row r="878" spans="2:65" s="1" customFormat="1" ht="16.5" customHeight="1">
      <c r="B878" s="41"/>
      <c r="C878" s="192" t="s">
        <v>1728</v>
      </c>
      <c r="D878" s="192" t="s">
        <v>176</v>
      </c>
      <c r="E878" s="193" t="s">
        <v>1729</v>
      </c>
      <c r="F878" s="194" t="s">
        <v>1730</v>
      </c>
      <c r="G878" s="195" t="s">
        <v>327</v>
      </c>
      <c r="H878" s="196">
        <v>637.70000000000005</v>
      </c>
      <c r="I878" s="197"/>
      <c r="J878" s="198">
        <f>ROUND(I878*H878,2)</f>
        <v>0</v>
      </c>
      <c r="K878" s="194" t="s">
        <v>276</v>
      </c>
      <c r="L878" s="61"/>
      <c r="M878" s="199" t="s">
        <v>78</v>
      </c>
      <c r="N878" s="200" t="s">
        <v>50</v>
      </c>
      <c r="O878" s="42"/>
      <c r="P878" s="201">
        <f>O878*H878</f>
        <v>0</v>
      </c>
      <c r="Q878" s="201">
        <v>2.5999999999999998E-4</v>
      </c>
      <c r="R878" s="201">
        <f>Q878*H878</f>
        <v>0.165802</v>
      </c>
      <c r="S878" s="201">
        <v>0</v>
      </c>
      <c r="T878" s="202">
        <f>S878*H878</f>
        <v>0</v>
      </c>
      <c r="AR878" s="23" t="s">
        <v>239</v>
      </c>
      <c r="AT878" s="23" t="s">
        <v>176</v>
      </c>
      <c r="AU878" s="23" t="s">
        <v>89</v>
      </c>
      <c r="AY878" s="23" t="s">
        <v>173</v>
      </c>
      <c r="BE878" s="203">
        <f>IF(N878="základní",J878,0)</f>
        <v>0</v>
      </c>
      <c r="BF878" s="203">
        <f>IF(N878="snížená",J878,0)</f>
        <v>0</v>
      </c>
      <c r="BG878" s="203">
        <f>IF(N878="zákl. přenesená",J878,0)</f>
        <v>0</v>
      </c>
      <c r="BH878" s="203">
        <f>IF(N878="sníž. přenesená",J878,0)</f>
        <v>0</v>
      </c>
      <c r="BI878" s="203">
        <f>IF(N878="nulová",J878,0)</f>
        <v>0</v>
      </c>
      <c r="BJ878" s="23" t="s">
        <v>87</v>
      </c>
      <c r="BK878" s="203">
        <f>ROUND(I878*H878,2)</f>
        <v>0</v>
      </c>
      <c r="BL878" s="23" t="s">
        <v>239</v>
      </c>
      <c r="BM878" s="23" t="s">
        <v>1731</v>
      </c>
    </row>
    <row r="879" spans="2:65" s="1" customFormat="1" ht="27">
      <c r="B879" s="41"/>
      <c r="C879" s="63"/>
      <c r="D879" s="204" t="s">
        <v>182</v>
      </c>
      <c r="E879" s="63"/>
      <c r="F879" s="205" t="s">
        <v>1732</v>
      </c>
      <c r="G879" s="63"/>
      <c r="H879" s="63"/>
      <c r="I879" s="163"/>
      <c r="J879" s="63"/>
      <c r="K879" s="63"/>
      <c r="L879" s="61"/>
      <c r="M879" s="206"/>
      <c r="N879" s="42"/>
      <c r="O879" s="42"/>
      <c r="P879" s="42"/>
      <c r="Q879" s="42"/>
      <c r="R879" s="42"/>
      <c r="S879" s="42"/>
      <c r="T879" s="78"/>
      <c r="AT879" s="23" t="s">
        <v>182</v>
      </c>
      <c r="AU879" s="23" t="s">
        <v>89</v>
      </c>
    </row>
    <row r="880" spans="2:65" s="11" customFormat="1" ht="13.5">
      <c r="B880" s="210"/>
      <c r="C880" s="211"/>
      <c r="D880" s="204" t="s">
        <v>279</v>
      </c>
      <c r="E880" s="212" t="s">
        <v>78</v>
      </c>
      <c r="F880" s="213" t="s">
        <v>1733</v>
      </c>
      <c r="G880" s="211"/>
      <c r="H880" s="214">
        <v>116.66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279</v>
      </c>
      <c r="AU880" s="220" t="s">
        <v>89</v>
      </c>
      <c r="AV880" s="11" t="s">
        <v>89</v>
      </c>
      <c r="AW880" s="11" t="s">
        <v>42</v>
      </c>
      <c r="AX880" s="11" t="s">
        <v>80</v>
      </c>
      <c r="AY880" s="220" t="s">
        <v>173</v>
      </c>
    </row>
    <row r="881" spans="2:65" s="11" customFormat="1" ht="13.5">
      <c r="B881" s="210"/>
      <c r="C881" s="211"/>
      <c r="D881" s="204" t="s">
        <v>279</v>
      </c>
      <c r="E881" s="212" t="s">
        <v>78</v>
      </c>
      <c r="F881" s="213" t="s">
        <v>1734</v>
      </c>
      <c r="G881" s="211"/>
      <c r="H881" s="214">
        <v>67.33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279</v>
      </c>
      <c r="AU881" s="220" t="s">
        <v>89</v>
      </c>
      <c r="AV881" s="11" t="s">
        <v>89</v>
      </c>
      <c r="AW881" s="11" t="s">
        <v>42</v>
      </c>
      <c r="AX881" s="11" t="s">
        <v>80</v>
      </c>
      <c r="AY881" s="220" t="s">
        <v>173</v>
      </c>
    </row>
    <row r="882" spans="2:65" s="11" customFormat="1" ht="13.5">
      <c r="B882" s="210"/>
      <c r="C882" s="211"/>
      <c r="D882" s="204" t="s">
        <v>279</v>
      </c>
      <c r="E882" s="212" t="s">
        <v>78</v>
      </c>
      <c r="F882" s="213" t="s">
        <v>1735</v>
      </c>
      <c r="G882" s="211"/>
      <c r="H882" s="214">
        <v>260.99</v>
      </c>
      <c r="I882" s="215"/>
      <c r="J882" s="211"/>
      <c r="K882" s="211"/>
      <c r="L882" s="216"/>
      <c r="M882" s="217"/>
      <c r="N882" s="218"/>
      <c r="O882" s="218"/>
      <c r="P882" s="218"/>
      <c r="Q882" s="218"/>
      <c r="R882" s="218"/>
      <c r="S882" s="218"/>
      <c r="T882" s="219"/>
      <c r="AT882" s="220" t="s">
        <v>279</v>
      </c>
      <c r="AU882" s="220" t="s">
        <v>89</v>
      </c>
      <c r="AV882" s="11" t="s">
        <v>89</v>
      </c>
      <c r="AW882" s="11" t="s">
        <v>42</v>
      </c>
      <c r="AX882" s="11" t="s">
        <v>80</v>
      </c>
      <c r="AY882" s="220" t="s">
        <v>173</v>
      </c>
    </row>
    <row r="883" spans="2:65" s="11" customFormat="1" ht="13.5">
      <c r="B883" s="210"/>
      <c r="C883" s="211"/>
      <c r="D883" s="204" t="s">
        <v>279</v>
      </c>
      <c r="E883" s="212" t="s">
        <v>78</v>
      </c>
      <c r="F883" s="213" t="s">
        <v>1736</v>
      </c>
      <c r="G883" s="211"/>
      <c r="H883" s="214">
        <v>192.72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279</v>
      </c>
      <c r="AU883" s="220" t="s">
        <v>89</v>
      </c>
      <c r="AV883" s="11" t="s">
        <v>89</v>
      </c>
      <c r="AW883" s="11" t="s">
        <v>42</v>
      </c>
      <c r="AX883" s="11" t="s">
        <v>80</v>
      </c>
      <c r="AY883" s="220" t="s">
        <v>173</v>
      </c>
    </row>
    <row r="884" spans="2:65" s="1" customFormat="1" ht="16.5" customHeight="1">
      <c r="B884" s="41"/>
      <c r="C884" s="192" t="s">
        <v>1737</v>
      </c>
      <c r="D884" s="192" t="s">
        <v>176</v>
      </c>
      <c r="E884" s="193" t="s">
        <v>1738</v>
      </c>
      <c r="F884" s="194" t="s">
        <v>1739</v>
      </c>
      <c r="G884" s="195" t="s">
        <v>256</v>
      </c>
      <c r="H884" s="196">
        <v>621.22</v>
      </c>
      <c r="I884" s="197"/>
      <c r="J884" s="198">
        <f>ROUND(I884*H884,2)</f>
        <v>0</v>
      </c>
      <c r="K884" s="194" t="s">
        <v>276</v>
      </c>
      <c r="L884" s="61"/>
      <c r="M884" s="199" t="s">
        <v>78</v>
      </c>
      <c r="N884" s="200" t="s">
        <v>50</v>
      </c>
      <c r="O884" s="42"/>
      <c r="P884" s="201">
        <f>O884*H884</f>
        <v>0</v>
      </c>
      <c r="Q884" s="201">
        <v>1E-4</v>
      </c>
      <c r="R884" s="201">
        <f>Q884*H884</f>
        <v>6.2122000000000004E-2</v>
      </c>
      <c r="S884" s="201">
        <v>0</v>
      </c>
      <c r="T884" s="202">
        <f>S884*H884</f>
        <v>0</v>
      </c>
      <c r="AR884" s="23" t="s">
        <v>239</v>
      </c>
      <c r="AT884" s="23" t="s">
        <v>176</v>
      </c>
      <c r="AU884" s="23" t="s">
        <v>89</v>
      </c>
      <c r="AY884" s="23" t="s">
        <v>173</v>
      </c>
      <c r="BE884" s="203">
        <f>IF(N884="základní",J884,0)</f>
        <v>0</v>
      </c>
      <c r="BF884" s="203">
        <f>IF(N884="snížená",J884,0)</f>
        <v>0</v>
      </c>
      <c r="BG884" s="203">
        <f>IF(N884="zákl. přenesená",J884,0)</f>
        <v>0</v>
      </c>
      <c r="BH884" s="203">
        <f>IF(N884="sníž. přenesená",J884,0)</f>
        <v>0</v>
      </c>
      <c r="BI884" s="203">
        <f>IF(N884="nulová",J884,0)</f>
        <v>0</v>
      </c>
      <c r="BJ884" s="23" t="s">
        <v>87</v>
      </c>
      <c r="BK884" s="203">
        <f>ROUND(I884*H884,2)</f>
        <v>0</v>
      </c>
      <c r="BL884" s="23" t="s">
        <v>239</v>
      </c>
      <c r="BM884" s="23" t="s">
        <v>1740</v>
      </c>
    </row>
    <row r="885" spans="2:65" s="1" customFormat="1" ht="27">
      <c r="B885" s="41"/>
      <c r="C885" s="63"/>
      <c r="D885" s="204" t="s">
        <v>182</v>
      </c>
      <c r="E885" s="63"/>
      <c r="F885" s="205" t="s">
        <v>1741</v>
      </c>
      <c r="G885" s="63"/>
      <c r="H885" s="63"/>
      <c r="I885" s="163"/>
      <c r="J885" s="63"/>
      <c r="K885" s="63"/>
      <c r="L885" s="61"/>
      <c r="M885" s="206"/>
      <c r="N885" s="42"/>
      <c r="O885" s="42"/>
      <c r="P885" s="42"/>
      <c r="Q885" s="42"/>
      <c r="R885" s="42"/>
      <c r="S885" s="42"/>
      <c r="T885" s="78"/>
      <c r="AT885" s="23" t="s">
        <v>182</v>
      </c>
      <c r="AU885" s="23" t="s">
        <v>89</v>
      </c>
    </row>
    <row r="886" spans="2:65" s="11" customFormat="1" ht="13.5">
      <c r="B886" s="210"/>
      <c r="C886" s="211"/>
      <c r="D886" s="204" t="s">
        <v>279</v>
      </c>
      <c r="E886" s="212" t="s">
        <v>78</v>
      </c>
      <c r="F886" s="213" t="s">
        <v>1742</v>
      </c>
      <c r="G886" s="211"/>
      <c r="H886" s="214">
        <v>621.22</v>
      </c>
      <c r="I886" s="215"/>
      <c r="J886" s="211"/>
      <c r="K886" s="211"/>
      <c r="L886" s="216"/>
      <c r="M886" s="217"/>
      <c r="N886" s="218"/>
      <c r="O886" s="218"/>
      <c r="P886" s="218"/>
      <c r="Q886" s="218"/>
      <c r="R886" s="218"/>
      <c r="S886" s="218"/>
      <c r="T886" s="219"/>
      <c r="AT886" s="220" t="s">
        <v>279</v>
      </c>
      <c r="AU886" s="220" t="s">
        <v>89</v>
      </c>
      <c r="AV886" s="11" t="s">
        <v>89</v>
      </c>
      <c r="AW886" s="11" t="s">
        <v>42</v>
      </c>
      <c r="AX886" s="11" t="s">
        <v>87</v>
      </c>
      <c r="AY886" s="220" t="s">
        <v>173</v>
      </c>
    </row>
    <row r="887" spans="2:65" s="1" customFormat="1" ht="16.5" customHeight="1">
      <c r="B887" s="41"/>
      <c r="C887" s="192" t="s">
        <v>1743</v>
      </c>
      <c r="D887" s="192" t="s">
        <v>176</v>
      </c>
      <c r="E887" s="193" t="s">
        <v>1744</v>
      </c>
      <c r="F887" s="194" t="s">
        <v>1745</v>
      </c>
      <c r="G887" s="195" t="s">
        <v>327</v>
      </c>
      <c r="H887" s="196">
        <v>35.700000000000003</v>
      </c>
      <c r="I887" s="197"/>
      <c r="J887" s="198">
        <f>ROUND(I887*H887,2)</f>
        <v>0</v>
      </c>
      <c r="K887" s="194" t="s">
        <v>276</v>
      </c>
      <c r="L887" s="61"/>
      <c r="M887" s="199" t="s">
        <v>78</v>
      </c>
      <c r="N887" s="200" t="s">
        <v>50</v>
      </c>
      <c r="O887" s="42"/>
      <c r="P887" s="201">
        <f>O887*H887</f>
        <v>0</v>
      </c>
      <c r="Q887" s="201">
        <v>4.3800000000000002E-3</v>
      </c>
      <c r="R887" s="201">
        <f>Q887*H887</f>
        <v>0.15636600000000003</v>
      </c>
      <c r="S887" s="201">
        <v>0</v>
      </c>
      <c r="T887" s="202">
        <f>S887*H887</f>
        <v>0</v>
      </c>
      <c r="AR887" s="23" t="s">
        <v>239</v>
      </c>
      <c r="AT887" s="23" t="s">
        <v>176</v>
      </c>
      <c r="AU887" s="23" t="s">
        <v>89</v>
      </c>
      <c r="AY887" s="23" t="s">
        <v>173</v>
      </c>
      <c r="BE887" s="203">
        <f>IF(N887="základní",J887,0)</f>
        <v>0</v>
      </c>
      <c r="BF887" s="203">
        <f>IF(N887="snížená",J887,0)</f>
        <v>0</v>
      </c>
      <c r="BG887" s="203">
        <f>IF(N887="zákl. přenesená",J887,0)</f>
        <v>0</v>
      </c>
      <c r="BH887" s="203">
        <f>IF(N887="sníž. přenesená",J887,0)</f>
        <v>0</v>
      </c>
      <c r="BI887" s="203">
        <f>IF(N887="nulová",J887,0)</f>
        <v>0</v>
      </c>
      <c r="BJ887" s="23" t="s">
        <v>87</v>
      </c>
      <c r="BK887" s="203">
        <f>ROUND(I887*H887,2)</f>
        <v>0</v>
      </c>
      <c r="BL887" s="23" t="s">
        <v>239</v>
      </c>
      <c r="BM887" s="23" t="s">
        <v>1746</v>
      </c>
    </row>
    <row r="888" spans="2:65" s="1" customFormat="1" ht="27">
      <c r="B888" s="41"/>
      <c r="C888" s="63"/>
      <c r="D888" s="204" t="s">
        <v>182</v>
      </c>
      <c r="E888" s="63"/>
      <c r="F888" s="205" t="s">
        <v>1747</v>
      </c>
      <c r="G888" s="63"/>
      <c r="H888" s="63"/>
      <c r="I888" s="163"/>
      <c r="J888" s="63"/>
      <c r="K888" s="63"/>
      <c r="L888" s="61"/>
      <c r="M888" s="206"/>
      <c r="N888" s="42"/>
      <c r="O888" s="42"/>
      <c r="P888" s="42"/>
      <c r="Q888" s="42"/>
      <c r="R888" s="42"/>
      <c r="S888" s="42"/>
      <c r="T888" s="78"/>
      <c r="AT888" s="23" t="s">
        <v>182</v>
      </c>
      <c r="AU888" s="23" t="s">
        <v>89</v>
      </c>
    </row>
    <row r="889" spans="2:65" s="11" customFormat="1" ht="13.5">
      <c r="B889" s="210"/>
      <c r="C889" s="211"/>
      <c r="D889" s="204" t="s">
        <v>279</v>
      </c>
      <c r="E889" s="212" t="s">
        <v>78</v>
      </c>
      <c r="F889" s="213" t="s">
        <v>1748</v>
      </c>
      <c r="G889" s="211"/>
      <c r="H889" s="214">
        <v>35.700000000000003</v>
      </c>
      <c r="I889" s="215"/>
      <c r="J889" s="211"/>
      <c r="K889" s="211"/>
      <c r="L889" s="216"/>
      <c r="M889" s="217"/>
      <c r="N889" s="218"/>
      <c r="O889" s="218"/>
      <c r="P889" s="218"/>
      <c r="Q889" s="218"/>
      <c r="R889" s="218"/>
      <c r="S889" s="218"/>
      <c r="T889" s="219"/>
      <c r="AT889" s="220" t="s">
        <v>279</v>
      </c>
      <c r="AU889" s="220" t="s">
        <v>89</v>
      </c>
      <c r="AV889" s="11" t="s">
        <v>89</v>
      </c>
      <c r="AW889" s="11" t="s">
        <v>42</v>
      </c>
      <c r="AX889" s="11" t="s">
        <v>87</v>
      </c>
      <c r="AY889" s="220" t="s">
        <v>173</v>
      </c>
    </row>
    <row r="890" spans="2:65" s="1" customFormat="1" ht="16.5" customHeight="1">
      <c r="B890" s="41"/>
      <c r="C890" s="192" t="s">
        <v>1749</v>
      </c>
      <c r="D890" s="192" t="s">
        <v>176</v>
      </c>
      <c r="E890" s="193" t="s">
        <v>1750</v>
      </c>
      <c r="F890" s="194" t="s">
        <v>1751</v>
      </c>
      <c r="G890" s="195" t="s">
        <v>256</v>
      </c>
      <c r="H890" s="196">
        <v>161.83000000000001</v>
      </c>
      <c r="I890" s="197"/>
      <c r="J890" s="198">
        <f>ROUND(I890*H890,2)</f>
        <v>0</v>
      </c>
      <c r="K890" s="194" t="s">
        <v>78</v>
      </c>
      <c r="L890" s="61"/>
      <c r="M890" s="199" t="s">
        <v>78</v>
      </c>
      <c r="N890" s="200" t="s">
        <v>50</v>
      </c>
      <c r="O890" s="42"/>
      <c r="P890" s="201">
        <f>O890*H890</f>
        <v>0</v>
      </c>
      <c r="Q890" s="201">
        <v>0</v>
      </c>
      <c r="R890" s="201">
        <f>Q890*H890</f>
        <v>0</v>
      </c>
      <c r="S890" s="201">
        <v>0</v>
      </c>
      <c r="T890" s="202">
        <f>S890*H890</f>
        <v>0</v>
      </c>
      <c r="AR890" s="23" t="s">
        <v>239</v>
      </c>
      <c r="AT890" s="23" t="s">
        <v>176</v>
      </c>
      <c r="AU890" s="23" t="s">
        <v>89</v>
      </c>
      <c r="AY890" s="23" t="s">
        <v>173</v>
      </c>
      <c r="BE890" s="203">
        <f>IF(N890="základní",J890,0)</f>
        <v>0</v>
      </c>
      <c r="BF890" s="203">
        <f>IF(N890="snížená",J890,0)</f>
        <v>0</v>
      </c>
      <c r="BG890" s="203">
        <f>IF(N890="zákl. přenesená",J890,0)</f>
        <v>0</v>
      </c>
      <c r="BH890" s="203">
        <f>IF(N890="sníž. přenesená",J890,0)</f>
        <v>0</v>
      </c>
      <c r="BI890" s="203">
        <f>IF(N890="nulová",J890,0)</f>
        <v>0</v>
      </c>
      <c r="BJ890" s="23" t="s">
        <v>87</v>
      </c>
      <c r="BK890" s="203">
        <f>ROUND(I890*H890,2)</f>
        <v>0</v>
      </c>
      <c r="BL890" s="23" t="s">
        <v>239</v>
      </c>
      <c r="BM890" s="23" t="s">
        <v>1752</v>
      </c>
    </row>
    <row r="891" spans="2:65" s="11" customFormat="1" ht="13.5">
      <c r="B891" s="210"/>
      <c r="C891" s="211"/>
      <c r="D891" s="204" t="s">
        <v>279</v>
      </c>
      <c r="E891" s="212" t="s">
        <v>78</v>
      </c>
      <c r="F891" s="213" t="s">
        <v>1753</v>
      </c>
      <c r="G891" s="211"/>
      <c r="H891" s="214">
        <v>48.63</v>
      </c>
      <c r="I891" s="215"/>
      <c r="J891" s="211"/>
      <c r="K891" s="211"/>
      <c r="L891" s="216"/>
      <c r="M891" s="217"/>
      <c r="N891" s="218"/>
      <c r="O891" s="218"/>
      <c r="P891" s="218"/>
      <c r="Q891" s="218"/>
      <c r="R891" s="218"/>
      <c r="S891" s="218"/>
      <c r="T891" s="219"/>
      <c r="AT891" s="220" t="s">
        <v>279</v>
      </c>
      <c r="AU891" s="220" t="s">
        <v>89</v>
      </c>
      <c r="AV891" s="11" t="s">
        <v>89</v>
      </c>
      <c r="AW891" s="11" t="s">
        <v>42</v>
      </c>
      <c r="AX891" s="11" t="s">
        <v>80</v>
      </c>
      <c r="AY891" s="220" t="s">
        <v>173</v>
      </c>
    </row>
    <row r="892" spans="2:65" s="11" customFormat="1" ht="13.5">
      <c r="B892" s="210"/>
      <c r="C892" s="211"/>
      <c r="D892" s="204" t="s">
        <v>279</v>
      </c>
      <c r="E892" s="212" t="s">
        <v>78</v>
      </c>
      <c r="F892" s="213" t="s">
        <v>1754</v>
      </c>
      <c r="G892" s="211"/>
      <c r="H892" s="214">
        <v>29.37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279</v>
      </c>
      <c r="AU892" s="220" t="s">
        <v>89</v>
      </c>
      <c r="AV892" s="11" t="s">
        <v>89</v>
      </c>
      <c r="AW892" s="11" t="s">
        <v>42</v>
      </c>
      <c r="AX892" s="11" t="s">
        <v>80</v>
      </c>
      <c r="AY892" s="220" t="s">
        <v>173</v>
      </c>
    </row>
    <row r="893" spans="2:65" s="11" customFormat="1" ht="13.5">
      <c r="B893" s="210"/>
      <c r="C893" s="211"/>
      <c r="D893" s="204" t="s">
        <v>279</v>
      </c>
      <c r="E893" s="212" t="s">
        <v>78</v>
      </c>
      <c r="F893" s="213" t="s">
        <v>1755</v>
      </c>
      <c r="G893" s="211"/>
      <c r="H893" s="214">
        <v>46.62</v>
      </c>
      <c r="I893" s="215"/>
      <c r="J893" s="211"/>
      <c r="K893" s="211"/>
      <c r="L893" s="216"/>
      <c r="M893" s="217"/>
      <c r="N893" s="218"/>
      <c r="O893" s="218"/>
      <c r="P893" s="218"/>
      <c r="Q893" s="218"/>
      <c r="R893" s="218"/>
      <c r="S893" s="218"/>
      <c r="T893" s="219"/>
      <c r="AT893" s="220" t="s">
        <v>279</v>
      </c>
      <c r="AU893" s="220" t="s">
        <v>89</v>
      </c>
      <c r="AV893" s="11" t="s">
        <v>89</v>
      </c>
      <c r="AW893" s="11" t="s">
        <v>42</v>
      </c>
      <c r="AX893" s="11" t="s">
        <v>80</v>
      </c>
      <c r="AY893" s="220" t="s">
        <v>173</v>
      </c>
    </row>
    <row r="894" spans="2:65" s="11" customFormat="1" ht="13.5">
      <c r="B894" s="210"/>
      <c r="C894" s="211"/>
      <c r="D894" s="204" t="s">
        <v>279</v>
      </c>
      <c r="E894" s="212" t="s">
        <v>78</v>
      </c>
      <c r="F894" s="213" t="s">
        <v>1756</v>
      </c>
      <c r="G894" s="211"/>
      <c r="H894" s="214">
        <v>37.21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279</v>
      </c>
      <c r="AU894" s="220" t="s">
        <v>89</v>
      </c>
      <c r="AV894" s="11" t="s">
        <v>89</v>
      </c>
      <c r="AW894" s="11" t="s">
        <v>42</v>
      </c>
      <c r="AX894" s="11" t="s">
        <v>80</v>
      </c>
      <c r="AY894" s="220" t="s">
        <v>173</v>
      </c>
    </row>
    <row r="895" spans="2:65" s="1" customFormat="1" ht="16.5" customHeight="1">
      <c r="B895" s="41"/>
      <c r="C895" s="192" t="s">
        <v>1757</v>
      </c>
      <c r="D895" s="192" t="s">
        <v>176</v>
      </c>
      <c r="E895" s="193" t="s">
        <v>1758</v>
      </c>
      <c r="F895" s="194" t="s">
        <v>1759</v>
      </c>
      <c r="G895" s="195" t="s">
        <v>256</v>
      </c>
      <c r="H895" s="196">
        <v>878.6</v>
      </c>
      <c r="I895" s="197"/>
      <c r="J895" s="198">
        <f>ROUND(I895*H895,2)</f>
        <v>0</v>
      </c>
      <c r="K895" s="194" t="s">
        <v>276</v>
      </c>
      <c r="L895" s="61"/>
      <c r="M895" s="199" t="s">
        <v>78</v>
      </c>
      <c r="N895" s="200" t="s">
        <v>50</v>
      </c>
      <c r="O895" s="42"/>
      <c r="P895" s="201">
        <f>O895*H895</f>
        <v>0</v>
      </c>
      <c r="Q895" s="201">
        <v>1.32E-3</v>
      </c>
      <c r="R895" s="201">
        <f>Q895*H895</f>
        <v>1.1597520000000001</v>
      </c>
      <c r="S895" s="201">
        <v>0</v>
      </c>
      <c r="T895" s="202">
        <f>S895*H895</f>
        <v>0</v>
      </c>
      <c r="AR895" s="23" t="s">
        <v>239</v>
      </c>
      <c r="AT895" s="23" t="s">
        <v>176</v>
      </c>
      <c r="AU895" s="23" t="s">
        <v>89</v>
      </c>
      <c r="AY895" s="23" t="s">
        <v>173</v>
      </c>
      <c r="BE895" s="203">
        <f>IF(N895="základní",J895,0)</f>
        <v>0</v>
      </c>
      <c r="BF895" s="203">
        <f>IF(N895="snížená",J895,0)</f>
        <v>0</v>
      </c>
      <c r="BG895" s="203">
        <f>IF(N895="zákl. přenesená",J895,0)</f>
        <v>0</v>
      </c>
      <c r="BH895" s="203">
        <f>IF(N895="sníž. přenesená",J895,0)</f>
        <v>0</v>
      </c>
      <c r="BI895" s="203">
        <f>IF(N895="nulová",J895,0)</f>
        <v>0</v>
      </c>
      <c r="BJ895" s="23" t="s">
        <v>87</v>
      </c>
      <c r="BK895" s="203">
        <f>ROUND(I895*H895,2)</f>
        <v>0</v>
      </c>
      <c r="BL895" s="23" t="s">
        <v>239</v>
      </c>
      <c r="BM895" s="23" t="s">
        <v>1760</v>
      </c>
    </row>
    <row r="896" spans="2:65" s="1" customFormat="1" ht="27">
      <c r="B896" s="41"/>
      <c r="C896" s="63"/>
      <c r="D896" s="204" t="s">
        <v>182</v>
      </c>
      <c r="E896" s="63"/>
      <c r="F896" s="205" t="s">
        <v>1761</v>
      </c>
      <c r="G896" s="63"/>
      <c r="H896" s="63"/>
      <c r="I896" s="163"/>
      <c r="J896" s="63"/>
      <c r="K896" s="63"/>
      <c r="L896" s="61"/>
      <c r="M896" s="206"/>
      <c r="N896" s="42"/>
      <c r="O896" s="42"/>
      <c r="P896" s="42"/>
      <c r="Q896" s="42"/>
      <c r="R896" s="42"/>
      <c r="S896" s="42"/>
      <c r="T896" s="78"/>
      <c r="AT896" s="23" t="s">
        <v>182</v>
      </c>
      <c r="AU896" s="23" t="s">
        <v>89</v>
      </c>
    </row>
    <row r="897" spans="2:65" s="11" customFormat="1" ht="13.5">
      <c r="B897" s="210"/>
      <c r="C897" s="211"/>
      <c r="D897" s="204" t="s">
        <v>279</v>
      </c>
      <c r="E897" s="212" t="s">
        <v>78</v>
      </c>
      <c r="F897" s="213" t="s">
        <v>1762</v>
      </c>
      <c r="G897" s="211"/>
      <c r="H897" s="214">
        <v>249.81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279</v>
      </c>
      <c r="AU897" s="220" t="s">
        <v>89</v>
      </c>
      <c r="AV897" s="11" t="s">
        <v>89</v>
      </c>
      <c r="AW897" s="11" t="s">
        <v>42</v>
      </c>
      <c r="AX897" s="11" t="s">
        <v>80</v>
      </c>
      <c r="AY897" s="220" t="s">
        <v>173</v>
      </c>
    </row>
    <row r="898" spans="2:65" s="11" customFormat="1" ht="13.5">
      <c r="B898" s="210"/>
      <c r="C898" s="211"/>
      <c r="D898" s="204" t="s">
        <v>279</v>
      </c>
      <c r="E898" s="212" t="s">
        <v>78</v>
      </c>
      <c r="F898" s="213" t="s">
        <v>1763</v>
      </c>
      <c r="G898" s="211"/>
      <c r="H898" s="214">
        <v>181.39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279</v>
      </c>
      <c r="AU898" s="220" t="s">
        <v>89</v>
      </c>
      <c r="AV898" s="11" t="s">
        <v>89</v>
      </c>
      <c r="AW898" s="11" t="s">
        <v>42</v>
      </c>
      <c r="AX898" s="11" t="s">
        <v>80</v>
      </c>
      <c r="AY898" s="220" t="s">
        <v>173</v>
      </c>
    </row>
    <row r="899" spans="2:65" s="11" customFormat="1" ht="13.5">
      <c r="B899" s="210"/>
      <c r="C899" s="211"/>
      <c r="D899" s="204" t="s">
        <v>279</v>
      </c>
      <c r="E899" s="212" t="s">
        <v>78</v>
      </c>
      <c r="F899" s="213" t="s">
        <v>1764</v>
      </c>
      <c r="G899" s="211"/>
      <c r="H899" s="214">
        <v>302.58999999999997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279</v>
      </c>
      <c r="AU899" s="220" t="s">
        <v>89</v>
      </c>
      <c r="AV899" s="11" t="s">
        <v>89</v>
      </c>
      <c r="AW899" s="11" t="s">
        <v>42</v>
      </c>
      <c r="AX899" s="11" t="s">
        <v>80</v>
      </c>
      <c r="AY899" s="220" t="s">
        <v>173</v>
      </c>
    </row>
    <row r="900" spans="2:65" s="11" customFormat="1" ht="13.5">
      <c r="B900" s="210"/>
      <c r="C900" s="211"/>
      <c r="D900" s="204" t="s">
        <v>279</v>
      </c>
      <c r="E900" s="212" t="s">
        <v>78</v>
      </c>
      <c r="F900" s="213" t="s">
        <v>1765</v>
      </c>
      <c r="G900" s="211"/>
      <c r="H900" s="214">
        <v>144.81</v>
      </c>
      <c r="I900" s="215"/>
      <c r="J900" s="211"/>
      <c r="K900" s="211"/>
      <c r="L900" s="216"/>
      <c r="M900" s="217"/>
      <c r="N900" s="218"/>
      <c r="O900" s="218"/>
      <c r="P900" s="218"/>
      <c r="Q900" s="218"/>
      <c r="R900" s="218"/>
      <c r="S900" s="218"/>
      <c r="T900" s="219"/>
      <c r="AT900" s="220" t="s">
        <v>279</v>
      </c>
      <c r="AU900" s="220" t="s">
        <v>89</v>
      </c>
      <c r="AV900" s="11" t="s">
        <v>89</v>
      </c>
      <c r="AW900" s="11" t="s">
        <v>42</v>
      </c>
      <c r="AX900" s="11" t="s">
        <v>80</v>
      </c>
      <c r="AY900" s="220" t="s">
        <v>173</v>
      </c>
    </row>
    <row r="901" spans="2:65" s="1" customFormat="1" ht="16.5" customHeight="1">
      <c r="B901" s="41"/>
      <c r="C901" s="242" t="s">
        <v>1766</v>
      </c>
      <c r="D901" s="242" t="s">
        <v>346</v>
      </c>
      <c r="E901" s="243" t="s">
        <v>1767</v>
      </c>
      <c r="F901" s="244" t="s">
        <v>1768</v>
      </c>
      <c r="G901" s="245" t="s">
        <v>256</v>
      </c>
      <c r="H901" s="246">
        <v>922.53</v>
      </c>
      <c r="I901" s="247"/>
      <c r="J901" s="248">
        <f>ROUND(I901*H901,2)</f>
        <v>0</v>
      </c>
      <c r="K901" s="244" t="s">
        <v>276</v>
      </c>
      <c r="L901" s="249"/>
      <c r="M901" s="250" t="s">
        <v>78</v>
      </c>
      <c r="N901" s="251" t="s">
        <v>50</v>
      </c>
      <c r="O901" s="42"/>
      <c r="P901" s="201">
        <f>O901*H901</f>
        <v>0</v>
      </c>
      <c r="Q901" s="201">
        <v>2.6099999999999999E-3</v>
      </c>
      <c r="R901" s="201">
        <f>Q901*H901</f>
        <v>2.4078032999999999</v>
      </c>
      <c r="S901" s="201">
        <v>0</v>
      </c>
      <c r="T901" s="202">
        <f>S901*H901</f>
        <v>0</v>
      </c>
      <c r="AR901" s="23" t="s">
        <v>666</v>
      </c>
      <c r="AT901" s="23" t="s">
        <v>346</v>
      </c>
      <c r="AU901" s="23" t="s">
        <v>89</v>
      </c>
      <c r="AY901" s="23" t="s">
        <v>173</v>
      </c>
      <c r="BE901" s="203">
        <f>IF(N901="základní",J901,0)</f>
        <v>0</v>
      </c>
      <c r="BF901" s="203">
        <f>IF(N901="snížená",J901,0)</f>
        <v>0</v>
      </c>
      <c r="BG901" s="203">
        <f>IF(N901="zákl. přenesená",J901,0)</f>
        <v>0</v>
      </c>
      <c r="BH901" s="203">
        <f>IF(N901="sníž. přenesená",J901,0)</f>
        <v>0</v>
      </c>
      <c r="BI901" s="203">
        <f>IF(N901="nulová",J901,0)</f>
        <v>0</v>
      </c>
      <c r="BJ901" s="23" t="s">
        <v>87</v>
      </c>
      <c r="BK901" s="203">
        <f>ROUND(I901*H901,2)</f>
        <v>0</v>
      </c>
      <c r="BL901" s="23" t="s">
        <v>239</v>
      </c>
      <c r="BM901" s="23" t="s">
        <v>1769</v>
      </c>
    </row>
    <row r="902" spans="2:65" s="1" customFormat="1" ht="27">
      <c r="B902" s="41"/>
      <c r="C902" s="63"/>
      <c r="D902" s="204" t="s">
        <v>182</v>
      </c>
      <c r="E902" s="63"/>
      <c r="F902" s="205" t="s">
        <v>1770</v>
      </c>
      <c r="G902" s="63"/>
      <c r="H902" s="63"/>
      <c r="I902" s="163"/>
      <c r="J902" s="63"/>
      <c r="K902" s="63"/>
      <c r="L902" s="61"/>
      <c r="M902" s="206"/>
      <c r="N902" s="42"/>
      <c r="O902" s="42"/>
      <c r="P902" s="42"/>
      <c r="Q902" s="42"/>
      <c r="R902" s="42"/>
      <c r="S902" s="42"/>
      <c r="T902" s="78"/>
      <c r="AT902" s="23" t="s">
        <v>182</v>
      </c>
      <c r="AU902" s="23" t="s">
        <v>89</v>
      </c>
    </row>
    <row r="903" spans="2:65" s="11" customFormat="1" ht="13.5">
      <c r="B903" s="210"/>
      <c r="C903" s="211"/>
      <c r="D903" s="204" t="s">
        <v>279</v>
      </c>
      <c r="E903" s="211"/>
      <c r="F903" s="213" t="s">
        <v>1771</v>
      </c>
      <c r="G903" s="211"/>
      <c r="H903" s="214">
        <v>922.53</v>
      </c>
      <c r="I903" s="215"/>
      <c r="J903" s="211"/>
      <c r="K903" s="211"/>
      <c r="L903" s="216"/>
      <c r="M903" s="217"/>
      <c r="N903" s="218"/>
      <c r="O903" s="218"/>
      <c r="P903" s="218"/>
      <c r="Q903" s="218"/>
      <c r="R903" s="218"/>
      <c r="S903" s="218"/>
      <c r="T903" s="219"/>
      <c r="AT903" s="220" t="s">
        <v>279</v>
      </c>
      <c r="AU903" s="220" t="s">
        <v>89</v>
      </c>
      <c r="AV903" s="11" t="s">
        <v>89</v>
      </c>
      <c r="AW903" s="11" t="s">
        <v>6</v>
      </c>
      <c r="AX903" s="11" t="s">
        <v>87</v>
      </c>
      <c r="AY903" s="220" t="s">
        <v>173</v>
      </c>
    </row>
    <row r="904" spans="2:65" s="1" customFormat="1" ht="16.5" customHeight="1">
      <c r="B904" s="41"/>
      <c r="C904" s="192" t="s">
        <v>1772</v>
      </c>
      <c r="D904" s="192" t="s">
        <v>176</v>
      </c>
      <c r="E904" s="193" t="s">
        <v>1773</v>
      </c>
      <c r="F904" s="194" t="s">
        <v>1774</v>
      </c>
      <c r="G904" s="195" t="s">
        <v>327</v>
      </c>
      <c r="H904" s="196">
        <v>507.14</v>
      </c>
      <c r="I904" s="197"/>
      <c r="J904" s="198">
        <f>ROUND(I904*H904,2)</f>
        <v>0</v>
      </c>
      <c r="K904" s="194" t="s">
        <v>276</v>
      </c>
      <c r="L904" s="61"/>
      <c r="M904" s="199" t="s">
        <v>78</v>
      </c>
      <c r="N904" s="200" t="s">
        <v>50</v>
      </c>
      <c r="O904" s="42"/>
      <c r="P904" s="201">
        <f>O904*H904</f>
        <v>0</v>
      </c>
      <c r="Q904" s="201">
        <v>2.0000000000000001E-4</v>
      </c>
      <c r="R904" s="201">
        <f>Q904*H904</f>
        <v>0.101428</v>
      </c>
      <c r="S904" s="201">
        <v>0</v>
      </c>
      <c r="T904" s="202">
        <f>S904*H904</f>
        <v>0</v>
      </c>
      <c r="AR904" s="23" t="s">
        <v>239</v>
      </c>
      <c r="AT904" s="23" t="s">
        <v>176</v>
      </c>
      <c r="AU904" s="23" t="s">
        <v>89</v>
      </c>
      <c r="AY904" s="23" t="s">
        <v>173</v>
      </c>
      <c r="BE904" s="203">
        <f>IF(N904="základní",J904,0)</f>
        <v>0</v>
      </c>
      <c r="BF904" s="203">
        <f>IF(N904="snížená",J904,0)</f>
        <v>0</v>
      </c>
      <c r="BG904" s="203">
        <f>IF(N904="zákl. přenesená",J904,0)</f>
        <v>0</v>
      </c>
      <c r="BH904" s="203">
        <f>IF(N904="sníž. přenesená",J904,0)</f>
        <v>0</v>
      </c>
      <c r="BI904" s="203">
        <f>IF(N904="nulová",J904,0)</f>
        <v>0</v>
      </c>
      <c r="BJ904" s="23" t="s">
        <v>87</v>
      </c>
      <c r="BK904" s="203">
        <f>ROUND(I904*H904,2)</f>
        <v>0</v>
      </c>
      <c r="BL904" s="23" t="s">
        <v>239</v>
      </c>
      <c r="BM904" s="23" t="s">
        <v>1775</v>
      </c>
    </row>
    <row r="905" spans="2:65" s="1" customFormat="1" ht="13.5">
      <c r="B905" s="41"/>
      <c r="C905" s="63"/>
      <c r="D905" s="204" t="s">
        <v>182</v>
      </c>
      <c r="E905" s="63"/>
      <c r="F905" s="205" t="s">
        <v>1776</v>
      </c>
      <c r="G905" s="63"/>
      <c r="H905" s="63"/>
      <c r="I905" s="163"/>
      <c r="J905" s="63"/>
      <c r="K905" s="63"/>
      <c r="L905" s="61"/>
      <c r="M905" s="206"/>
      <c r="N905" s="42"/>
      <c r="O905" s="42"/>
      <c r="P905" s="42"/>
      <c r="Q905" s="42"/>
      <c r="R905" s="42"/>
      <c r="S905" s="42"/>
      <c r="T905" s="78"/>
      <c r="AT905" s="23" t="s">
        <v>182</v>
      </c>
      <c r="AU905" s="23" t="s">
        <v>89</v>
      </c>
    </row>
    <row r="906" spans="2:65" s="11" customFormat="1" ht="13.5">
      <c r="B906" s="210"/>
      <c r="C906" s="211"/>
      <c r="D906" s="204" t="s">
        <v>279</v>
      </c>
      <c r="E906" s="212" t="s">
        <v>78</v>
      </c>
      <c r="F906" s="213" t="s">
        <v>1777</v>
      </c>
      <c r="G906" s="211"/>
      <c r="H906" s="214">
        <v>139.5</v>
      </c>
      <c r="I906" s="215"/>
      <c r="J906" s="211"/>
      <c r="K906" s="211"/>
      <c r="L906" s="216"/>
      <c r="M906" s="217"/>
      <c r="N906" s="218"/>
      <c r="O906" s="218"/>
      <c r="P906" s="218"/>
      <c r="Q906" s="218"/>
      <c r="R906" s="218"/>
      <c r="S906" s="218"/>
      <c r="T906" s="219"/>
      <c r="AT906" s="220" t="s">
        <v>279</v>
      </c>
      <c r="AU906" s="220" t="s">
        <v>89</v>
      </c>
      <c r="AV906" s="11" t="s">
        <v>89</v>
      </c>
      <c r="AW906" s="11" t="s">
        <v>42</v>
      </c>
      <c r="AX906" s="11" t="s">
        <v>80</v>
      </c>
      <c r="AY906" s="220" t="s">
        <v>173</v>
      </c>
    </row>
    <row r="907" spans="2:65" s="11" customFormat="1" ht="13.5">
      <c r="B907" s="210"/>
      <c r="C907" s="211"/>
      <c r="D907" s="204" t="s">
        <v>279</v>
      </c>
      <c r="E907" s="212" t="s">
        <v>78</v>
      </c>
      <c r="F907" s="213" t="s">
        <v>1778</v>
      </c>
      <c r="G907" s="211"/>
      <c r="H907" s="214">
        <v>73.95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279</v>
      </c>
      <c r="AU907" s="220" t="s">
        <v>89</v>
      </c>
      <c r="AV907" s="11" t="s">
        <v>89</v>
      </c>
      <c r="AW907" s="11" t="s">
        <v>42</v>
      </c>
      <c r="AX907" s="11" t="s">
        <v>80</v>
      </c>
      <c r="AY907" s="220" t="s">
        <v>173</v>
      </c>
    </row>
    <row r="908" spans="2:65" s="11" customFormat="1" ht="13.5">
      <c r="B908" s="210"/>
      <c r="C908" s="211"/>
      <c r="D908" s="204" t="s">
        <v>279</v>
      </c>
      <c r="E908" s="212" t="s">
        <v>78</v>
      </c>
      <c r="F908" s="213" t="s">
        <v>1779</v>
      </c>
      <c r="G908" s="211"/>
      <c r="H908" s="214">
        <v>173.95</v>
      </c>
      <c r="I908" s="215"/>
      <c r="J908" s="211"/>
      <c r="K908" s="211"/>
      <c r="L908" s="216"/>
      <c r="M908" s="217"/>
      <c r="N908" s="218"/>
      <c r="O908" s="218"/>
      <c r="P908" s="218"/>
      <c r="Q908" s="218"/>
      <c r="R908" s="218"/>
      <c r="S908" s="218"/>
      <c r="T908" s="219"/>
      <c r="AT908" s="220" t="s">
        <v>279</v>
      </c>
      <c r="AU908" s="220" t="s">
        <v>89</v>
      </c>
      <c r="AV908" s="11" t="s">
        <v>89</v>
      </c>
      <c r="AW908" s="11" t="s">
        <v>42</v>
      </c>
      <c r="AX908" s="11" t="s">
        <v>80</v>
      </c>
      <c r="AY908" s="220" t="s">
        <v>173</v>
      </c>
    </row>
    <row r="909" spans="2:65" s="11" customFormat="1" ht="13.5">
      <c r="B909" s="210"/>
      <c r="C909" s="211"/>
      <c r="D909" s="204" t="s">
        <v>279</v>
      </c>
      <c r="E909" s="212" t="s">
        <v>78</v>
      </c>
      <c r="F909" s="213" t="s">
        <v>1780</v>
      </c>
      <c r="G909" s="211"/>
      <c r="H909" s="214">
        <v>119.74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279</v>
      </c>
      <c r="AU909" s="220" t="s">
        <v>89</v>
      </c>
      <c r="AV909" s="11" t="s">
        <v>89</v>
      </c>
      <c r="AW909" s="11" t="s">
        <v>42</v>
      </c>
      <c r="AX909" s="11" t="s">
        <v>80</v>
      </c>
      <c r="AY909" s="220" t="s">
        <v>173</v>
      </c>
    </row>
    <row r="910" spans="2:65" s="1" customFormat="1" ht="25.5" customHeight="1">
      <c r="B910" s="41"/>
      <c r="C910" s="192" t="s">
        <v>1781</v>
      </c>
      <c r="D910" s="192" t="s">
        <v>176</v>
      </c>
      <c r="E910" s="193" t="s">
        <v>1782</v>
      </c>
      <c r="F910" s="194" t="s">
        <v>1783</v>
      </c>
      <c r="G910" s="195" t="s">
        <v>332</v>
      </c>
      <c r="H910" s="196">
        <v>25.939</v>
      </c>
      <c r="I910" s="197"/>
      <c r="J910" s="198">
        <f>ROUND(I910*H910,2)</f>
        <v>0</v>
      </c>
      <c r="K910" s="194" t="s">
        <v>276</v>
      </c>
      <c r="L910" s="61"/>
      <c r="M910" s="199" t="s">
        <v>78</v>
      </c>
      <c r="N910" s="200" t="s">
        <v>50</v>
      </c>
      <c r="O910" s="42"/>
      <c r="P910" s="201">
        <f>O910*H910</f>
        <v>0</v>
      </c>
      <c r="Q910" s="201">
        <v>0</v>
      </c>
      <c r="R910" s="201">
        <f>Q910*H910</f>
        <v>0</v>
      </c>
      <c r="S910" s="201">
        <v>0</v>
      </c>
      <c r="T910" s="202">
        <f>S910*H910</f>
        <v>0</v>
      </c>
      <c r="AR910" s="23" t="s">
        <v>239</v>
      </c>
      <c r="AT910" s="23" t="s">
        <v>176</v>
      </c>
      <c r="AU910" s="23" t="s">
        <v>89</v>
      </c>
      <c r="AY910" s="23" t="s">
        <v>173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23" t="s">
        <v>87</v>
      </c>
      <c r="BK910" s="203">
        <f>ROUND(I910*H910,2)</f>
        <v>0</v>
      </c>
      <c r="BL910" s="23" t="s">
        <v>239</v>
      </c>
      <c r="BM910" s="23" t="s">
        <v>1784</v>
      </c>
    </row>
    <row r="911" spans="2:65" s="1" customFormat="1" ht="40.5">
      <c r="B911" s="41"/>
      <c r="C911" s="63"/>
      <c r="D911" s="204" t="s">
        <v>182</v>
      </c>
      <c r="E911" s="63"/>
      <c r="F911" s="205" t="s">
        <v>1785</v>
      </c>
      <c r="G911" s="63"/>
      <c r="H911" s="63"/>
      <c r="I911" s="163"/>
      <c r="J911" s="63"/>
      <c r="K911" s="63"/>
      <c r="L911" s="61"/>
      <c r="M911" s="206"/>
      <c r="N911" s="42"/>
      <c r="O911" s="42"/>
      <c r="P911" s="42"/>
      <c r="Q911" s="42"/>
      <c r="R911" s="42"/>
      <c r="S911" s="42"/>
      <c r="T911" s="78"/>
      <c r="AT911" s="23" t="s">
        <v>182</v>
      </c>
      <c r="AU911" s="23" t="s">
        <v>89</v>
      </c>
    </row>
    <row r="912" spans="2:65" s="10" customFormat="1" ht="29.85" customHeight="1">
      <c r="B912" s="176"/>
      <c r="C912" s="177"/>
      <c r="D912" s="178" t="s">
        <v>79</v>
      </c>
      <c r="E912" s="190" t="s">
        <v>1786</v>
      </c>
      <c r="F912" s="190" t="s">
        <v>1787</v>
      </c>
      <c r="G912" s="177"/>
      <c r="H912" s="177"/>
      <c r="I912" s="180"/>
      <c r="J912" s="191">
        <f>BK912</f>
        <v>0</v>
      </c>
      <c r="K912" s="177"/>
      <c r="L912" s="182"/>
      <c r="M912" s="183"/>
      <c r="N912" s="184"/>
      <c r="O912" s="184"/>
      <c r="P912" s="185">
        <f>SUM(P913:P960)</f>
        <v>0</v>
      </c>
      <c r="Q912" s="184"/>
      <c r="R912" s="185">
        <f>SUM(R913:R960)</f>
        <v>5.5707483999999994</v>
      </c>
      <c r="S912" s="184"/>
      <c r="T912" s="186">
        <f>SUM(T913:T960)</f>
        <v>0</v>
      </c>
      <c r="AR912" s="187" t="s">
        <v>89</v>
      </c>
      <c r="AT912" s="188" t="s">
        <v>79</v>
      </c>
      <c r="AU912" s="188" t="s">
        <v>87</v>
      </c>
      <c r="AY912" s="187" t="s">
        <v>173</v>
      </c>
      <c r="BK912" s="189">
        <f>SUM(BK913:BK960)</f>
        <v>0</v>
      </c>
    </row>
    <row r="913" spans="2:65" s="1" customFormat="1" ht="25.5" customHeight="1">
      <c r="B913" s="41"/>
      <c r="C913" s="192" t="s">
        <v>1788</v>
      </c>
      <c r="D913" s="192" t="s">
        <v>176</v>
      </c>
      <c r="E913" s="193" t="s">
        <v>1789</v>
      </c>
      <c r="F913" s="194" t="s">
        <v>1790</v>
      </c>
      <c r="G913" s="195" t="s">
        <v>327</v>
      </c>
      <c r="H913" s="196">
        <v>25.04</v>
      </c>
      <c r="I913" s="197"/>
      <c r="J913" s="198">
        <f>ROUND(I913*H913,2)</f>
        <v>0</v>
      </c>
      <c r="K913" s="194" t="s">
        <v>276</v>
      </c>
      <c r="L913" s="61"/>
      <c r="M913" s="199" t="s">
        <v>78</v>
      </c>
      <c r="N913" s="200" t="s">
        <v>50</v>
      </c>
      <c r="O913" s="42"/>
      <c r="P913" s="201">
        <f>O913*H913</f>
        <v>0</v>
      </c>
      <c r="Q913" s="201">
        <v>5.2199999999999998E-3</v>
      </c>
      <c r="R913" s="201">
        <f>Q913*H913</f>
        <v>0.13070879999999999</v>
      </c>
      <c r="S913" s="201">
        <v>0</v>
      </c>
      <c r="T913" s="202">
        <f>S913*H913</f>
        <v>0</v>
      </c>
      <c r="AR913" s="23" t="s">
        <v>239</v>
      </c>
      <c r="AT913" s="23" t="s">
        <v>176</v>
      </c>
      <c r="AU913" s="23" t="s">
        <v>89</v>
      </c>
      <c r="AY913" s="23" t="s">
        <v>173</v>
      </c>
      <c r="BE913" s="203">
        <f>IF(N913="základní",J913,0)</f>
        <v>0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23" t="s">
        <v>87</v>
      </c>
      <c r="BK913" s="203">
        <f>ROUND(I913*H913,2)</f>
        <v>0</v>
      </c>
      <c r="BL913" s="23" t="s">
        <v>239</v>
      </c>
      <c r="BM913" s="23" t="s">
        <v>1791</v>
      </c>
    </row>
    <row r="914" spans="2:65" s="1" customFormat="1" ht="27">
      <c r="B914" s="41"/>
      <c r="C914" s="63"/>
      <c r="D914" s="204" t="s">
        <v>182</v>
      </c>
      <c r="E914" s="63"/>
      <c r="F914" s="205" t="s">
        <v>1792</v>
      </c>
      <c r="G914" s="63"/>
      <c r="H914" s="63"/>
      <c r="I914" s="163"/>
      <c r="J914" s="63"/>
      <c r="K914" s="63"/>
      <c r="L914" s="61"/>
      <c r="M914" s="206"/>
      <c r="N914" s="42"/>
      <c r="O914" s="42"/>
      <c r="P914" s="42"/>
      <c r="Q914" s="42"/>
      <c r="R914" s="42"/>
      <c r="S914" s="42"/>
      <c r="T914" s="78"/>
      <c r="AT914" s="23" t="s">
        <v>182</v>
      </c>
      <c r="AU914" s="23" t="s">
        <v>89</v>
      </c>
    </row>
    <row r="915" spans="2:65" s="11" customFormat="1" ht="13.5">
      <c r="B915" s="210"/>
      <c r="C915" s="211"/>
      <c r="D915" s="204" t="s">
        <v>279</v>
      </c>
      <c r="E915" s="212" t="s">
        <v>78</v>
      </c>
      <c r="F915" s="213" t="s">
        <v>1793</v>
      </c>
      <c r="G915" s="211"/>
      <c r="H915" s="214">
        <v>25.04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279</v>
      </c>
      <c r="AU915" s="220" t="s">
        <v>89</v>
      </c>
      <c r="AV915" s="11" t="s">
        <v>89</v>
      </c>
      <c r="AW915" s="11" t="s">
        <v>42</v>
      </c>
      <c r="AX915" s="11" t="s">
        <v>87</v>
      </c>
      <c r="AY915" s="220" t="s">
        <v>173</v>
      </c>
    </row>
    <row r="916" spans="2:65" s="1" customFormat="1" ht="25.5" customHeight="1">
      <c r="B916" s="41"/>
      <c r="C916" s="192" t="s">
        <v>1794</v>
      </c>
      <c r="D916" s="192" t="s">
        <v>176</v>
      </c>
      <c r="E916" s="193" t="s">
        <v>1795</v>
      </c>
      <c r="F916" s="194" t="s">
        <v>1796</v>
      </c>
      <c r="G916" s="195" t="s">
        <v>327</v>
      </c>
      <c r="H916" s="196">
        <v>37.65</v>
      </c>
      <c r="I916" s="197"/>
      <c r="J916" s="198">
        <f>ROUND(I916*H916,2)</f>
        <v>0</v>
      </c>
      <c r="K916" s="194" t="s">
        <v>276</v>
      </c>
      <c r="L916" s="61"/>
      <c r="M916" s="199" t="s">
        <v>78</v>
      </c>
      <c r="N916" s="200" t="s">
        <v>50</v>
      </c>
      <c r="O916" s="42"/>
      <c r="P916" s="201">
        <f>O916*H916</f>
        <v>0</v>
      </c>
      <c r="Q916" s="201">
        <v>5.8399999999999997E-3</v>
      </c>
      <c r="R916" s="201">
        <f>Q916*H916</f>
        <v>0.21987599999999999</v>
      </c>
      <c r="S916" s="201">
        <v>0</v>
      </c>
      <c r="T916" s="202">
        <f>S916*H916</f>
        <v>0</v>
      </c>
      <c r="AR916" s="23" t="s">
        <v>239</v>
      </c>
      <c r="AT916" s="23" t="s">
        <v>176</v>
      </c>
      <c r="AU916" s="23" t="s">
        <v>89</v>
      </c>
      <c r="AY916" s="23" t="s">
        <v>173</v>
      </c>
      <c r="BE916" s="203">
        <f>IF(N916="základní",J916,0)</f>
        <v>0</v>
      </c>
      <c r="BF916" s="203">
        <f>IF(N916="snížená",J916,0)</f>
        <v>0</v>
      </c>
      <c r="BG916" s="203">
        <f>IF(N916="zákl. přenesená",J916,0)</f>
        <v>0</v>
      </c>
      <c r="BH916" s="203">
        <f>IF(N916="sníž. přenesená",J916,0)</f>
        <v>0</v>
      </c>
      <c r="BI916" s="203">
        <f>IF(N916="nulová",J916,0)</f>
        <v>0</v>
      </c>
      <c r="BJ916" s="23" t="s">
        <v>87</v>
      </c>
      <c r="BK916" s="203">
        <f>ROUND(I916*H916,2)</f>
        <v>0</v>
      </c>
      <c r="BL916" s="23" t="s">
        <v>239</v>
      </c>
      <c r="BM916" s="23" t="s">
        <v>1797</v>
      </c>
    </row>
    <row r="917" spans="2:65" s="1" customFormat="1" ht="27">
      <c r="B917" s="41"/>
      <c r="C917" s="63"/>
      <c r="D917" s="204" t="s">
        <v>182</v>
      </c>
      <c r="E917" s="63"/>
      <c r="F917" s="205" t="s">
        <v>1798</v>
      </c>
      <c r="G917" s="63"/>
      <c r="H917" s="63"/>
      <c r="I917" s="163"/>
      <c r="J917" s="63"/>
      <c r="K917" s="63"/>
      <c r="L917" s="61"/>
      <c r="M917" s="206"/>
      <c r="N917" s="42"/>
      <c r="O917" s="42"/>
      <c r="P917" s="42"/>
      <c r="Q917" s="42"/>
      <c r="R917" s="42"/>
      <c r="S917" s="42"/>
      <c r="T917" s="78"/>
      <c r="AT917" s="23" t="s">
        <v>182</v>
      </c>
      <c r="AU917" s="23" t="s">
        <v>89</v>
      </c>
    </row>
    <row r="918" spans="2:65" s="12" customFormat="1" ht="13.5">
      <c r="B918" s="221"/>
      <c r="C918" s="222"/>
      <c r="D918" s="204" t="s">
        <v>279</v>
      </c>
      <c r="E918" s="223" t="s">
        <v>78</v>
      </c>
      <c r="F918" s="224" t="s">
        <v>1799</v>
      </c>
      <c r="G918" s="222"/>
      <c r="H918" s="223" t="s">
        <v>78</v>
      </c>
      <c r="I918" s="225"/>
      <c r="J918" s="222"/>
      <c r="K918" s="222"/>
      <c r="L918" s="226"/>
      <c r="M918" s="227"/>
      <c r="N918" s="228"/>
      <c r="O918" s="228"/>
      <c r="P918" s="228"/>
      <c r="Q918" s="228"/>
      <c r="R918" s="228"/>
      <c r="S918" s="228"/>
      <c r="T918" s="229"/>
      <c r="AT918" s="230" t="s">
        <v>279</v>
      </c>
      <c r="AU918" s="230" t="s">
        <v>89</v>
      </c>
      <c r="AV918" s="12" t="s">
        <v>87</v>
      </c>
      <c r="AW918" s="12" t="s">
        <v>42</v>
      </c>
      <c r="AX918" s="12" t="s">
        <v>80</v>
      </c>
      <c r="AY918" s="230" t="s">
        <v>173</v>
      </c>
    </row>
    <row r="919" spans="2:65" s="11" customFormat="1" ht="13.5">
      <c r="B919" s="210"/>
      <c r="C919" s="211"/>
      <c r="D919" s="204" t="s">
        <v>279</v>
      </c>
      <c r="E919" s="212" t="s">
        <v>78</v>
      </c>
      <c r="F919" s="213" t="s">
        <v>1800</v>
      </c>
      <c r="G919" s="211"/>
      <c r="H919" s="214">
        <v>11.4</v>
      </c>
      <c r="I919" s="215"/>
      <c r="J919" s="211"/>
      <c r="K919" s="211"/>
      <c r="L919" s="216"/>
      <c r="M919" s="217"/>
      <c r="N919" s="218"/>
      <c r="O919" s="218"/>
      <c r="P919" s="218"/>
      <c r="Q919" s="218"/>
      <c r="R919" s="218"/>
      <c r="S919" s="218"/>
      <c r="T919" s="219"/>
      <c r="AT919" s="220" t="s">
        <v>279</v>
      </c>
      <c r="AU919" s="220" t="s">
        <v>89</v>
      </c>
      <c r="AV919" s="11" t="s">
        <v>89</v>
      </c>
      <c r="AW919" s="11" t="s">
        <v>42</v>
      </c>
      <c r="AX919" s="11" t="s">
        <v>80</v>
      </c>
      <c r="AY919" s="220" t="s">
        <v>173</v>
      </c>
    </row>
    <row r="920" spans="2:65" s="11" customFormat="1" ht="13.5">
      <c r="B920" s="210"/>
      <c r="C920" s="211"/>
      <c r="D920" s="204" t="s">
        <v>279</v>
      </c>
      <c r="E920" s="212" t="s">
        <v>78</v>
      </c>
      <c r="F920" s="213" t="s">
        <v>1801</v>
      </c>
      <c r="G920" s="211"/>
      <c r="H920" s="214">
        <v>26.25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279</v>
      </c>
      <c r="AU920" s="220" t="s">
        <v>89</v>
      </c>
      <c r="AV920" s="11" t="s">
        <v>89</v>
      </c>
      <c r="AW920" s="11" t="s">
        <v>42</v>
      </c>
      <c r="AX920" s="11" t="s">
        <v>80</v>
      </c>
      <c r="AY920" s="220" t="s">
        <v>173</v>
      </c>
    </row>
    <row r="921" spans="2:65" s="13" customFormat="1" ht="13.5">
      <c r="B921" s="231"/>
      <c r="C921" s="232"/>
      <c r="D921" s="204" t="s">
        <v>279</v>
      </c>
      <c r="E921" s="233" t="s">
        <v>78</v>
      </c>
      <c r="F921" s="234" t="s">
        <v>292</v>
      </c>
      <c r="G921" s="232"/>
      <c r="H921" s="235">
        <v>37.65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279</v>
      </c>
      <c r="AU921" s="241" t="s">
        <v>89</v>
      </c>
      <c r="AV921" s="13" t="s">
        <v>194</v>
      </c>
      <c r="AW921" s="13" t="s">
        <v>42</v>
      </c>
      <c r="AX921" s="13" t="s">
        <v>87</v>
      </c>
      <c r="AY921" s="241" t="s">
        <v>173</v>
      </c>
    </row>
    <row r="922" spans="2:65" s="1" customFormat="1" ht="25.5" customHeight="1">
      <c r="B922" s="41"/>
      <c r="C922" s="192" t="s">
        <v>1802</v>
      </c>
      <c r="D922" s="192" t="s">
        <v>176</v>
      </c>
      <c r="E922" s="193" t="s">
        <v>1803</v>
      </c>
      <c r="F922" s="194" t="s">
        <v>1804</v>
      </c>
      <c r="G922" s="195" t="s">
        <v>327</v>
      </c>
      <c r="H922" s="196">
        <v>167.75</v>
      </c>
      <c r="I922" s="197"/>
      <c r="J922" s="198">
        <f>ROUND(I922*H922,2)</f>
        <v>0</v>
      </c>
      <c r="K922" s="194" t="s">
        <v>276</v>
      </c>
      <c r="L922" s="61"/>
      <c r="M922" s="199" t="s">
        <v>78</v>
      </c>
      <c r="N922" s="200" t="s">
        <v>50</v>
      </c>
      <c r="O922" s="42"/>
      <c r="P922" s="201">
        <f>O922*H922</f>
        <v>0</v>
      </c>
      <c r="Q922" s="201">
        <v>6.2399999999999999E-3</v>
      </c>
      <c r="R922" s="201">
        <f>Q922*H922</f>
        <v>1.0467599999999999</v>
      </c>
      <c r="S922" s="201">
        <v>0</v>
      </c>
      <c r="T922" s="202">
        <f>S922*H922</f>
        <v>0</v>
      </c>
      <c r="AR922" s="23" t="s">
        <v>239</v>
      </c>
      <c r="AT922" s="23" t="s">
        <v>176</v>
      </c>
      <c r="AU922" s="23" t="s">
        <v>89</v>
      </c>
      <c r="AY922" s="23" t="s">
        <v>173</v>
      </c>
      <c r="BE922" s="203">
        <f>IF(N922="základní",J922,0)</f>
        <v>0</v>
      </c>
      <c r="BF922" s="203">
        <f>IF(N922="snížená",J922,0)</f>
        <v>0</v>
      </c>
      <c r="BG922" s="203">
        <f>IF(N922="zákl. přenesená",J922,0)</f>
        <v>0</v>
      </c>
      <c r="BH922" s="203">
        <f>IF(N922="sníž. přenesená",J922,0)</f>
        <v>0</v>
      </c>
      <c r="BI922" s="203">
        <f>IF(N922="nulová",J922,0)</f>
        <v>0</v>
      </c>
      <c r="BJ922" s="23" t="s">
        <v>87</v>
      </c>
      <c r="BK922" s="203">
        <f>ROUND(I922*H922,2)</f>
        <v>0</v>
      </c>
      <c r="BL922" s="23" t="s">
        <v>239</v>
      </c>
      <c r="BM922" s="23" t="s">
        <v>1805</v>
      </c>
    </row>
    <row r="923" spans="2:65" s="1" customFormat="1" ht="27">
      <c r="B923" s="41"/>
      <c r="C923" s="63"/>
      <c r="D923" s="204" t="s">
        <v>182</v>
      </c>
      <c r="E923" s="63"/>
      <c r="F923" s="205" t="s">
        <v>1806</v>
      </c>
      <c r="G923" s="63"/>
      <c r="H923" s="63"/>
      <c r="I923" s="163"/>
      <c r="J923" s="63"/>
      <c r="K923" s="63"/>
      <c r="L923" s="61"/>
      <c r="M923" s="206"/>
      <c r="N923" s="42"/>
      <c r="O923" s="42"/>
      <c r="P923" s="42"/>
      <c r="Q923" s="42"/>
      <c r="R923" s="42"/>
      <c r="S923" s="42"/>
      <c r="T923" s="78"/>
      <c r="AT923" s="23" t="s">
        <v>182</v>
      </c>
      <c r="AU923" s="23" t="s">
        <v>89</v>
      </c>
    </row>
    <row r="924" spans="2:65" s="11" customFormat="1" ht="13.5">
      <c r="B924" s="210"/>
      <c r="C924" s="211"/>
      <c r="D924" s="204" t="s">
        <v>279</v>
      </c>
      <c r="E924" s="212" t="s">
        <v>78</v>
      </c>
      <c r="F924" s="213" t="s">
        <v>1807</v>
      </c>
      <c r="G924" s="211"/>
      <c r="H924" s="214">
        <v>167.75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279</v>
      </c>
      <c r="AU924" s="220" t="s">
        <v>89</v>
      </c>
      <c r="AV924" s="11" t="s">
        <v>89</v>
      </c>
      <c r="AW924" s="11" t="s">
        <v>42</v>
      </c>
      <c r="AX924" s="11" t="s">
        <v>87</v>
      </c>
      <c r="AY924" s="220" t="s">
        <v>173</v>
      </c>
    </row>
    <row r="925" spans="2:65" s="12" customFormat="1" ht="13.5">
      <c r="B925" s="221"/>
      <c r="C925" s="222"/>
      <c r="D925" s="204" t="s">
        <v>279</v>
      </c>
      <c r="E925" s="223" t="s">
        <v>78</v>
      </c>
      <c r="F925" s="224" t="s">
        <v>1799</v>
      </c>
      <c r="G925" s="222"/>
      <c r="H925" s="223" t="s">
        <v>78</v>
      </c>
      <c r="I925" s="225"/>
      <c r="J925" s="222"/>
      <c r="K925" s="222"/>
      <c r="L925" s="226"/>
      <c r="M925" s="227"/>
      <c r="N925" s="228"/>
      <c r="O925" s="228"/>
      <c r="P925" s="228"/>
      <c r="Q925" s="228"/>
      <c r="R925" s="228"/>
      <c r="S925" s="228"/>
      <c r="T925" s="229"/>
      <c r="AT925" s="230" t="s">
        <v>279</v>
      </c>
      <c r="AU925" s="230" t="s">
        <v>89</v>
      </c>
      <c r="AV925" s="12" t="s">
        <v>87</v>
      </c>
      <c r="AW925" s="12" t="s">
        <v>42</v>
      </c>
      <c r="AX925" s="12" t="s">
        <v>80</v>
      </c>
      <c r="AY925" s="230" t="s">
        <v>173</v>
      </c>
    </row>
    <row r="926" spans="2:65" s="1" customFormat="1" ht="25.5" customHeight="1">
      <c r="B926" s="41"/>
      <c r="C926" s="192" t="s">
        <v>1808</v>
      </c>
      <c r="D926" s="192" t="s">
        <v>176</v>
      </c>
      <c r="E926" s="193" t="s">
        <v>1809</v>
      </c>
      <c r="F926" s="194" t="s">
        <v>1810</v>
      </c>
      <c r="G926" s="195" t="s">
        <v>327</v>
      </c>
      <c r="H926" s="196">
        <v>166.44499999999999</v>
      </c>
      <c r="I926" s="197"/>
      <c r="J926" s="198">
        <f>ROUND(I926*H926,2)</f>
        <v>0</v>
      </c>
      <c r="K926" s="194" t="s">
        <v>276</v>
      </c>
      <c r="L926" s="61"/>
      <c r="M926" s="199" t="s">
        <v>78</v>
      </c>
      <c r="N926" s="200" t="s">
        <v>50</v>
      </c>
      <c r="O926" s="42"/>
      <c r="P926" s="201">
        <f>O926*H926</f>
        <v>0</v>
      </c>
      <c r="Q926" s="201">
        <v>2.64E-3</v>
      </c>
      <c r="R926" s="201">
        <f>Q926*H926</f>
        <v>0.43941479999999999</v>
      </c>
      <c r="S926" s="201">
        <v>0</v>
      </c>
      <c r="T926" s="202">
        <f>S926*H926</f>
        <v>0</v>
      </c>
      <c r="AR926" s="23" t="s">
        <v>239</v>
      </c>
      <c r="AT926" s="23" t="s">
        <v>176</v>
      </c>
      <c r="AU926" s="23" t="s">
        <v>89</v>
      </c>
      <c r="AY926" s="23" t="s">
        <v>173</v>
      </c>
      <c r="BE926" s="203">
        <f>IF(N926="základní",J926,0)</f>
        <v>0</v>
      </c>
      <c r="BF926" s="203">
        <f>IF(N926="snížená",J926,0)</f>
        <v>0</v>
      </c>
      <c r="BG926" s="203">
        <f>IF(N926="zákl. přenesená",J926,0)</f>
        <v>0</v>
      </c>
      <c r="BH926" s="203">
        <f>IF(N926="sníž. přenesená",J926,0)</f>
        <v>0</v>
      </c>
      <c r="BI926" s="203">
        <f>IF(N926="nulová",J926,0)</f>
        <v>0</v>
      </c>
      <c r="BJ926" s="23" t="s">
        <v>87</v>
      </c>
      <c r="BK926" s="203">
        <f>ROUND(I926*H926,2)</f>
        <v>0</v>
      </c>
      <c r="BL926" s="23" t="s">
        <v>239</v>
      </c>
      <c r="BM926" s="23" t="s">
        <v>1811</v>
      </c>
    </row>
    <row r="927" spans="2:65" s="1" customFormat="1" ht="27">
      <c r="B927" s="41"/>
      <c r="C927" s="63"/>
      <c r="D927" s="204" t="s">
        <v>182</v>
      </c>
      <c r="E927" s="63"/>
      <c r="F927" s="205" t="s">
        <v>1812</v>
      </c>
      <c r="G927" s="63"/>
      <c r="H927" s="63"/>
      <c r="I927" s="163"/>
      <c r="J927" s="63"/>
      <c r="K927" s="63"/>
      <c r="L927" s="61"/>
      <c r="M927" s="206"/>
      <c r="N927" s="42"/>
      <c r="O927" s="42"/>
      <c r="P927" s="42"/>
      <c r="Q927" s="42"/>
      <c r="R927" s="42"/>
      <c r="S927" s="42"/>
      <c r="T927" s="78"/>
      <c r="AT927" s="23" t="s">
        <v>182</v>
      </c>
      <c r="AU927" s="23" t="s">
        <v>89</v>
      </c>
    </row>
    <row r="928" spans="2:65" s="11" customFormat="1" ht="13.5">
      <c r="B928" s="210"/>
      <c r="C928" s="211"/>
      <c r="D928" s="204" t="s">
        <v>279</v>
      </c>
      <c r="E928" s="212" t="s">
        <v>78</v>
      </c>
      <c r="F928" s="213" t="s">
        <v>1813</v>
      </c>
      <c r="G928" s="211"/>
      <c r="H928" s="214">
        <v>6.4649999999999999</v>
      </c>
      <c r="I928" s="215"/>
      <c r="J928" s="211"/>
      <c r="K928" s="211"/>
      <c r="L928" s="216"/>
      <c r="M928" s="217"/>
      <c r="N928" s="218"/>
      <c r="O928" s="218"/>
      <c r="P928" s="218"/>
      <c r="Q928" s="218"/>
      <c r="R928" s="218"/>
      <c r="S928" s="218"/>
      <c r="T928" s="219"/>
      <c r="AT928" s="220" t="s">
        <v>279</v>
      </c>
      <c r="AU928" s="220" t="s">
        <v>89</v>
      </c>
      <c r="AV928" s="11" t="s">
        <v>89</v>
      </c>
      <c r="AW928" s="11" t="s">
        <v>42</v>
      </c>
      <c r="AX928" s="11" t="s">
        <v>80</v>
      </c>
      <c r="AY928" s="220" t="s">
        <v>173</v>
      </c>
    </row>
    <row r="929" spans="2:65" s="11" customFormat="1" ht="13.5">
      <c r="B929" s="210"/>
      <c r="C929" s="211"/>
      <c r="D929" s="204" t="s">
        <v>279</v>
      </c>
      <c r="E929" s="212" t="s">
        <v>78</v>
      </c>
      <c r="F929" s="213" t="s">
        <v>1814</v>
      </c>
      <c r="G929" s="211"/>
      <c r="H929" s="214">
        <v>134.63</v>
      </c>
      <c r="I929" s="215"/>
      <c r="J929" s="211"/>
      <c r="K929" s="211"/>
      <c r="L929" s="216"/>
      <c r="M929" s="217"/>
      <c r="N929" s="218"/>
      <c r="O929" s="218"/>
      <c r="P929" s="218"/>
      <c r="Q929" s="218"/>
      <c r="R929" s="218"/>
      <c r="S929" s="218"/>
      <c r="T929" s="219"/>
      <c r="AT929" s="220" t="s">
        <v>279</v>
      </c>
      <c r="AU929" s="220" t="s">
        <v>89</v>
      </c>
      <c r="AV929" s="11" t="s">
        <v>89</v>
      </c>
      <c r="AW929" s="11" t="s">
        <v>42</v>
      </c>
      <c r="AX929" s="11" t="s">
        <v>80</v>
      </c>
      <c r="AY929" s="220" t="s">
        <v>173</v>
      </c>
    </row>
    <row r="930" spans="2:65" s="11" customFormat="1" ht="13.5">
      <c r="B930" s="210"/>
      <c r="C930" s="211"/>
      <c r="D930" s="204" t="s">
        <v>279</v>
      </c>
      <c r="E930" s="212" t="s">
        <v>78</v>
      </c>
      <c r="F930" s="213" t="s">
        <v>1815</v>
      </c>
      <c r="G930" s="211"/>
      <c r="H930" s="214">
        <v>25.35</v>
      </c>
      <c r="I930" s="215"/>
      <c r="J930" s="211"/>
      <c r="K930" s="211"/>
      <c r="L930" s="216"/>
      <c r="M930" s="217"/>
      <c r="N930" s="218"/>
      <c r="O930" s="218"/>
      <c r="P930" s="218"/>
      <c r="Q930" s="218"/>
      <c r="R930" s="218"/>
      <c r="S930" s="218"/>
      <c r="T930" s="219"/>
      <c r="AT930" s="220" t="s">
        <v>279</v>
      </c>
      <c r="AU930" s="220" t="s">
        <v>89</v>
      </c>
      <c r="AV930" s="11" t="s">
        <v>89</v>
      </c>
      <c r="AW930" s="11" t="s">
        <v>42</v>
      </c>
      <c r="AX930" s="11" t="s">
        <v>80</v>
      </c>
      <c r="AY930" s="220" t="s">
        <v>173</v>
      </c>
    </row>
    <row r="931" spans="2:65" s="12" customFormat="1" ht="13.5">
      <c r="B931" s="221"/>
      <c r="C931" s="222"/>
      <c r="D931" s="204" t="s">
        <v>279</v>
      </c>
      <c r="E931" s="223" t="s">
        <v>78</v>
      </c>
      <c r="F931" s="224" t="s">
        <v>1799</v>
      </c>
      <c r="G931" s="222"/>
      <c r="H931" s="223" t="s">
        <v>78</v>
      </c>
      <c r="I931" s="225"/>
      <c r="J931" s="222"/>
      <c r="K931" s="222"/>
      <c r="L931" s="226"/>
      <c r="M931" s="227"/>
      <c r="N931" s="228"/>
      <c r="O931" s="228"/>
      <c r="P931" s="228"/>
      <c r="Q931" s="228"/>
      <c r="R931" s="228"/>
      <c r="S931" s="228"/>
      <c r="T931" s="229"/>
      <c r="AT931" s="230" t="s">
        <v>279</v>
      </c>
      <c r="AU931" s="230" t="s">
        <v>89</v>
      </c>
      <c r="AV931" s="12" t="s">
        <v>87</v>
      </c>
      <c r="AW931" s="12" t="s">
        <v>42</v>
      </c>
      <c r="AX931" s="12" t="s">
        <v>80</v>
      </c>
      <c r="AY931" s="230" t="s">
        <v>173</v>
      </c>
    </row>
    <row r="932" spans="2:65" s="13" customFormat="1" ht="13.5">
      <c r="B932" s="231"/>
      <c r="C932" s="232"/>
      <c r="D932" s="204" t="s">
        <v>279</v>
      </c>
      <c r="E932" s="233" t="s">
        <v>78</v>
      </c>
      <c r="F932" s="234" t="s">
        <v>292</v>
      </c>
      <c r="G932" s="232"/>
      <c r="H932" s="235">
        <v>166.44499999999999</v>
      </c>
      <c r="I932" s="236"/>
      <c r="J932" s="232"/>
      <c r="K932" s="232"/>
      <c r="L932" s="237"/>
      <c r="M932" s="238"/>
      <c r="N932" s="239"/>
      <c r="O932" s="239"/>
      <c r="P932" s="239"/>
      <c r="Q932" s="239"/>
      <c r="R932" s="239"/>
      <c r="S932" s="239"/>
      <c r="T932" s="240"/>
      <c r="AT932" s="241" t="s">
        <v>279</v>
      </c>
      <c r="AU932" s="241" t="s">
        <v>89</v>
      </c>
      <c r="AV932" s="13" t="s">
        <v>194</v>
      </c>
      <c r="AW932" s="13" t="s">
        <v>42</v>
      </c>
      <c r="AX932" s="13" t="s">
        <v>87</v>
      </c>
      <c r="AY932" s="241" t="s">
        <v>173</v>
      </c>
    </row>
    <row r="933" spans="2:65" s="1" customFormat="1" ht="16.5" customHeight="1">
      <c r="B933" s="41"/>
      <c r="C933" s="192" t="s">
        <v>1816</v>
      </c>
      <c r="D933" s="192" t="s">
        <v>176</v>
      </c>
      <c r="E933" s="193" t="s">
        <v>1817</v>
      </c>
      <c r="F933" s="194" t="s">
        <v>1818</v>
      </c>
      <c r="G933" s="195" t="s">
        <v>327</v>
      </c>
      <c r="H933" s="196">
        <v>396.88499999999999</v>
      </c>
      <c r="I933" s="197"/>
      <c r="J933" s="198">
        <f>ROUND(I933*H933,2)</f>
        <v>0</v>
      </c>
      <c r="K933" s="194" t="s">
        <v>78</v>
      </c>
      <c r="L933" s="61"/>
      <c r="M933" s="199" t="s">
        <v>78</v>
      </c>
      <c r="N933" s="200" t="s">
        <v>50</v>
      </c>
      <c r="O933" s="42"/>
      <c r="P933" s="201">
        <f>O933*H933</f>
        <v>0</v>
      </c>
      <c r="Q933" s="201">
        <v>4.1999999999999997E-3</v>
      </c>
      <c r="R933" s="201">
        <f>Q933*H933</f>
        <v>1.6669169999999998</v>
      </c>
      <c r="S933" s="201">
        <v>0</v>
      </c>
      <c r="T933" s="202">
        <f>S933*H933</f>
        <v>0</v>
      </c>
      <c r="AR933" s="23" t="s">
        <v>239</v>
      </c>
      <c r="AT933" s="23" t="s">
        <v>176</v>
      </c>
      <c r="AU933" s="23" t="s">
        <v>89</v>
      </c>
      <c r="AY933" s="23" t="s">
        <v>173</v>
      </c>
      <c r="BE933" s="203">
        <f>IF(N933="základní",J933,0)</f>
        <v>0</v>
      </c>
      <c r="BF933" s="203">
        <f>IF(N933="snížená",J933,0)</f>
        <v>0</v>
      </c>
      <c r="BG933" s="203">
        <f>IF(N933="zákl. přenesená",J933,0)</f>
        <v>0</v>
      </c>
      <c r="BH933" s="203">
        <f>IF(N933="sníž. přenesená",J933,0)</f>
        <v>0</v>
      </c>
      <c r="BI933" s="203">
        <f>IF(N933="nulová",J933,0)</f>
        <v>0</v>
      </c>
      <c r="BJ933" s="23" t="s">
        <v>87</v>
      </c>
      <c r="BK933" s="203">
        <f>ROUND(I933*H933,2)</f>
        <v>0</v>
      </c>
      <c r="BL933" s="23" t="s">
        <v>239</v>
      </c>
      <c r="BM933" s="23" t="s">
        <v>1819</v>
      </c>
    </row>
    <row r="934" spans="2:65" s="1" customFormat="1" ht="13.5">
      <c r="B934" s="41"/>
      <c r="C934" s="63"/>
      <c r="D934" s="204" t="s">
        <v>182</v>
      </c>
      <c r="E934" s="63"/>
      <c r="F934" s="205" t="s">
        <v>1820</v>
      </c>
      <c r="G934" s="63"/>
      <c r="H934" s="63"/>
      <c r="I934" s="163"/>
      <c r="J934" s="63"/>
      <c r="K934" s="63"/>
      <c r="L934" s="61"/>
      <c r="M934" s="206"/>
      <c r="N934" s="42"/>
      <c r="O934" s="42"/>
      <c r="P934" s="42"/>
      <c r="Q934" s="42"/>
      <c r="R934" s="42"/>
      <c r="S934" s="42"/>
      <c r="T934" s="78"/>
      <c r="AT934" s="23" t="s">
        <v>182</v>
      </c>
      <c r="AU934" s="23" t="s">
        <v>89</v>
      </c>
    </row>
    <row r="935" spans="2:65" s="11" customFormat="1" ht="13.5">
      <c r="B935" s="210"/>
      <c r="C935" s="211"/>
      <c r="D935" s="204" t="s">
        <v>279</v>
      </c>
      <c r="E935" s="212" t="s">
        <v>78</v>
      </c>
      <c r="F935" s="213" t="s">
        <v>1821</v>
      </c>
      <c r="G935" s="211"/>
      <c r="H935" s="214">
        <v>396.88499999999999</v>
      </c>
      <c r="I935" s="215"/>
      <c r="J935" s="211"/>
      <c r="K935" s="211"/>
      <c r="L935" s="216"/>
      <c r="M935" s="217"/>
      <c r="N935" s="218"/>
      <c r="O935" s="218"/>
      <c r="P935" s="218"/>
      <c r="Q935" s="218"/>
      <c r="R935" s="218"/>
      <c r="S935" s="218"/>
      <c r="T935" s="219"/>
      <c r="AT935" s="220" t="s">
        <v>279</v>
      </c>
      <c r="AU935" s="220" t="s">
        <v>89</v>
      </c>
      <c r="AV935" s="11" t="s">
        <v>89</v>
      </c>
      <c r="AW935" s="11" t="s">
        <v>42</v>
      </c>
      <c r="AX935" s="11" t="s">
        <v>87</v>
      </c>
      <c r="AY935" s="220" t="s">
        <v>173</v>
      </c>
    </row>
    <row r="936" spans="2:65" s="1" customFormat="1" ht="16.5" customHeight="1">
      <c r="B936" s="41"/>
      <c r="C936" s="192" t="s">
        <v>1822</v>
      </c>
      <c r="D936" s="192" t="s">
        <v>176</v>
      </c>
      <c r="E936" s="193" t="s">
        <v>1823</v>
      </c>
      <c r="F936" s="194" t="s">
        <v>1824</v>
      </c>
      <c r="G936" s="195" t="s">
        <v>327</v>
      </c>
      <c r="H936" s="196">
        <v>677.25</v>
      </c>
      <c r="I936" s="197"/>
      <c r="J936" s="198">
        <f>ROUND(I936*H936,2)</f>
        <v>0</v>
      </c>
      <c r="K936" s="194" t="s">
        <v>78</v>
      </c>
      <c r="L936" s="61"/>
      <c r="M936" s="199" t="s">
        <v>78</v>
      </c>
      <c r="N936" s="200" t="s">
        <v>50</v>
      </c>
      <c r="O936" s="42"/>
      <c r="P936" s="201">
        <f>O936*H936</f>
        <v>0</v>
      </c>
      <c r="Q936" s="201">
        <v>4.0000000000000003E-5</v>
      </c>
      <c r="R936" s="201">
        <f>Q936*H936</f>
        <v>2.7090000000000003E-2</v>
      </c>
      <c r="S936" s="201">
        <v>0</v>
      </c>
      <c r="T936" s="202">
        <f>S936*H936</f>
        <v>0</v>
      </c>
      <c r="AR936" s="23" t="s">
        <v>239</v>
      </c>
      <c r="AT936" s="23" t="s">
        <v>176</v>
      </c>
      <c r="AU936" s="23" t="s">
        <v>89</v>
      </c>
      <c r="AY936" s="23" t="s">
        <v>173</v>
      </c>
      <c r="BE936" s="203">
        <f>IF(N936="základní",J936,0)</f>
        <v>0</v>
      </c>
      <c r="BF936" s="203">
        <f>IF(N936="snížená",J936,0)</f>
        <v>0</v>
      </c>
      <c r="BG936" s="203">
        <f>IF(N936="zákl. přenesená",J936,0)</f>
        <v>0</v>
      </c>
      <c r="BH936" s="203">
        <f>IF(N936="sníž. přenesená",J936,0)</f>
        <v>0</v>
      </c>
      <c r="BI936" s="203">
        <f>IF(N936="nulová",J936,0)</f>
        <v>0</v>
      </c>
      <c r="BJ936" s="23" t="s">
        <v>87</v>
      </c>
      <c r="BK936" s="203">
        <f>ROUND(I936*H936,2)</f>
        <v>0</v>
      </c>
      <c r="BL936" s="23" t="s">
        <v>239</v>
      </c>
      <c r="BM936" s="23" t="s">
        <v>1825</v>
      </c>
    </row>
    <row r="937" spans="2:65" s="1" customFormat="1" ht="13.5">
      <c r="B937" s="41"/>
      <c r="C937" s="63"/>
      <c r="D937" s="204" t="s">
        <v>182</v>
      </c>
      <c r="E937" s="63"/>
      <c r="F937" s="205" t="s">
        <v>1824</v>
      </c>
      <c r="G937" s="63"/>
      <c r="H937" s="63"/>
      <c r="I937" s="163"/>
      <c r="J937" s="63"/>
      <c r="K937" s="63"/>
      <c r="L937" s="61"/>
      <c r="M937" s="206"/>
      <c r="N937" s="42"/>
      <c r="O937" s="42"/>
      <c r="P937" s="42"/>
      <c r="Q937" s="42"/>
      <c r="R937" s="42"/>
      <c r="S937" s="42"/>
      <c r="T937" s="78"/>
      <c r="AT937" s="23" t="s">
        <v>182</v>
      </c>
      <c r="AU937" s="23" t="s">
        <v>89</v>
      </c>
    </row>
    <row r="938" spans="2:65" s="12" customFormat="1" ht="13.5">
      <c r="B938" s="221"/>
      <c r="C938" s="222"/>
      <c r="D938" s="204" t="s">
        <v>279</v>
      </c>
      <c r="E938" s="223" t="s">
        <v>78</v>
      </c>
      <c r="F938" s="224" t="s">
        <v>1664</v>
      </c>
      <c r="G938" s="222"/>
      <c r="H938" s="223" t="s">
        <v>78</v>
      </c>
      <c r="I938" s="225"/>
      <c r="J938" s="222"/>
      <c r="K938" s="222"/>
      <c r="L938" s="226"/>
      <c r="M938" s="227"/>
      <c r="N938" s="228"/>
      <c r="O938" s="228"/>
      <c r="P938" s="228"/>
      <c r="Q938" s="228"/>
      <c r="R938" s="228"/>
      <c r="S938" s="228"/>
      <c r="T938" s="229"/>
      <c r="AT938" s="230" t="s">
        <v>279</v>
      </c>
      <c r="AU938" s="230" t="s">
        <v>89</v>
      </c>
      <c r="AV938" s="12" t="s">
        <v>87</v>
      </c>
      <c r="AW938" s="12" t="s">
        <v>42</v>
      </c>
      <c r="AX938" s="12" t="s">
        <v>80</v>
      </c>
      <c r="AY938" s="230" t="s">
        <v>173</v>
      </c>
    </row>
    <row r="939" spans="2:65" s="11" customFormat="1" ht="13.5">
      <c r="B939" s="210"/>
      <c r="C939" s="211"/>
      <c r="D939" s="204" t="s">
        <v>279</v>
      </c>
      <c r="E939" s="212" t="s">
        <v>78</v>
      </c>
      <c r="F939" s="213" t="s">
        <v>1665</v>
      </c>
      <c r="G939" s="211"/>
      <c r="H939" s="214">
        <v>182.69</v>
      </c>
      <c r="I939" s="215"/>
      <c r="J939" s="211"/>
      <c r="K939" s="211"/>
      <c r="L939" s="216"/>
      <c r="M939" s="217"/>
      <c r="N939" s="218"/>
      <c r="O939" s="218"/>
      <c r="P939" s="218"/>
      <c r="Q939" s="218"/>
      <c r="R939" s="218"/>
      <c r="S939" s="218"/>
      <c r="T939" s="219"/>
      <c r="AT939" s="220" t="s">
        <v>279</v>
      </c>
      <c r="AU939" s="220" t="s">
        <v>89</v>
      </c>
      <c r="AV939" s="11" t="s">
        <v>89</v>
      </c>
      <c r="AW939" s="11" t="s">
        <v>42</v>
      </c>
      <c r="AX939" s="11" t="s">
        <v>80</v>
      </c>
      <c r="AY939" s="220" t="s">
        <v>173</v>
      </c>
    </row>
    <row r="940" spans="2:65" s="11" customFormat="1" ht="13.5">
      <c r="B940" s="210"/>
      <c r="C940" s="211"/>
      <c r="D940" s="204" t="s">
        <v>279</v>
      </c>
      <c r="E940" s="212" t="s">
        <v>78</v>
      </c>
      <c r="F940" s="213" t="s">
        <v>1666</v>
      </c>
      <c r="G940" s="211"/>
      <c r="H940" s="214">
        <v>186.42</v>
      </c>
      <c r="I940" s="215"/>
      <c r="J940" s="211"/>
      <c r="K940" s="211"/>
      <c r="L940" s="216"/>
      <c r="M940" s="217"/>
      <c r="N940" s="218"/>
      <c r="O940" s="218"/>
      <c r="P940" s="218"/>
      <c r="Q940" s="218"/>
      <c r="R940" s="218"/>
      <c r="S940" s="218"/>
      <c r="T940" s="219"/>
      <c r="AT940" s="220" t="s">
        <v>279</v>
      </c>
      <c r="AU940" s="220" t="s">
        <v>89</v>
      </c>
      <c r="AV940" s="11" t="s">
        <v>89</v>
      </c>
      <c r="AW940" s="11" t="s">
        <v>42</v>
      </c>
      <c r="AX940" s="11" t="s">
        <v>80</v>
      </c>
      <c r="AY940" s="220" t="s">
        <v>173</v>
      </c>
    </row>
    <row r="941" spans="2:65" s="11" customFormat="1" ht="13.5">
      <c r="B941" s="210"/>
      <c r="C941" s="211"/>
      <c r="D941" s="204" t="s">
        <v>279</v>
      </c>
      <c r="E941" s="212" t="s">
        <v>78</v>
      </c>
      <c r="F941" s="213" t="s">
        <v>1667</v>
      </c>
      <c r="G941" s="211"/>
      <c r="H941" s="214">
        <v>36.96</v>
      </c>
      <c r="I941" s="215"/>
      <c r="J941" s="211"/>
      <c r="K941" s="211"/>
      <c r="L941" s="216"/>
      <c r="M941" s="217"/>
      <c r="N941" s="218"/>
      <c r="O941" s="218"/>
      <c r="P941" s="218"/>
      <c r="Q941" s="218"/>
      <c r="R941" s="218"/>
      <c r="S941" s="218"/>
      <c r="T941" s="219"/>
      <c r="AT941" s="220" t="s">
        <v>279</v>
      </c>
      <c r="AU941" s="220" t="s">
        <v>89</v>
      </c>
      <c r="AV941" s="11" t="s">
        <v>89</v>
      </c>
      <c r="AW941" s="11" t="s">
        <v>42</v>
      </c>
      <c r="AX941" s="11" t="s">
        <v>80</v>
      </c>
      <c r="AY941" s="220" t="s">
        <v>173</v>
      </c>
    </row>
    <row r="942" spans="2:65" s="11" customFormat="1" ht="13.5">
      <c r="B942" s="210"/>
      <c r="C942" s="211"/>
      <c r="D942" s="204" t="s">
        <v>279</v>
      </c>
      <c r="E942" s="212" t="s">
        <v>78</v>
      </c>
      <c r="F942" s="213" t="s">
        <v>1668</v>
      </c>
      <c r="G942" s="211"/>
      <c r="H942" s="214">
        <v>116.62</v>
      </c>
      <c r="I942" s="215"/>
      <c r="J942" s="211"/>
      <c r="K942" s="211"/>
      <c r="L942" s="216"/>
      <c r="M942" s="217"/>
      <c r="N942" s="218"/>
      <c r="O942" s="218"/>
      <c r="P942" s="218"/>
      <c r="Q942" s="218"/>
      <c r="R942" s="218"/>
      <c r="S942" s="218"/>
      <c r="T942" s="219"/>
      <c r="AT942" s="220" t="s">
        <v>279</v>
      </c>
      <c r="AU942" s="220" t="s">
        <v>89</v>
      </c>
      <c r="AV942" s="11" t="s">
        <v>89</v>
      </c>
      <c r="AW942" s="11" t="s">
        <v>42</v>
      </c>
      <c r="AX942" s="11" t="s">
        <v>80</v>
      </c>
      <c r="AY942" s="220" t="s">
        <v>173</v>
      </c>
    </row>
    <row r="943" spans="2:65" s="11" customFormat="1" ht="13.5">
      <c r="B943" s="210"/>
      <c r="C943" s="211"/>
      <c r="D943" s="204" t="s">
        <v>279</v>
      </c>
      <c r="E943" s="212" t="s">
        <v>78</v>
      </c>
      <c r="F943" s="213" t="s">
        <v>1669</v>
      </c>
      <c r="G943" s="211"/>
      <c r="H943" s="214">
        <v>100.44</v>
      </c>
      <c r="I943" s="215"/>
      <c r="J943" s="211"/>
      <c r="K943" s="211"/>
      <c r="L943" s="216"/>
      <c r="M943" s="217"/>
      <c r="N943" s="218"/>
      <c r="O943" s="218"/>
      <c r="P943" s="218"/>
      <c r="Q943" s="218"/>
      <c r="R943" s="218"/>
      <c r="S943" s="218"/>
      <c r="T943" s="219"/>
      <c r="AT943" s="220" t="s">
        <v>279</v>
      </c>
      <c r="AU943" s="220" t="s">
        <v>89</v>
      </c>
      <c r="AV943" s="11" t="s">
        <v>89</v>
      </c>
      <c r="AW943" s="11" t="s">
        <v>42</v>
      </c>
      <c r="AX943" s="11" t="s">
        <v>80</v>
      </c>
      <c r="AY943" s="220" t="s">
        <v>173</v>
      </c>
    </row>
    <row r="944" spans="2:65" s="11" customFormat="1" ht="13.5">
      <c r="B944" s="210"/>
      <c r="C944" s="211"/>
      <c r="D944" s="204" t="s">
        <v>279</v>
      </c>
      <c r="E944" s="212" t="s">
        <v>78</v>
      </c>
      <c r="F944" s="213" t="s">
        <v>1670</v>
      </c>
      <c r="G944" s="211"/>
      <c r="H944" s="214">
        <v>6.72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279</v>
      </c>
      <c r="AU944" s="220" t="s">
        <v>89</v>
      </c>
      <c r="AV944" s="11" t="s">
        <v>89</v>
      </c>
      <c r="AW944" s="11" t="s">
        <v>42</v>
      </c>
      <c r="AX944" s="11" t="s">
        <v>80</v>
      </c>
      <c r="AY944" s="220" t="s">
        <v>173</v>
      </c>
    </row>
    <row r="945" spans="2:65" s="11" customFormat="1" ht="13.5">
      <c r="B945" s="210"/>
      <c r="C945" s="211"/>
      <c r="D945" s="204" t="s">
        <v>279</v>
      </c>
      <c r="E945" s="212" t="s">
        <v>78</v>
      </c>
      <c r="F945" s="213" t="s">
        <v>1671</v>
      </c>
      <c r="G945" s="211"/>
      <c r="H945" s="214">
        <v>47.4</v>
      </c>
      <c r="I945" s="215"/>
      <c r="J945" s="211"/>
      <c r="K945" s="211"/>
      <c r="L945" s="216"/>
      <c r="M945" s="217"/>
      <c r="N945" s="218"/>
      <c r="O945" s="218"/>
      <c r="P945" s="218"/>
      <c r="Q945" s="218"/>
      <c r="R945" s="218"/>
      <c r="S945" s="218"/>
      <c r="T945" s="219"/>
      <c r="AT945" s="220" t="s">
        <v>279</v>
      </c>
      <c r="AU945" s="220" t="s">
        <v>89</v>
      </c>
      <c r="AV945" s="11" t="s">
        <v>89</v>
      </c>
      <c r="AW945" s="11" t="s">
        <v>42</v>
      </c>
      <c r="AX945" s="11" t="s">
        <v>80</v>
      </c>
      <c r="AY945" s="220" t="s">
        <v>173</v>
      </c>
    </row>
    <row r="946" spans="2:65" s="13" customFormat="1" ht="13.5">
      <c r="B946" s="231"/>
      <c r="C946" s="232"/>
      <c r="D946" s="204" t="s">
        <v>279</v>
      </c>
      <c r="E946" s="233" t="s">
        <v>78</v>
      </c>
      <c r="F946" s="234" t="s">
        <v>292</v>
      </c>
      <c r="G946" s="232"/>
      <c r="H946" s="235">
        <v>677.25</v>
      </c>
      <c r="I946" s="236"/>
      <c r="J946" s="232"/>
      <c r="K946" s="232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279</v>
      </c>
      <c r="AU946" s="241" t="s">
        <v>89</v>
      </c>
      <c r="AV946" s="13" t="s">
        <v>194</v>
      </c>
      <c r="AW946" s="13" t="s">
        <v>42</v>
      </c>
      <c r="AX946" s="13" t="s">
        <v>87</v>
      </c>
      <c r="AY946" s="241" t="s">
        <v>173</v>
      </c>
    </row>
    <row r="947" spans="2:65" s="1" customFormat="1" ht="16.5" customHeight="1">
      <c r="B947" s="41"/>
      <c r="C947" s="242" t="s">
        <v>1826</v>
      </c>
      <c r="D947" s="242" t="s">
        <v>346</v>
      </c>
      <c r="E947" s="243" t="s">
        <v>1827</v>
      </c>
      <c r="F947" s="244" t="s">
        <v>1828</v>
      </c>
      <c r="G947" s="245" t="s">
        <v>256</v>
      </c>
      <c r="H947" s="246">
        <v>351.721</v>
      </c>
      <c r="I947" s="247"/>
      <c r="J947" s="248">
        <f>ROUND(I947*H947,2)</f>
        <v>0</v>
      </c>
      <c r="K947" s="244" t="s">
        <v>78</v>
      </c>
      <c r="L947" s="249"/>
      <c r="M947" s="250" t="s">
        <v>78</v>
      </c>
      <c r="N947" s="251" t="s">
        <v>50</v>
      </c>
      <c r="O947" s="42"/>
      <c r="P947" s="201">
        <f>O947*H947</f>
        <v>0</v>
      </c>
      <c r="Q947" s="201">
        <v>5.7999999999999996E-3</v>
      </c>
      <c r="R947" s="201">
        <f>Q947*H947</f>
        <v>2.0399818000000001</v>
      </c>
      <c r="S947" s="201">
        <v>0</v>
      </c>
      <c r="T947" s="202">
        <f>S947*H947</f>
        <v>0</v>
      </c>
      <c r="AR947" s="23" t="s">
        <v>666</v>
      </c>
      <c r="AT947" s="23" t="s">
        <v>346</v>
      </c>
      <c r="AU947" s="23" t="s">
        <v>89</v>
      </c>
      <c r="AY947" s="23" t="s">
        <v>173</v>
      </c>
      <c r="BE947" s="203">
        <f>IF(N947="základní",J947,0)</f>
        <v>0</v>
      </c>
      <c r="BF947" s="203">
        <f>IF(N947="snížená",J947,0)</f>
        <v>0</v>
      </c>
      <c r="BG947" s="203">
        <f>IF(N947="zákl. přenesená",J947,0)</f>
        <v>0</v>
      </c>
      <c r="BH947" s="203">
        <f>IF(N947="sníž. přenesená",J947,0)</f>
        <v>0</v>
      </c>
      <c r="BI947" s="203">
        <f>IF(N947="nulová",J947,0)</f>
        <v>0</v>
      </c>
      <c r="BJ947" s="23" t="s">
        <v>87</v>
      </c>
      <c r="BK947" s="203">
        <f>ROUND(I947*H947,2)</f>
        <v>0</v>
      </c>
      <c r="BL947" s="23" t="s">
        <v>239</v>
      </c>
      <c r="BM947" s="23" t="s">
        <v>1829</v>
      </c>
    </row>
    <row r="948" spans="2:65" s="1" customFormat="1" ht="27">
      <c r="B948" s="41"/>
      <c r="C948" s="63"/>
      <c r="D948" s="204" t="s">
        <v>351</v>
      </c>
      <c r="E948" s="63"/>
      <c r="F948" s="252" t="s">
        <v>1830</v>
      </c>
      <c r="G948" s="63"/>
      <c r="H948" s="63"/>
      <c r="I948" s="163"/>
      <c r="J948" s="63"/>
      <c r="K948" s="63"/>
      <c r="L948" s="61"/>
      <c r="M948" s="206"/>
      <c r="N948" s="42"/>
      <c r="O948" s="42"/>
      <c r="P948" s="42"/>
      <c r="Q948" s="42"/>
      <c r="R948" s="42"/>
      <c r="S948" s="42"/>
      <c r="T948" s="78"/>
      <c r="AT948" s="23" t="s">
        <v>351</v>
      </c>
      <c r="AU948" s="23" t="s">
        <v>89</v>
      </c>
    </row>
    <row r="949" spans="2:65" s="12" customFormat="1" ht="13.5">
      <c r="B949" s="221"/>
      <c r="C949" s="222"/>
      <c r="D949" s="204" t="s">
        <v>279</v>
      </c>
      <c r="E949" s="223" t="s">
        <v>78</v>
      </c>
      <c r="F949" s="224" t="s">
        <v>1831</v>
      </c>
      <c r="G949" s="222"/>
      <c r="H949" s="223" t="s">
        <v>78</v>
      </c>
      <c r="I949" s="225"/>
      <c r="J949" s="222"/>
      <c r="K949" s="222"/>
      <c r="L949" s="226"/>
      <c r="M949" s="227"/>
      <c r="N949" s="228"/>
      <c r="O949" s="228"/>
      <c r="P949" s="228"/>
      <c r="Q949" s="228"/>
      <c r="R949" s="228"/>
      <c r="S949" s="228"/>
      <c r="T949" s="229"/>
      <c r="AT949" s="230" t="s">
        <v>279</v>
      </c>
      <c r="AU949" s="230" t="s">
        <v>89</v>
      </c>
      <c r="AV949" s="12" t="s">
        <v>87</v>
      </c>
      <c r="AW949" s="12" t="s">
        <v>42</v>
      </c>
      <c r="AX949" s="12" t="s">
        <v>80</v>
      </c>
      <c r="AY949" s="230" t="s">
        <v>173</v>
      </c>
    </row>
    <row r="950" spans="2:65" s="11" customFormat="1" ht="13.5">
      <c r="B950" s="210"/>
      <c r="C950" s="211"/>
      <c r="D950" s="204" t="s">
        <v>279</v>
      </c>
      <c r="E950" s="212" t="s">
        <v>78</v>
      </c>
      <c r="F950" s="213" t="s">
        <v>1832</v>
      </c>
      <c r="G950" s="211"/>
      <c r="H950" s="214">
        <v>87.691000000000003</v>
      </c>
      <c r="I950" s="215"/>
      <c r="J950" s="211"/>
      <c r="K950" s="211"/>
      <c r="L950" s="216"/>
      <c r="M950" s="217"/>
      <c r="N950" s="218"/>
      <c r="O950" s="218"/>
      <c r="P950" s="218"/>
      <c r="Q950" s="218"/>
      <c r="R950" s="218"/>
      <c r="S950" s="218"/>
      <c r="T950" s="219"/>
      <c r="AT950" s="220" t="s">
        <v>279</v>
      </c>
      <c r="AU950" s="220" t="s">
        <v>89</v>
      </c>
      <c r="AV950" s="11" t="s">
        <v>89</v>
      </c>
      <c r="AW950" s="11" t="s">
        <v>42</v>
      </c>
      <c r="AX950" s="11" t="s">
        <v>80</v>
      </c>
      <c r="AY950" s="220" t="s">
        <v>173</v>
      </c>
    </row>
    <row r="951" spans="2:65" s="11" customFormat="1" ht="13.5">
      <c r="B951" s="210"/>
      <c r="C951" s="211"/>
      <c r="D951" s="204" t="s">
        <v>279</v>
      </c>
      <c r="E951" s="212" t="s">
        <v>78</v>
      </c>
      <c r="F951" s="213" t="s">
        <v>1833</v>
      </c>
      <c r="G951" s="211"/>
      <c r="H951" s="214">
        <v>89.481999999999999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279</v>
      </c>
      <c r="AU951" s="220" t="s">
        <v>89</v>
      </c>
      <c r="AV951" s="11" t="s">
        <v>89</v>
      </c>
      <c r="AW951" s="11" t="s">
        <v>42</v>
      </c>
      <c r="AX951" s="11" t="s">
        <v>80</v>
      </c>
      <c r="AY951" s="220" t="s">
        <v>173</v>
      </c>
    </row>
    <row r="952" spans="2:65" s="11" customFormat="1" ht="13.5">
      <c r="B952" s="210"/>
      <c r="C952" s="211"/>
      <c r="D952" s="204" t="s">
        <v>279</v>
      </c>
      <c r="E952" s="212" t="s">
        <v>78</v>
      </c>
      <c r="F952" s="213" t="s">
        <v>1834</v>
      </c>
      <c r="G952" s="211"/>
      <c r="H952" s="214">
        <v>13.305999999999999</v>
      </c>
      <c r="I952" s="215"/>
      <c r="J952" s="211"/>
      <c r="K952" s="211"/>
      <c r="L952" s="216"/>
      <c r="M952" s="217"/>
      <c r="N952" s="218"/>
      <c r="O952" s="218"/>
      <c r="P952" s="218"/>
      <c r="Q952" s="218"/>
      <c r="R952" s="218"/>
      <c r="S952" s="218"/>
      <c r="T952" s="219"/>
      <c r="AT952" s="220" t="s">
        <v>279</v>
      </c>
      <c r="AU952" s="220" t="s">
        <v>89</v>
      </c>
      <c r="AV952" s="11" t="s">
        <v>89</v>
      </c>
      <c r="AW952" s="11" t="s">
        <v>42</v>
      </c>
      <c r="AX952" s="11" t="s">
        <v>80</v>
      </c>
      <c r="AY952" s="220" t="s">
        <v>173</v>
      </c>
    </row>
    <row r="953" spans="2:65" s="11" customFormat="1" ht="13.5">
      <c r="B953" s="210"/>
      <c r="C953" s="211"/>
      <c r="D953" s="204" t="s">
        <v>279</v>
      </c>
      <c r="E953" s="212" t="s">
        <v>78</v>
      </c>
      <c r="F953" s="213" t="s">
        <v>1835</v>
      </c>
      <c r="G953" s="211"/>
      <c r="H953" s="214">
        <v>41.982999999999997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279</v>
      </c>
      <c r="AU953" s="220" t="s">
        <v>89</v>
      </c>
      <c r="AV953" s="11" t="s">
        <v>89</v>
      </c>
      <c r="AW953" s="11" t="s">
        <v>42</v>
      </c>
      <c r="AX953" s="11" t="s">
        <v>80</v>
      </c>
      <c r="AY953" s="220" t="s">
        <v>173</v>
      </c>
    </row>
    <row r="954" spans="2:65" s="11" customFormat="1" ht="13.5">
      <c r="B954" s="210"/>
      <c r="C954" s="211"/>
      <c r="D954" s="204" t="s">
        <v>279</v>
      </c>
      <c r="E954" s="212" t="s">
        <v>78</v>
      </c>
      <c r="F954" s="213" t="s">
        <v>1836</v>
      </c>
      <c r="G954" s="211"/>
      <c r="H954" s="214">
        <v>48.210999999999999</v>
      </c>
      <c r="I954" s="215"/>
      <c r="J954" s="211"/>
      <c r="K954" s="211"/>
      <c r="L954" s="216"/>
      <c r="M954" s="217"/>
      <c r="N954" s="218"/>
      <c r="O954" s="218"/>
      <c r="P954" s="218"/>
      <c r="Q954" s="218"/>
      <c r="R954" s="218"/>
      <c r="S954" s="218"/>
      <c r="T954" s="219"/>
      <c r="AT954" s="220" t="s">
        <v>279</v>
      </c>
      <c r="AU954" s="220" t="s">
        <v>89</v>
      </c>
      <c r="AV954" s="11" t="s">
        <v>89</v>
      </c>
      <c r="AW954" s="11" t="s">
        <v>42</v>
      </c>
      <c r="AX954" s="11" t="s">
        <v>80</v>
      </c>
      <c r="AY954" s="220" t="s">
        <v>173</v>
      </c>
    </row>
    <row r="955" spans="2:65" s="11" customFormat="1" ht="13.5">
      <c r="B955" s="210"/>
      <c r="C955" s="211"/>
      <c r="D955" s="204" t="s">
        <v>279</v>
      </c>
      <c r="E955" s="212" t="s">
        <v>78</v>
      </c>
      <c r="F955" s="213" t="s">
        <v>1837</v>
      </c>
      <c r="G955" s="211"/>
      <c r="H955" s="214">
        <v>2.419</v>
      </c>
      <c r="I955" s="215"/>
      <c r="J955" s="211"/>
      <c r="K955" s="211"/>
      <c r="L955" s="216"/>
      <c r="M955" s="217"/>
      <c r="N955" s="218"/>
      <c r="O955" s="218"/>
      <c r="P955" s="218"/>
      <c r="Q955" s="218"/>
      <c r="R955" s="218"/>
      <c r="S955" s="218"/>
      <c r="T955" s="219"/>
      <c r="AT955" s="220" t="s">
        <v>279</v>
      </c>
      <c r="AU955" s="220" t="s">
        <v>89</v>
      </c>
      <c r="AV955" s="11" t="s">
        <v>89</v>
      </c>
      <c r="AW955" s="11" t="s">
        <v>42</v>
      </c>
      <c r="AX955" s="11" t="s">
        <v>80</v>
      </c>
      <c r="AY955" s="220" t="s">
        <v>173</v>
      </c>
    </row>
    <row r="956" spans="2:65" s="11" customFormat="1" ht="13.5">
      <c r="B956" s="210"/>
      <c r="C956" s="211"/>
      <c r="D956" s="204" t="s">
        <v>279</v>
      </c>
      <c r="E956" s="212" t="s">
        <v>78</v>
      </c>
      <c r="F956" s="213" t="s">
        <v>1838</v>
      </c>
      <c r="G956" s="211"/>
      <c r="H956" s="214">
        <v>22.751999999999999</v>
      </c>
      <c r="I956" s="215"/>
      <c r="J956" s="211"/>
      <c r="K956" s="211"/>
      <c r="L956" s="216"/>
      <c r="M956" s="217"/>
      <c r="N956" s="218"/>
      <c r="O956" s="218"/>
      <c r="P956" s="218"/>
      <c r="Q956" s="218"/>
      <c r="R956" s="218"/>
      <c r="S956" s="218"/>
      <c r="T956" s="219"/>
      <c r="AT956" s="220" t="s">
        <v>279</v>
      </c>
      <c r="AU956" s="220" t="s">
        <v>89</v>
      </c>
      <c r="AV956" s="11" t="s">
        <v>89</v>
      </c>
      <c r="AW956" s="11" t="s">
        <v>42</v>
      </c>
      <c r="AX956" s="11" t="s">
        <v>80</v>
      </c>
      <c r="AY956" s="220" t="s">
        <v>173</v>
      </c>
    </row>
    <row r="957" spans="2:65" s="13" customFormat="1" ht="13.5">
      <c r="B957" s="231"/>
      <c r="C957" s="232"/>
      <c r="D957" s="204" t="s">
        <v>279</v>
      </c>
      <c r="E957" s="233" t="s">
        <v>78</v>
      </c>
      <c r="F957" s="234" t="s">
        <v>292</v>
      </c>
      <c r="G957" s="232"/>
      <c r="H957" s="235">
        <v>305.84399999999999</v>
      </c>
      <c r="I957" s="236"/>
      <c r="J957" s="232"/>
      <c r="K957" s="232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279</v>
      </c>
      <c r="AU957" s="241" t="s">
        <v>89</v>
      </c>
      <c r="AV957" s="13" t="s">
        <v>194</v>
      </c>
      <c r="AW957" s="13" t="s">
        <v>42</v>
      </c>
      <c r="AX957" s="13" t="s">
        <v>87</v>
      </c>
      <c r="AY957" s="241" t="s">
        <v>173</v>
      </c>
    </row>
    <row r="958" spans="2:65" s="11" customFormat="1" ht="13.5">
      <c r="B958" s="210"/>
      <c r="C958" s="211"/>
      <c r="D958" s="204" t="s">
        <v>279</v>
      </c>
      <c r="E958" s="211"/>
      <c r="F958" s="213" t="s">
        <v>1839</v>
      </c>
      <c r="G958" s="211"/>
      <c r="H958" s="214">
        <v>351.721</v>
      </c>
      <c r="I958" s="215"/>
      <c r="J958" s="211"/>
      <c r="K958" s="211"/>
      <c r="L958" s="216"/>
      <c r="M958" s="217"/>
      <c r="N958" s="218"/>
      <c r="O958" s="218"/>
      <c r="P958" s="218"/>
      <c r="Q958" s="218"/>
      <c r="R958" s="218"/>
      <c r="S958" s="218"/>
      <c r="T958" s="219"/>
      <c r="AT958" s="220" t="s">
        <v>279</v>
      </c>
      <c r="AU958" s="220" t="s">
        <v>89</v>
      </c>
      <c r="AV958" s="11" t="s">
        <v>89</v>
      </c>
      <c r="AW958" s="11" t="s">
        <v>6</v>
      </c>
      <c r="AX958" s="11" t="s">
        <v>87</v>
      </c>
      <c r="AY958" s="220" t="s">
        <v>173</v>
      </c>
    </row>
    <row r="959" spans="2:65" s="1" customFormat="1" ht="16.5" customHeight="1">
      <c r="B959" s="41"/>
      <c r="C959" s="192" t="s">
        <v>1840</v>
      </c>
      <c r="D959" s="192" t="s">
        <v>176</v>
      </c>
      <c r="E959" s="193" t="s">
        <v>1841</v>
      </c>
      <c r="F959" s="194" t="s">
        <v>1842</v>
      </c>
      <c r="G959" s="195" t="s">
        <v>332</v>
      </c>
      <c r="H959" s="196">
        <v>5.5709999999999997</v>
      </c>
      <c r="I959" s="197"/>
      <c r="J959" s="198">
        <f>ROUND(I959*H959,2)</f>
        <v>0</v>
      </c>
      <c r="K959" s="194" t="s">
        <v>276</v>
      </c>
      <c r="L959" s="61"/>
      <c r="M959" s="199" t="s">
        <v>78</v>
      </c>
      <c r="N959" s="200" t="s">
        <v>50</v>
      </c>
      <c r="O959" s="42"/>
      <c r="P959" s="201">
        <f>O959*H959</f>
        <v>0</v>
      </c>
      <c r="Q959" s="201">
        <v>0</v>
      </c>
      <c r="R959" s="201">
        <f>Q959*H959</f>
        <v>0</v>
      </c>
      <c r="S959" s="201">
        <v>0</v>
      </c>
      <c r="T959" s="202">
        <f>S959*H959</f>
        <v>0</v>
      </c>
      <c r="AR959" s="23" t="s">
        <v>239</v>
      </c>
      <c r="AT959" s="23" t="s">
        <v>176</v>
      </c>
      <c r="AU959" s="23" t="s">
        <v>89</v>
      </c>
      <c r="AY959" s="23" t="s">
        <v>173</v>
      </c>
      <c r="BE959" s="203">
        <f>IF(N959="základní",J959,0)</f>
        <v>0</v>
      </c>
      <c r="BF959" s="203">
        <f>IF(N959="snížená",J959,0)</f>
        <v>0</v>
      </c>
      <c r="BG959" s="203">
        <f>IF(N959="zákl. přenesená",J959,0)</f>
        <v>0</v>
      </c>
      <c r="BH959" s="203">
        <f>IF(N959="sníž. přenesená",J959,0)</f>
        <v>0</v>
      </c>
      <c r="BI959" s="203">
        <f>IF(N959="nulová",J959,0)</f>
        <v>0</v>
      </c>
      <c r="BJ959" s="23" t="s">
        <v>87</v>
      </c>
      <c r="BK959" s="203">
        <f>ROUND(I959*H959,2)</f>
        <v>0</v>
      </c>
      <c r="BL959" s="23" t="s">
        <v>239</v>
      </c>
      <c r="BM959" s="23" t="s">
        <v>1843</v>
      </c>
    </row>
    <row r="960" spans="2:65" s="1" customFormat="1" ht="27">
      <c r="B960" s="41"/>
      <c r="C960" s="63"/>
      <c r="D960" s="204" t="s">
        <v>182</v>
      </c>
      <c r="E960" s="63"/>
      <c r="F960" s="205" t="s">
        <v>1844</v>
      </c>
      <c r="G960" s="63"/>
      <c r="H960" s="63"/>
      <c r="I960" s="163"/>
      <c r="J960" s="63"/>
      <c r="K960" s="63"/>
      <c r="L960" s="61"/>
      <c r="M960" s="206"/>
      <c r="N960" s="42"/>
      <c r="O960" s="42"/>
      <c r="P960" s="42"/>
      <c r="Q960" s="42"/>
      <c r="R960" s="42"/>
      <c r="S960" s="42"/>
      <c r="T960" s="78"/>
      <c r="AT960" s="23" t="s">
        <v>182</v>
      </c>
      <c r="AU960" s="23" t="s">
        <v>89</v>
      </c>
    </row>
    <row r="961" spans="2:65" s="10" customFormat="1" ht="29.85" customHeight="1">
      <c r="B961" s="176"/>
      <c r="C961" s="177"/>
      <c r="D961" s="178" t="s">
        <v>79</v>
      </c>
      <c r="E961" s="190" t="s">
        <v>1845</v>
      </c>
      <c r="F961" s="190" t="s">
        <v>1846</v>
      </c>
      <c r="G961" s="177"/>
      <c r="H961" s="177"/>
      <c r="I961" s="180"/>
      <c r="J961" s="191">
        <f>BK961</f>
        <v>0</v>
      </c>
      <c r="K961" s="177"/>
      <c r="L961" s="182"/>
      <c r="M961" s="183"/>
      <c r="N961" s="184"/>
      <c r="O961" s="184"/>
      <c r="P961" s="185">
        <f>SUM(P962:P1010)</f>
        <v>0</v>
      </c>
      <c r="Q961" s="184"/>
      <c r="R961" s="185">
        <f>SUM(R962:R1010)</f>
        <v>3.8128218000000005</v>
      </c>
      <c r="S961" s="184"/>
      <c r="T961" s="186">
        <f>SUM(T962:T1010)</f>
        <v>0</v>
      </c>
      <c r="AR961" s="187" t="s">
        <v>89</v>
      </c>
      <c r="AT961" s="188" t="s">
        <v>79</v>
      </c>
      <c r="AU961" s="188" t="s">
        <v>87</v>
      </c>
      <c r="AY961" s="187" t="s">
        <v>173</v>
      </c>
      <c r="BK961" s="189">
        <f>SUM(BK962:BK1010)</f>
        <v>0</v>
      </c>
    </row>
    <row r="962" spans="2:65" s="1" customFormat="1" ht="16.5" customHeight="1">
      <c r="B962" s="41"/>
      <c r="C962" s="192" t="s">
        <v>1847</v>
      </c>
      <c r="D962" s="192" t="s">
        <v>176</v>
      </c>
      <c r="E962" s="193" t="s">
        <v>1848</v>
      </c>
      <c r="F962" s="194" t="s">
        <v>1849</v>
      </c>
      <c r="G962" s="195" t="s">
        <v>795</v>
      </c>
      <c r="H962" s="196">
        <v>1</v>
      </c>
      <c r="I962" s="197"/>
      <c r="J962" s="198">
        <f>ROUND(I962*H962,2)</f>
        <v>0</v>
      </c>
      <c r="K962" s="194" t="s">
        <v>78</v>
      </c>
      <c r="L962" s="61"/>
      <c r="M962" s="199" t="s">
        <v>78</v>
      </c>
      <c r="N962" s="200" t="s">
        <v>50</v>
      </c>
      <c r="O962" s="42"/>
      <c r="P962" s="201">
        <f>O962*H962</f>
        <v>0</v>
      </c>
      <c r="Q962" s="201">
        <v>0</v>
      </c>
      <c r="R962" s="201">
        <f>Q962*H962</f>
        <v>0</v>
      </c>
      <c r="S962" s="201">
        <v>0</v>
      </c>
      <c r="T962" s="202">
        <f>S962*H962</f>
        <v>0</v>
      </c>
      <c r="AR962" s="23" t="s">
        <v>239</v>
      </c>
      <c r="AT962" s="23" t="s">
        <v>176</v>
      </c>
      <c r="AU962" s="23" t="s">
        <v>89</v>
      </c>
      <c r="AY962" s="23" t="s">
        <v>173</v>
      </c>
      <c r="BE962" s="203">
        <f>IF(N962="základní",J962,0)</f>
        <v>0</v>
      </c>
      <c r="BF962" s="203">
        <f>IF(N962="snížená",J962,0)</f>
        <v>0</v>
      </c>
      <c r="BG962" s="203">
        <f>IF(N962="zákl. přenesená",J962,0)</f>
        <v>0</v>
      </c>
      <c r="BH962" s="203">
        <f>IF(N962="sníž. přenesená",J962,0)</f>
        <v>0</v>
      </c>
      <c r="BI962" s="203">
        <f>IF(N962="nulová",J962,0)</f>
        <v>0</v>
      </c>
      <c r="BJ962" s="23" t="s">
        <v>87</v>
      </c>
      <c r="BK962" s="203">
        <f>ROUND(I962*H962,2)</f>
        <v>0</v>
      </c>
      <c r="BL962" s="23" t="s">
        <v>239</v>
      </c>
      <c r="BM962" s="23" t="s">
        <v>1850</v>
      </c>
    </row>
    <row r="963" spans="2:65" s="1" customFormat="1" ht="25.5" customHeight="1">
      <c r="B963" s="41"/>
      <c r="C963" s="192" t="s">
        <v>1851</v>
      </c>
      <c r="D963" s="192" t="s">
        <v>176</v>
      </c>
      <c r="E963" s="193" t="s">
        <v>1852</v>
      </c>
      <c r="F963" s="194" t="s">
        <v>1853</v>
      </c>
      <c r="G963" s="195" t="s">
        <v>338</v>
      </c>
      <c r="H963" s="196">
        <v>2</v>
      </c>
      <c r="I963" s="197"/>
      <c r="J963" s="198">
        <f>ROUND(I963*H963,2)</f>
        <v>0</v>
      </c>
      <c r="K963" s="194" t="s">
        <v>78</v>
      </c>
      <c r="L963" s="61"/>
      <c r="M963" s="199" t="s">
        <v>78</v>
      </c>
      <c r="N963" s="200" t="s">
        <v>50</v>
      </c>
      <c r="O963" s="42"/>
      <c r="P963" s="201">
        <f>O963*H963</f>
        <v>0</v>
      </c>
      <c r="Q963" s="201">
        <v>0</v>
      </c>
      <c r="R963" s="201">
        <f>Q963*H963</f>
        <v>0</v>
      </c>
      <c r="S963" s="201">
        <v>0</v>
      </c>
      <c r="T963" s="202">
        <f>S963*H963</f>
        <v>0</v>
      </c>
      <c r="AR963" s="23" t="s">
        <v>239</v>
      </c>
      <c r="AT963" s="23" t="s">
        <v>176</v>
      </c>
      <c r="AU963" s="23" t="s">
        <v>89</v>
      </c>
      <c r="AY963" s="23" t="s">
        <v>173</v>
      </c>
      <c r="BE963" s="203">
        <f>IF(N963="základní",J963,0)</f>
        <v>0</v>
      </c>
      <c r="BF963" s="203">
        <f>IF(N963="snížená",J963,0)</f>
        <v>0</v>
      </c>
      <c r="BG963" s="203">
        <f>IF(N963="zákl. přenesená",J963,0)</f>
        <v>0</v>
      </c>
      <c r="BH963" s="203">
        <f>IF(N963="sníž. přenesená",J963,0)</f>
        <v>0</v>
      </c>
      <c r="BI963" s="203">
        <f>IF(N963="nulová",J963,0)</f>
        <v>0</v>
      </c>
      <c r="BJ963" s="23" t="s">
        <v>87</v>
      </c>
      <c r="BK963" s="203">
        <f>ROUND(I963*H963,2)</f>
        <v>0</v>
      </c>
      <c r="BL963" s="23" t="s">
        <v>239</v>
      </c>
      <c r="BM963" s="23" t="s">
        <v>1854</v>
      </c>
    </row>
    <row r="964" spans="2:65" s="1" customFormat="1" ht="25.5" customHeight="1">
      <c r="B964" s="41"/>
      <c r="C964" s="192" t="s">
        <v>1855</v>
      </c>
      <c r="D964" s="192" t="s">
        <v>176</v>
      </c>
      <c r="E964" s="193" t="s">
        <v>1856</v>
      </c>
      <c r="F964" s="194" t="s">
        <v>1857</v>
      </c>
      <c r="G964" s="195" t="s">
        <v>256</v>
      </c>
      <c r="H964" s="196">
        <v>166.155</v>
      </c>
      <c r="I964" s="197"/>
      <c r="J964" s="198">
        <f>ROUND(I964*H964,2)</f>
        <v>0</v>
      </c>
      <c r="K964" s="194" t="s">
        <v>276</v>
      </c>
      <c r="L964" s="61"/>
      <c r="M964" s="199" t="s">
        <v>78</v>
      </c>
      <c r="N964" s="200" t="s">
        <v>50</v>
      </c>
      <c r="O964" s="42"/>
      <c r="P964" s="201">
        <f>O964*H964</f>
        <v>0</v>
      </c>
      <c r="Q964" s="201">
        <v>0</v>
      </c>
      <c r="R964" s="201">
        <f>Q964*H964</f>
        <v>0</v>
      </c>
      <c r="S964" s="201">
        <v>0</v>
      </c>
      <c r="T964" s="202">
        <f>S964*H964</f>
        <v>0</v>
      </c>
      <c r="AR964" s="23" t="s">
        <v>239</v>
      </c>
      <c r="AT964" s="23" t="s">
        <v>176</v>
      </c>
      <c r="AU964" s="23" t="s">
        <v>89</v>
      </c>
      <c r="AY964" s="23" t="s">
        <v>173</v>
      </c>
      <c r="BE964" s="203">
        <f>IF(N964="základní",J964,0)</f>
        <v>0</v>
      </c>
      <c r="BF964" s="203">
        <f>IF(N964="snížená",J964,0)</f>
        <v>0</v>
      </c>
      <c r="BG964" s="203">
        <f>IF(N964="zákl. přenesená",J964,0)</f>
        <v>0</v>
      </c>
      <c r="BH964" s="203">
        <f>IF(N964="sníž. přenesená",J964,0)</f>
        <v>0</v>
      </c>
      <c r="BI964" s="203">
        <f>IF(N964="nulová",J964,0)</f>
        <v>0</v>
      </c>
      <c r="BJ964" s="23" t="s">
        <v>87</v>
      </c>
      <c r="BK964" s="203">
        <f>ROUND(I964*H964,2)</f>
        <v>0</v>
      </c>
      <c r="BL964" s="23" t="s">
        <v>239</v>
      </c>
      <c r="BM964" s="23" t="s">
        <v>1858</v>
      </c>
    </row>
    <row r="965" spans="2:65" s="1" customFormat="1" ht="27">
      <c r="B965" s="41"/>
      <c r="C965" s="63"/>
      <c r="D965" s="204" t="s">
        <v>182</v>
      </c>
      <c r="E965" s="63"/>
      <c r="F965" s="205" t="s">
        <v>1859</v>
      </c>
      <c r="G965" s="63"/>
      <c r="H965" s="63"/>
      <c r="I965" s="163"/>
      <c r="J965" s="63"/>
      <c r="K965" s="63"/>
      <c r="L965" s="61"/>
      <c r="M965" s="206"/>
      <c r="N965" s="42"/>
      <c r="O965" s="42"/>
      <c r="P965" s="42"/>
      <c r="Q965" s="42"/>
      <c r="R965" s="42"/>
      <c r="S965" s="42"/>
      <c r="T965" s="78"/>
      <c r="AT965" s="23" t="s">
        <v>182</v>
      </c>
      <c r="AU965" s="23" t="s">
        <v>89</v>
      </c>
    </row>
    <row r="966" spans="2:65" s="12" customFormat="1" ht="13.5">
      <c r="B966" s="221"/>
      <c r="C966" s="222"/>
      <c r="D966" s="204" t="s">
        <v>279</v>
      </c>
      <c r="E966" s="223" t="s">
        <v>78</v>
      </c>
      <c r="F966" s="224" t="s">
        <v>1860</v>
      </c>
      <c r="G966" s="222"/>
      <c r="H966" s="223" t="s">
        <v>78</v>
      </c>
      <c r="I966" s="225"/>
      <c r="J966" s="222"/>
      <c r="K966" s="222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279</v>
      </c>
      <c r="AU966" s="230" t="s">
        <v>89</v>
      </c>
      <c r="AV966" s="12" t="s">
        <v>87</v>
      </c>
      <c r="AW966" s="12" t="s">
        <v>42</v>
      </c>
      <c r="AX966" s="12" t="s">
        <v>80</v>
      </c>
      <c r="AY966" s="230" t="s">
        <v>173</v>
      </c>
    </row>
    <row r="967" spans="2:65" s="11" customFormat="1" ht="13.5">
      <c r="B967" s="210"/>
      <c r="C967" s="211"/>
      <c r="D967" s="204" t="s">
        <v>279</v>
      </c>
      <c r="E967" s="212" t="s">
        <v>78</v>
      </c>
      <c r="F967" s="213" t="s">
        <v>1861</v>
      </c>
      <c r="G967" s="211"/>
      <c r="H967" s="214">
        <v>11.385</v>
      </c>
      <c r="I967" s="215"/>
      <c r="J967" s="211"/>
      <c r="K967" s="211"/>
      <c r="L967" s="216"/>
      <c r="M967" s="217"/>
      <c r="N967" s="218"/>
      <c r="O967" s="218"/>
      <c r="P967" s="218"/>
      <c r="Q967" s="218"/>
      <c r="R967" s="218"/>
      <c r="S967" s="218"/>
      <c r="T967" s="219"/>
      <c r="AT967" s="220" t="s">
        <v>279</v>
      </c>
      <c r="AU967" s="220" t="s">
        <v>89</v>
      </c>
      <c r="AV967" s="11" t="s">
        <v>89</v>
      </c>
      <c r="AW967" s="11" t="s">
        <v>42</v>
      </c>
      <c r="AX967" s="11" t="s">
        <v>80</v>
      </c>
      <c r="AY967" s="220" t="s">
        <v>173</v>
      </c>
    </row>
    <row r="968" spans="2:65" s="11" customFormat="1" ht="27">
      <c r="B968" s="210"/>
      <c r="C968" s="211"/>
      <c r="D968" s="204" t="s">
        <v>279</v>
      </c>
      <c r="E968" s="212" t="s">
        <v>78</v>
      </c>
      <c r="F968" s="213" t="s">
        <v>1862</v>
      </c>
      <c r="G968" s="211"/>
      <c r="H968" s="214">
        <v>81.39</v>
      </c>
      <c r="I968" s="215"/>
      <c r="J968" s="211"/>
      <c r="K968" s="211"/>
      <c r="L968" s="216"/>
      <c r="M968" s="217"/>
      <c r="N968" s="218"/>
      <c r="O968" s="218"/>
      <c r="P968" s="218"/>
      <c r="Q968" s="218"/>
      <c r="R968" s="218"/>
      <c r="S968" s="218"/>
      <c r="T968" s="219"/>
      <c r="AT968" s="220" t="s">
        <v>279</v>
      </c>
      <c r="AU968" s="220" t="s">
        <v>89</v>
      </c>
      <c r="AV968" s="11" t="s">
        <v>89</v>
      </c>
      <c r="AW968" s="11" t="s">
        <v>42</v>
      </c>
      <c r="AX968" s="11" t="s">
        <v>80</v>
      </c>
      <c r="AY968" s="220" t="s">
        <v>173</v>
      </c>
    </row>
    <row r="969" spans="2:65" s="11" customFormat="1" ht="13.5">
      <c r="B969" s="210"/>
      <c r="C969" s="211"/>
      <c r="D969" s="204" t="s">
        <v>279</v>
      </c>
      <c r="E969" s="212" t="s">
        <v>78</v>
      </c>
      <c r="F969" s="213" t="s">
        <v>1863</v>
      </c>
      <c r="G969" s="211"/>
      <c r="H969" s="214">
        <v>36.69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279</v>
      </c>
      <c r="AU969" s="220" t="s">
        <v>89</v>
      </c>
      <c r="AV969" s="11" t="s">
        <v>89</v>
      </c>
      <c r="AW969" s="11" t="s">
        <v>42</v>
      </c>
      <c r="AX969" s="11" t="s">
        <v>80</v>
      </c>
      <c r="AY969" s="220" t="s">
        <v>173</v>
      </c>
    </row>
    <row r="970" spans="2:65" s="11" customFormat="1" ht="13.5">
      <c r="B970" s="210"/>
      <c r="C970" s="211"/>
      <c r="D970" s="204" t="s">
        <v>279</v>
      </c>
      <c r="E970" s="212" t="s">
        <v>78</v>
      </c>
      <c r="F970" s="213" t="s">
        <v>1864</v>
      </c>
      <c r="G970" s="211"/>
      <c r="H970" s="214">
        <v>36.69</v>
      </c>
      <c r="I970" s="215"/>
      <c r="J970" s="211"/>
      <c r="K970" s="211"/>
      <c r="L970" s="216"/>
      <c r="M970" s="217"/>
      <c r="N970" s="218"/>
      <c r="O970" s="218"/>
      <c r="P970" s="218"/>
      <c r="Q970" s="218"/>
      <c r="R970" s="218"/>
      <c r="S970" s="218"/>
      <c r="T970" s="219"/>
      <c r="AT970" s="220" t="s">
        <v>279</v>
      </c>
      <c r="AU970" s="220" t="s">
        <v>89</v>
      </c>
      <c r="AV970" s="11" t="s">
        <v>89</v>
      </c>
      <c r="AW970" s="11" t="s">
        <v>42</v>
      </c>
      <c r="AX970" s="11" t="s">
        <v>80</v>
      </c>
      <c r="AY970" s="220" t="s">
        <v>173</v>
      </c>
    </row>
    <row r="971" spans="2:65" s="13" customFormat="1" ht="13.5">
      <c r="B971" s="231"/>
      <c r="C971" s="232"/>
      <c r="D971" s="204" t="s">
        <v>279</v>
      </c>
      <c r="E971" s="233" t="s">
        <v>78</v>
      </c>
      <c r="F971" s="234" t="s">
        <v>292</v>
      </c>
      <c r="G971" s="232"/>
      <c r="H971" s="235">
        <v>166.155</v>
      </c>
      <c r="I971" s="236"/>
      <c r="J971" s="232"/>
      <c r="K971" s="232"/>
      <c r="L971" s="237"/>
      <c r="M971" s="238"/>
      <c r="N971" s="239"/>
      <c r="O971" s="239"/>
      <c r="P971" s="239"/>
      <c r="Q971" s="239"/>
      <c r="R971" s="239"/>
      <c r="S971" s="239"/>
      <c r="T971" s="240"/>
      <c r="AT971" s="241" t="s">
        <v>279</v>
      </c>
      <c r="AU971" s="241" t="s">
        <v>89</v>
      </c>
      <c r="AV971" s="13" t="s">
        <v>194</v>
      </c>
      <c r="AW971" s="13" t="s">
        <v>42</v>
      </c>
      <c r="AX971" s="13" t="s">
        <v>87</v>
      </c>
      <c r="AY971" s="241" t="s">
        <v>173</v>
      </c>
    </row>
    <row r="972" spans="2:65" s="1" customFormat="1" ht="16.5" customHeight="1">
      <c r="B972" s="41"/>
      <c r="C972" s="242" t="s">
        <v>1865</v>
      </c>
      <c r="D972" s="242" t="s">
        <v>346</v>
      </c>
      <c r="E972" s="243" t="s">
        <v>1866</v>
      </c>
      <c r="F972" s="244" t="s">
        <v>1867</v>
      </c>
      <c r="G972" s="245" t="s">
        <v>256</v>
      </c>
      <c r="H972" s="246">
        <v>199.386</v>
      </c>
      <c r="I972" s="247"/>
      <c r="J972" s="248">
        <f>ROUND(I972*H972,2)</f>
        <v>0</v>
      </c>
      <c r="K972" s="244" t="s">
        <v>78</v>
      </c>
      <c r="L972" s="249"/>
      <c r="M972" s="250" t="s">
        <v>78</v>
      </c>
      <c r="N972" s="251" t="s">
        <v>50</v>
      </c>
      <c r="O972" s="42"/>
      <c r="P972" s="201">
        <f>O972*H972</f>
        <v>0</v>
      </c>
      <c r="Q972" s="201">
        <v>9.1800000000000007E-3</v>
      </c>
      <c r="R972" s="201">
        <f>Q972*H972</f>
        <v>1.8303634800000002</v>
      </c>
      <c r="S972" s="201">
        <v>0</v>
      </c>
      <c r="T972" s="202">
        <f>S972*H972</f>
        <v>0</v>
      </c>
      <c r="AR972" s="23" t="s">
        <v>666</v>
      </c>
      <c r="AT972" s="23" t="s">
        <v>346</v>
      </c>
      <c r="AU972" s="23" t="s">
        <v>89</v>
      </c>
      <c r="AY972" s="23" t="s">
        <v>173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23" t="s">
        <v>87</v>
      </c>
      <c r="BK972" s="203">
        <f>ROUND(I972*H972,2)</f>
        <v>0</v>
      </c>
      <c r="BL972" s="23" t="s">
        <v>239</v>
      </c>
      <c r="BM972" s="23" t="s">
        <v>1868</v>
      </c>
    </row>
    <row r="973" spans="2:65" s="1" customFormat="1" ht="27">
      <c r="B973" s="41"/>
      <c r="C973" s="63"/>
      <c r="D973" s="204" t="s">
        <v>351</v>
      </c>
      <c r="E973" s="63"/>
      <c r="F973" s="252" t="s">
        <v>1869</v>
      </c>
      <c r="G973" s="63"/>
      <c r="H973" s="63"/>
      <c r="I973" s="163"/>
      <c r="J973" s="63"/>
      <c r="K973" s="63"/>
      <c r="L973" s="61"/>
      <c r="M973" s="206"/>
      <c r="N973" s="42"/>
      <c r="O973" s="42"/>
      <c r="P973" s="42"/>
      <c r="Q973" s="42"/>
      <c r="R973" s="42"/>
      <c r="S973" s="42"/>
      <c r="T973" s="78"/>
      <c r="AT973" s="23" t="s">
        <v>351</v>
      </c>
      <c r="AU973" s="23" t="s">
        <v>89</v>
      </c>
    </row>
    <row r="974" spans="2:65" s="11" customFormat="1" ht="13.5">
      <c r="B974" s="210"/>
      <c r="C974" s="211"/>
      <c r="D974" s="204" t="s">
        <v>279</v>
      </c>
      <c r="E974" s="211"/>
      <c r="F974" s="213" t="s">
        <v>1870</v>
      </c>
      <c r="G974" s="211"/>
      <c r="H974" s="214">
        <v>199.386</v>
      </c>
      <c r="I974" s="215"/>
      <c r="J974" s="211"/>
      <c r="K974" s="211"/>
      <c r="L974" s="216"/>
      <c r="M974" s="217"/>
      <c r="N974" s="218"/>
      <c r="O974" s="218"/>
      <c r="P974" s="218"/>
      <c r="Q974" s="218"/>
      <c r="R974" s="218"/>
      <c r="S974" s="218"/>
      <c r="T974" s="219"/>
      <c r="AT974" s="220" t="s">
        <v>279</v>
      </c>
      <c r="AU974" s="220" t="s">
        <v>89</v>
      </c>
      <c r="AV974" s="11" t="s">
        <v>89</v>
      </c>
      <c r="AW974" s="11" t="s">
        <v>6</v>
      </c>
      <c r="AX974" s="11" t="s">
        <v>87</v>
      </c>
      <c r="AY974" s="220" t="s">
        <v>173</v>
      </c>
    </row>
    <row r="975" spans="2:65" s="1" customFormat="1" ht="16.5" customHeight="1">
      <c r="B975" s="41"/>
      <c r="C975" s="192" t="s">
        <v>1871</v>
      </c>
      <c r="D975" s="192" t="s">
        <v>176</v>
      </c>
      <c r="E975" s="193" t="s">
        <v>1872</v>
      </c>
      <c r="F975" s="194" t="s">
        <v>1873</v>
      </c>
      <c r="G975" s="195" t="s">
        <v>256</v>
      </c>
      <c r="H975" s="196">
        <v>244.92099999999999</v>
      </c>
      <c r="I975" s="197"/>
      <c r="J975" s="198">
        <f>ROUND(I975*H975,2)</f>
        <v>0</v>
      </c>
      <c r="K975" s="194" t="s">
        <v>78</v>
      </c>
      <c r="L975" s="61"/>
      <c r="M975" s="199" t="s">
        <v>78</v>
      </c>
      <c r="N975" s="200" t="s">
        <v>50</v>
      </c>
      <c r="O975" s="42"/>
      <c r="P975" s="201">
        <f>O975*H975</f>
        <v>0</v>
      </c>
      <c r="Q975" s="201">
        <v>3.3E-3</v>
      </c>
      <c r="R975" s="201">
        <f>Q975*H975</f>
        <v>0.80823929999999999</v>
      </c>
      <c r="S975" s="201">
        <v>0</v>
      </c>
      <c r="T975" s="202">
        <f>S975*H975</f>
        <v>0</v>
      </c>
      <c r="AR975" s="23" t="s">
        <v>239</v>
      </c>
      <c r="AT975" s="23" t="s">
        <v>176</v>
      </c>
      <c r="AU975" s="23" t="s">
        <v>89</v>
      </c>
      <c r="AY975" s="23" t="s">
        <v>173</v>
      </c>
      <c r="BE975" s="203">
        <f>IF(N975="základní",J975,0)</f>
        <v>0</v>
      </c>
      <c r="BF975" s="203">
        <f>IF(N975="snížená",J975,0)</f>
        <v>0</v>
      </c>
      <c r="BG975" s="203">
        <f>IF(N975="zákl. přenesená",J975,0)</f>
        <v>0</v>
      </c>
      <c r="BH975" s="203">
        <f>IF(N975="sníž. přenesená",J975,0)</f>
        <v>0</v>
      </c>
      <c r="BI975" s="203">
        <f>IF(N975="nulová",J975,0)</f>
        <v>0</v>
      </c>
      <c r="BJ975" s="23" t="s">
        <v>87</v>
      </c>
      <c r="BK975" s="203">
        <f>ROUND(I975*H975,2)</f>
        <v>0</v>
      </c>
      <c r="BL975" s="23" t="s">
        <v>239</v>
      </c>
      <c r="BM975" s="23" t="s">
        <v>1874</v>
      </c>
    </row>
    <row r="976" spans="2:65" s="11" customFormat="1" ht="13.5">
      <c r="B976" s="210"/>
      <c r="C976" s="211"/>
      <c r="D976" s="204" t="s">
        <v>279</v>
      </c>
      <c r="E976" s="212" t="s">
        <v>78</v>
      </c>
      <c r="F976" s="213" t="s">
        <v>1875</v>
      </c>
      <c r="G976" s="211"/>
      <c r="H976" s="214">
        <v>166.155</v>
      </c>
      <c r="I976" s="215"/>
      <c r="J976" s="211"/>
      <c r="K976" s="211"/>
      <c r="L976" s="216"/>
      <c r="M976" s="217"/>
      <c r="N976" s="218"/>
      <c r="O976" s="218"/>
      <c r="P976" s="218"/>
      <c r="Q976" s="218"/>
      <c r="R976" s="218"/>
      <c r="S976" s="218"/>
      <c r="T976" s="219"/>
      <c r="AT976" s="220" t="s">
        <v>279</v>
      </c>
      <c r="AU976" s="220" t="s">
        <v>89</v>
      </c>
      <c r="AV976" s="11" t="s">
        <v>89</v>
      </c>
      <c r="AW976" s="11" t="s">
        <v>42</v>
      </c>
      <c r="AX976" s="11" t="s">
        <v>80</v>
      </c>
      <c r="AY976" s="220" t="s">
        <v>173</v>
      </c>
    </row>
    <row r="977" spans="2:65" s="11" customFormat="1" ht="13.5">
      <c r="B977" s="210"/>
      <c r="C977" s="211"/>
      <c r="D977" s="204" t="s">
        <v>279</v>
      </c>
      <c r="E977" s="212" t="s">
        <v>78</v>
      </c>
      <c r="F977" s="213" t="s">
        <v>1876</v>
      </c>
      <c r="G977" s="211"/>
      <c r="H977" s="214">
        <v>78.766000000000005</v>
      </c>
      <c r="I977" s="215"/>
      <c r="J977" s="211"/>
      <c r="K977" s="211"/>
      <c r="L977" s="216"/>
      <c r="M977" s="217"/>
      <c r="N977" s="218"/>
      <c r="O977" s="218"/>
      <c r="P977" s="218"/>
      <c r="Q977" s="218"/>
      <c r="R977" s="218"/>
      <c r="S977" s="218"/>
      <c r="T977" s="219"/>
      <c r="AT977" s="220" t="s">
        <v>279</v>
      </c>
      <c r="AU977" s="220" t="s">
        <v>89</v>
      </c>
      <c r="AV977" s="11" t="s">
        <v>89</v>
      </c>
      <c r="AW977" s="11" t="s">
        <v>42</v>
      </c>
      <c r="AX977" s="11" t="s">
        <v>80</v>
      </c>
      <c r="AY977" s="220" t="s">
        <v>173</v>
      </c>
    </row>
    <row r="978" spans="2:65" s="13" customFormat="1" ht="13.5">
      <c r="B978" s="231"/>
      <c r="C978" s="232"/>
      <c r="D978" s="204" t="s">
        <v>279</v>
      </c>
      <c r="E978" s="233" t="s">
        <v>78</v>
      </c>
      <c r="F978" s="234" t="s">
        <v>292</v>
      </c>
      <c r="G978" s="232"/>
      <c r="H978" s="235">
        <v>244.92099999999999</v>
      </c>
      <c r="I978" s="236"/>
      <c r="J978" s="232"/>
      <c r="K978" s="232"/>
      <c r="L978" s="237"/>
      <c r="M978" s="238"/>
      <c r="N978" s="239"/>
      <c r="O978" s="239"/>
      <c r="P978" s="239"/>
      <c r="Q978" s="239"/>
      <c r="R978" s="239"/>
      <c r="S978" s="239"/>
      <c r="T978" s="240"/>
      <c r="AT978" s="241" t="s">
        <v>279</v>
      </c>
      <c r="AU978" s="241" t="s">
        <v>89</v>
      </c>
      <c r="AV978" s="13" t="s">
        <v>194</v>
      </c>
      <c r="AW978" s="13" t="s">
        <v>42</v>
      </c>
      <c r="AX978" s="13" t="s">
        <v>87</v>
      </c>
      <c r="AY978" s="241" t="s">
        <v>173</v>
      </c>
    </row>
    <row r="979" spans="2:65" s="1" customFormat="1" ht="16.5" customHeight="1">
      <c r="B979" s="41"/>
      <c r="C979" s="192" t="s">
        <v>1877</v>
      </c>
      <c r="D979" s="192" t="s">
        <v>176</v>
      </c>
      <c r="E979" s="193" t="s">
        <v>1878</v>
      </c>
      <c r="F979" s="194" t="s">
        <v>1879</v>
      </c>
      <c r="G979" s="195" t="s">
        <v>338</v>
      </c>
      <c r="H979" s="196">
        <v>3</v>
      </c>
      <c r="I979" s="197"/>
      <c r="J979" s="198">
        <f>ROUND(I979*H979,2)</f>
        <v>0</v>
      </c>
      <c r="K979" s="194" t="s">
        <v>78</v>
      </c>
      <c r="L979" s="61"/>
      <c r="M979" s="199" t="s">
        <v>78</v>
      </c>
      <c r="N979" s="200" t="s">
        <v>50</v>
      </c>
      <c r="O979" s="42"/>
      <c r="P979" s="201">
        <f>O979*H979</f>
        <v>0</v>
      </c>
      <c r="Q979" s="201">
        <v>3.3E-3</v>
      </c>
      <c r="R979" s="201">
        <f>Q979*H979</f>
        <v>9.8999999999999991E-3</v>
      </c>
      <c r="S979" s="201">
        <v>0</v>
      </c>
      <c r="T979" s="202">
        <f>S979*H979</f>
        <v>0</v>
      </c>
      <c r="AR979" s="23" t="s">
        <v>239</v>
      </c>
      <c r="AT979" s="23" t="s">
        <v>176</v>
      </c>
      <c r="AU979" s="23" t="s">
        <v>89</v>
      </c>
      <c r="AY979" s="23" t="s">
        <v>173</v>
      </c>
      <c r="BE979" s="203">
        <f>IF(N979="základní",J979,0)</f>
        <v>0</v>
      </c>
      <c r="BF979" s="203">
        <f>IF(N979="snížená",J979,0)</f>
        <v>0</v>
      </c>
      <c r="BG979" s="203">
        <f>IF(N979="zákl. přenesená",J979,0)</f>
        <v>0</v>
      </c>
      <c r="BH979" s="203">
        <f>IF(N979="sníž. přenesená",J979,0)</f>
        <v>0</v>
      </c>
      <c r="BI979" s="203">
        <f>IF(N979="nulová",J979,0)</f>
        <v>0</v>
      </c>
      <c r="BJ979" s="23" t="s">
        <v>87</v>
      </c>
      <c r="BK979" s="203">
        <f>ROUND(I979*H979,2)</f>
        <v>0</v>
      </c>
      <c r="BL979" s="23" t="s">
        <v>239</v>
      </c>
      <c r="BM979" s="23" t="s">
        <v>1880</v>
      </c>
    </row>
    <row r="980" spans="2:65" s="1" customFormat="1" ht="16.5" customHeight="1">
      <c r="B980" s="41"/>
      <c r="C980" s="192" t="s">
        <v>1881</v>
      </c>
      <c r="D980" s="192" t="s">
        <v>176</v>
      </c>
      <c r="E980" s="193" t="s">
        <v>1882</v>
      </c>
      <c r="F980" s="194" t="s">
        <v>1883</v>
      </c>
      <c r="G980" s="195" t="s">
        <v>256</v>
      </c>
      <c r="H980" s="196">
        <v>78.766000000000005</v>
      </c>
      <c r="I980" s="197"/>
      <c r="J980" s="198">
        <f>ROUND(I980*H980,2)</f>
        <v>0</v>
      </c>
      <c r="K980" s="194" t="s">
        <v>276</v>
      </c>
      <c r="L980" s="61"/>
      <c r="M980" s="199" t="s">
        <v>78</v>
      </c>
      <c r="N980" s="200" t="s">
        <v>50</v>
      </c>
      <c r="O980" s="42"/>
      <c r="P980" s="201">
        <f>O980*H980</f>
        <v>0</v>
      </c>
      <c r="Q980" s="201">
        <v>0</v>
      </c>
      <c r="R980" s="201">
        <f>Q980*H980</f>
        <v>0</v>
      </c>
      <c r="S980" s="201">
        <v>0</v>
      </c>
      <c r="T980" s="202">
        <f>S980*H980</f>
        <v>0</v>
      </c>
      <c r="AR980" s="23" t="s">
        <v>239</v>
      </c>
      <c r="AT980" s="23" t="s">
        <v>176</v>
      </c>
      <c r="AU980" s="23" t="s">
        <v>89</v>
      </c>
      <c r="AY980" s="23" t="s">
        <v>173</v>
      </c>
      <c r="BE980" s="203">
        <f>IF(N980="základní",J980,0)</f>
        <v>0</v>
      </c>
      <c r="BF980" s="203">
        <f>IF(N980="snížená",J980,0)</f>
        <v>0</v>
      </c>
      <c r="BG980" s="203">
        <f>IF(N980="zákl. přenesená",J980,0)</f>
        <v>0</v>
      </c>
      <c r="BH980" s="203">
        <f>IF(N980="sníž. přenesená",J980,0)</f>
        <v>0</v>
      </c>
      <c r="BI980" s="203">
        <f>IF(N980="nulová",J980,0)</f>
        <v>0</v>
      </c>
      <c r="BJ980" s="23" t="s">
        <v>87</v>
      </c>
      <c r="BK980" s="203">
        <f>ROUND(I980*H980,2)</f>
        <v>0</v>
      </c>
      <c r="BL980" s="23" t="s">
        <v>239</v>
      </c>
      <c r="BM980" s="23" t="s">
        <v>1884</v>
      </c>
    </row>
    <row r="981" spans="2:65" s="1" customFormat="1" ht="27">
      <c r="B981" s="41"/>
      <c r="C981" s="63"/>
      <c r="D981" s="204" t="s">
        <v>182</v>
      </c>
      <c r="E981" s="63"/>
      <c r="F981" s="205" t="s">
        <v>1885</v>
      </c>
      <c r="G981" s="63"/>
      <c r="H981" s="63"/>
      <c r="I981" s="163"/>
      <c r="J981" s="63"/>
      <c r="K981" s="63"/>
      <c r="L981" s="61"/>
      <c r="M981" s="206"/>
      <c r="N981" s="42"/>
      <c r="O981" s="42"/>
      <c r="P981" s="42"/>
      <c r="Q981" s="42"/>
      <c r="R981" s="42"/>
      <c r="S981" s="42"/>
      <c r="T981" s="78"/>
      <c r="AT981" s="23" t="s">
        <v>182</v>
      </c>
      <c r="AU981" s="23" t="s">
        <v>89</v>
      </c>
    </row>
    <row r="982" spans="2:65" s="12" customFormat="1" ht="13.5">
      <c r="B982" s="221"/>
      <c r="C982" s="222"/>
      <c r="D982" s="204" t="s">
        <v>279</v>
      </c>
      <c r="E982" s="223" t="s">
        <v>78</v>
      </c>
      <c r="F982" s="224" t="s">
        <v>1679</v>
      </c>
      <c r="G982" s="222"/>
      <c r="H982" s="223" t="s">
        <v>78</v>
      </c>
      <c r="I982" s="225"/>
      <c r="J982" s="222"/>
      <c r="K982" s="222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279</v>
      </c>
      <c r="AU982" s="230" t="s">
        <v>89</v>
      </c>
      <c r="AV982" s="12" t="s">
        <v>87</v>
      </c>
      <c r="AW982" s="12" t="s">
        <v>42</v>
      </c>
      <c r="AX982" s="12" t="s">
        <v>80</v>
      </c>
      <c r="AY982" s="230" t="s">
        <v>173</v>
      </c>
    </row>
    <row r="983" spans="2:65" s="11" customFormat="1" ht="13.5">
      <c r="B983" s="210"/>
      <c r="C983" s="211"/>
      <c r="D983" s="204" t="s">
        <v>279</v>
      </c>
      <c r="E983" s="212" t="s">
        <v>78</v>
      </c>
      <c r="F983" s="213" t="s">
        <v>1680</v>
      </c>
      <c r="G983" s="211"/>
      <c r="H983" s="214">
        <v>21.664999999999999</v>
      </c>
      <c r="I983" s="215"/>
      <c r="J983" s="211"/>
      <c r="K983" s="211"/>
      <c r="L983" s="216"/>
      <c r="M983" s="217"/>
      <c r="N983" s="218"/>
      <c r="O983" s="218"/>
      <c r="P983" s="218"/>
      <c r="Q983" s="218"/>
      <c r="R983" s="218"/>
      <c r="S983" s="218"/>
      <c r="T983" s="219"/>
      <c r="AT983" s="220" t="s">
        <v>279</v>
      </c>
      <c r="AU983" s="220" t="s">
        <v>89</v>
      </c>
      <c r="AV983" s="11" t="s">
        <v>89</v>
      </c>
      <c r="AW983" s="11" t="s">
        <v>42</v>
      </c>
      <c r="AX983" s="11" t="s">
        <v>80</v>
      </c>
      <c r="AY983" s="220" t="s">
        <v>173</v>
      </c>
    </row>
    <row r="984" spans="2:65" s="11" customFormat="1" ht="13.5">
      <c r="B984" s="210"/>
      <c r="C984" s="211"/>
      <c r="D984" s="204" t="s">
        <v>279</v>
      </c>
      <c r="E984" s="212" t="s">
        <v>78</v>
      </c>
      <c r="F984" s="213" t="s">
        <v>1681</v>
      </c>
      <c r="G984" s="211"/>
      <c r="H984" s="214">
        <v>21.343</v>
      </c>
      <c r="I984" s="215"/>
      <c r="J984" s="211"/>
      <c r="K984" s="211"/>
      <c r="L984" s="216"/>
      <c r="M984" s="217"/>
      <c r="N984" s="218"/>
      <c r="O984" s="218"/>
      <c r="P984" s="218"/>
      <c r="Q984" s="218"/>
      <c r="R984" s="218"/>
      <c r="S984" s="218"/>
      <c r="T984" s="219"/>
      <c r="AT984" s="220" t="s">
        <v>279</v>
      </c>
      <c r="AU984" s="220" t="s">
        <v>89</v>
      </c>
      <c r="AV984" s="11" t="s">
        <v>89</v>
      </c>
      <c r="AW984" s="11" t="s">
        <v>42</v>
      </c>
      <c r="AX984" s="11" t="s">
        <v>80</v>
      </c>
      <c r="AY984" s="220" t="s">
        <v>173</v>
      </c>
    </row>
    <row r="985" spans="2:65" s="12" customFormat="1" ht="13.5">
      <c r="B985" s="221"/>
      <c r="C985" s="222"/>
      <c r="D985" s="204" t="s">
        <v>279</v>
      </c>
      <c r="E985" s="223" t="s">
        <v>78</v>
      </c>
      <c r="F985" s="224" t="s">
        <v>1684</v>
      </c>
      <c r="G985" s="222"/>
      <c r="H985" s="223" t="s">
        <v>78</v>
      </c>
      <c r="I985" s="225"/>
      <c r="J985" s="222"/>
      <c r="K985" s="222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279</v>
      </c>
      <c r="AU985" s="230" t="s">
        <v>89</v>
      </c>
      <c r="AV985" s="12" t="s">
        <v>87</v>
      </c>
      <c r="AW985" s="12" t="s">
        <v>42</v>
      </c>
      <c r="AX985" s="12" t="s">
        <v>80</v>
      </c>
      <c r="AY985" s="230" t="s">
        <v>173</v>
      </c>
    </row>
    <row r="986" spans="2:65" s="11" customFormat="1" ht="13.5">
      <c r="B986" s="210"/>
      <c r="C986" s="211"/>
      <c r="D986" s="204" t="s">
        <v>279</v>
      </c>
      <c r="E986" s="212" t="s">
        <v>78</v>
      </c>
      <c r="F986" s="213" t="s">
        <v>1685</v>
      </c>
      <c r="G986" s="211"/>
      <c r="H986" s="214">
        <v>35.758000000000003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279</v>
      </c>
      <c r="AU986" s="220" t="s">
        <v>89</v>
      </c>
      <c r="AV986" s="11" t="s">
        <v>89</v>
      </c>
      <c r="AW986" s="11" t="s">
        <v>42</v>
      </c>
      <c r="AX986" s="11" t="s">
        <v>80</v>
      </c>
      <c r="AY986" s="220" t="s">
        <v>173</v>
      </c>
    </row>
    <row r="987" spans="2:65" s="13" customFormat="1" ht="13.5">
      <c r="B987" s="231"/>
      <c r="C987" s="232"/>
      <c r="D987" s="204" t="s">
        <v>279</v>
      </c>
      <c r="E987" s="233" t="s">
        <v>78</v>
      </c>
      <c r="F987" s="234" t="s">
        <v>292</v>
      </c>
      <c r="G987" s="232"/>
      <c r="H987" s="235">
        <v>78.766000000000005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279</v>
      </c>
      <c r="AU987" s="241" t="s">
        <v>89</v>
      </c>
      <c r="AV987" s="13" t="s">
        <v>194</v>
      </c>
      <c r="AW987" s="13" t="s">
        <v>42</v>
      </c>
      <c r="AX987" s="13" t="s">
        <v>87</v>
      </c>
      <c r="AY987" s="241" t="s">
        <v>173</v>
      </c>
    </row>
    <row r="988" spans="2:65" s="1" customFormat="1" ht="16.5" customHeight="1">
      <c r="B988" s="41"/>
      <c r="C988" s="242" t="s">
        <v>1886</v>
      </c>
      <c r="D988" s="242" t="s">
        <v>346</v>
      </c>
      <c r="E988" s="243" t="s">
        <v>1866</v>
      </c>
      <c r="F988" s="244" t="s">
        <v>1867</v>
      </c>
      <c r="G988" s="245" t="s">
        <v>256</v>
      </c>
      <c r="H988" s="246">
        <v>94.519000000000005</v>
      </c>
      <c r="I988" s="247"/>
      <c r="J988" s="248">
        <f>ROUND(I988*H988,2)</f>
        <v>0</v>
      </c>
      <c r="K988" s="244" t="s">
        <v>78</v>
      </c>
      <c r="L988" s="249"/>
      <c r="M988" s="250" t="s">
        <v>78</v>
      </c>
      <c r="N988" s="251" t="s">
        <v>50</v>
      </c>
      <c r="O988" s="42"/>
      <c r="P988" s="201">
        <f>O988*H988</f>
        <v>0</v>
      </c>
      <c r="Q988" s="201">
        <v>9.1800000000000007E-3</v>
      </c>
      <c r="R988" s="201">
        <f>Q988*H988</f>
        <v>0.86768442000000012</v>
      </c>
      <c r="S988" s="201">
        <v>0</v>
      </c>
      <c r="T988" s="202">
        <f>S988*H988</f>
        <v>0</v>
      </c>
      <c r="AR988" s="23" t="s">
        <v>666</v>
      </c>
      <c r="AT988" s="23" t="s">
        <v>346</v>
      </c>
      <c r="AU988" s="23" t="s">
        <v>89</v>
      </c>
      <c r="AY988" s="23" t="s">
        <v>173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23" t="s">
        <v>87</v>
      </c>
      <c r="BK988" s="203">
        <f>ROUND(I988*H988,2)</f>
        <v>0</v>
      </c>
      <c r="BL988" s="23" t="s">
        <v>239</v>
      </c>
      <c r="BM988" s="23" t="s">
        <v>1887</v>
      </c>
    </row>
    <row r="989" spans="2:65" s="1" customFormat="1" ht="27">
      <c r="B989" s="41"/>
      <c r="C989" s="63"/>
      <c r="D989" s="204" t="s">
        <v>351</v>
      </c>
      <c r="E989" s="63"/>
      <c r="F989" s="252" t="s">
        <v>1869</v>
      </c>
      <c r="G989" s="63"/>
      <c r="H989" s="63"/>
      <c r="I989" s="163"/>
      <c r="J989" s="63"/>
      <c r="K989" s="63"/>
      <c r="L989" s="61"/>
      <c r="M989" s="206"/>
      <c r="N989" s="42"/>
      <c r="O989" s="42"/>
      <c r="P989" s="42"/>
      <c r="Q989" s="42"/>
      <c r="R989" s="42"/>
      <c r="S989" s="42"/>
      <c r="T989" s="78"/>
      <c r="AT989" s="23" t="s">
        <v>351</v>
      </c>
      <c r="AU989" s="23" t="s">
        <v>89</v>
      </c>
    </row>
    <row r="990" spans="2:65" s="11" customFormat="1" ht="13.5">
      <c r="B990" s="210"/>
      <c r="C990" s="211"/>
      <c r="D990" s="204" t="s">
        <v>279</v>
      </c>
      <c r="E990" s="211"/>
      <c r="F990" s="213" t="s">
        <v>1888</v>
      </c>
      <c r="G990" s="211"/>
      <c r="H990" s="214">
        <v>94.519000000000005</v>
      </c>
      <c r="I990" s="215"/>
      <c r="J990" s="211"/>
      <c r="K990" s="211"/>
      <c r="L990" s="216"/>
      <c r="M990" s="217"/>
      <c r="N990" s="218"/>
      <c r="O990" s="218"/>
      <c r="P990" s="218"/>
      <c r="Q990" s="218"/>
      <c r="R990" s="218"/>
      <c r="S990" s="218"/>
      <c r="T990" s="219"/>
      <c r="AT990" s="220" t="s">
        <v>279</v>
      </c>
      <c r="AU990" s="220" t="s">
        <v>89</v>
      </c>
      <c r="AV990" s="11" t="s">
        <v>89</v>
      </c>
      <c r="AW990" s="11" t="s">
        <v>6</v>
      </c>
      <c r="AX990" s="11" t="s">
        <v>87</v>
      </c>
      <c r="AY990" s="220" t="s">
        <v>173</v>
      </c>
    </row>
    <row r="991" spans="2:65" s="1" customFormat="1" ht="25.5" customHeight="1">
      <c r="B991" s="41"/>
      <c r="C991" s="192" t="s">
        <v>1889</v>
      </c>
      <c r="D991" s="192" t="s">
        <v>176</v>
      </c>
      <c r="E991" s="193" t="s">
        <v>1890</v>
      </c>
      <c r="F991" s="194" t="s">
        <v>1891</v>
      </c>
      <c r="G991" s="195" t="s">
        <v>338</v>
      </c>
      <c r="H991" s="196">
        <v>1</v>
      </c>
      <c r="I991" s="197"/>
      <c r="J991" s="198">
        <f>ROUND(I991*H991,2)</f>
        <v>0</v>
      </c>
      <c r="K991" s="194" t="s">
        <v>276</v>
      </c>
      <c r="L991" s="61"/>
      <c r="M991" s="199" t="s">
        <v>78</v>
      </c>
      <c r="N991" s="200" t="s">
        <v>50</v>
      </c>
      <c r="O991" s="42"/>
      <c r="P991" s="201">
        <f>O991*H991</f>
        <v>0</v>
      </c>
      <c r="Q991" s="201">
        <v>0</v>
      </c>
      <c r="R991" s="201">
        <f>Q991*H991</f>
        <v>0</v>
      </c>
      <c r="S991" s="201">
        <v>0</v>
      </c>
      <c r="T991" s="202">
        <f>S991*H991</f>
        <v>0</v>
      </c>
      <c r="AR991" s="23" t="s">
        <v>239</v>
      </c>
      <c r="AT991" s="23" t="s">
        <v>176</v>
      </c>
      <c r="AU991" s="23" t="s">
        <v>89</v>
      </c>
      <c r="AY991" s="23" t="s">
        <v>173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23" t="s">
        <v>87</v>
      </c>
      <c r="BK991" s="203">
        <f>ROUND(I991*H991,2)</f>
        <v>0</v>
      </c>
      <c r="BL991" s="23" t="s">
        <v>239</v>
      </c>
      <c r="BM991" s="23" t="s">
        <v>1892</v>
      </c>
    </row>
    <row r="992" spans="2:65" s="1" customFormat="1" ht="27">
      <c r="B992" s="41"/>
      <c r="C992" s="63"/>
      <c r="D992" s="204" t="s">
        <v>182</v>
      </c>
      <c r="E992" s="63"/>
      <c r="F992" s="205" t="s">
        <v>1893</v>
      </c>
      <c r="G992" s="63"/>
      <c r="H992" s="63"/>
      <c r="I992" s="163"/>
      <c r="J992" s="63"/>
      <c r="K992" s="63"/>
      <c r="L992" s="61"/>
      <c r="M992" s="206"/>
      <c r="N992" s="42"/>
      <c r="O992" s="42"/>
      <c r="P992" s="42"/>
      <c r="Q992" s="42"/>
      <c r="R992" s="42"/>
      <c r="S992" s="42"/>
      <c r="T992" s="78"/>
      <c r="AT992" s="23" t="s">
        <v>182</v>
      </c>
      <c r="AU992" s="23" t="s">
        <v>89</v>
      </c>
    </row>
    <row r="993" spans="2:65" s="11" customFormat="1" ht="13.5">
      <c r="B993" s="210"/>
      <c r="C993" s="211"/>
      <c r="D993" s="204" t="s">
        <v>279</v>
      </c>
      <c r="E993" s="212" t="s">
        <v>78</v>
      </c>
      <c r="F993" s="213" t="s">
        <v>1894</v>
      </c>
      <c r="G993" s="211"/>
      <c r="H993" s="214">
        <v>1</v>
      </c>
      <c r="I993" s="215"/>
      <c r="J993" s="211"/>
      <c r="K993" s="211"/>
      <c r="L993" s="216"/>
      <c r="M993" s="217"/>
      <c r="N993" s="218"/>
      <c r="O993" s="218"/>
      <c r="P993" s="218"/>
      <c r="Q993" s="218"/>
      <c r="R993" s="218"/>
      <c r="S993" s="218"/>
      <c r="T993" s="219"/>
      <c r="AT993" s="220" t="s">
        <v>279</v>
      </c>
      <c r="AU993" s="220" t="s">
        <v>89</v>
      </c>
      <c r="AV993" s="11" t="s">
        <v>89</v>
      </c>
      <c r="AW993" s="11" t="s">
        <v>42</v>
      </c>
      <c r="AX993" s="11" t="s">
        <v>87</v>
      </c>
      <c r="AY993" s="220" t="s">
        <v>173</v>
      </c>
    </row>
    <row r="994" spans="2:65" s="1" customFormat="1" ht="16.5" customHeight="1">
      <c r="B994" s="41"/>
      <c r="C994" s="242" t="s">
        <v>1895</v>
      </c>
      <c r="D994" s="242" t="s">
        <v>346</v>
      </c>
      <c r="E994" s="243" t="s">
        <v>1896</v>
      </c>
      <c r="F994" s="244" t="s">
        <v>1897</v>
      </c>
      <c r="G994" s="245" t="s">
        <v>327</v>
      </c>
      <c r="H994" s="246">
        <v>1.9470000000000001</v>
      </c>
      <c r="I994" s="247"/>
      <c r="J994" s="248">
        <f>ROUND(I994*H994,2)</f>
        <v>0</v>
      </c>
      <c r="K994" s="244" t="s">
        <v>78</v>
      </c>
      <c r="L994" s="249"/>
      <c r="M994" s="250" t="s">
        <v>78</v>
      </c>
      <c r="N994" s="251" t="s">
        <v>50</v>
      </c>
      <c r="O994" s="42"/>
      <c r="P994" s="201">
        <f>O994*H994</f>
        <v>0</v>
      </c>
      <c r="Q994" s="201">
        <v>1.8E-3</v>
      </c>
      <c r="R994" s="201">
        <f>Q994*H994</f>
        <v>3.5046000000000001E-3</v>
      </c>
      <c r="S994" s="201">
        <v>0</v>
      </c>
      <c r="T994" s="202">
        <f>S994*H994</f>
        <v>0</v>
      </c>
      <c r="AR994" s="23" t="s">
        <v>666</v>
      </c>
      <c r="AT994" s="23" t="s">
        <v>346</v>
      </c>
      <c r="AU994" s="23" t="s">
        <v>89</v>
      </c>
      <c r="AY994" s="23" t="s">
        <v>173</v>
      </c>
      <c r="BE994" s="203">
        <f>IF(N994="základní",J994,0)</f>
        <v>0</v>
      </c>
      <c r="BF994" s="203">
        <f>IF(N994="snížená",J994,0)</f>
        <v>0</v>
      </c>
      <c r="BG994" s="203">
        <f>IF(N994="zákl. přenesená",J994,0)</f>
        <v>0</v>
      </c>
      <c r="BH994" s="203">
        <f>IF(N994="sníž. přenesená",J994,0)</f>
        <v>0</v>
      </c>
      <c r="BI994" s="203">
        <f>IF(N994="nulová",J994,0)</f>
        <v>0</v>
      </c>
      <c r="BJ994" s="23" t="s">
        <v>87</v>
      </c>
      <c r="BK994" s="203">
        <f>ROUND(I994*H994,2)</f>
        <v>0</v>
      </c>
      <c r="BL994" s="23" t="s">
        <v>239</v>
      </c>
      <c r="BM994" s="23" t="s">
        <v>1898</v>
      </c>
    </row>
    <row r="995" spans="2:65" s="11" customFormat="1" ht="13.5">
      <c r="B995" s="210"/>
      <c r="C995" s="211"/>
      <c r="D995" s="204" t="s">
        <v>279</v>
      </c>
      <c r="E995" s="211"/>
      <c r="F995" s="213" t="s">
        <v>1899</v>
      </c>
      <c r="G995" s="211"/>
      <c r="H995" s="214">
        <v>1.9470000000000001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279</v>
      </c>
      <c r="AU995" s="220" t="s">
        <v>89</v>
      </c>
      <c r="AV995" s="11" t="s">
        <v>89</v>
      </c>
      <c r="AW995" s="11" t="s">
        <v>6</v>
      </c>
      <c r="AX995" s="11" t="s">
        <v>87</v>
      </c>
      <c r="AY995" s="220" t="s">
        <v>173</v>
      </c>
    </row>
    <row r="996" spans="2:65" s="1" customFormat="1" ht="25.5" customHeight="1">
      <c r="B996" s="41"/>
      <c r="C996" s="192" t="s">
        <v>1900</v>
      </c>
      <c r="D996" s="192" t="s">
        <v>176</v>
      </c>
      <c r="E996" s="193" t="s">
        <v>1901</v>
      </c>
      <c r="F996" s="194" t="s">
        <v>1902</v>
      </c>
      <c r="G996" s="195" t="s">
        <v>338</v>
      </c>
      <c r="H996" s="196">
        <v>26</v>
      </c>
      <c r="I996" s="197"/>
      <c r="J996" s="198">
        <f>ROUND(I996*H996,2)</f>
        <v>0</v>
      </c>
      <c r="K996" s="194" t="s">
        <v>276</v>
      </c>
      <c r="L996" s="61"/>
      <c r="M996" s="199" t="s">
        <v>78</v>
      </c>
      <c r="N996" s="200" t="s">
        <v>50</v>
      </c>
      <c r="O996" s="42"/>
      <c r="P996" s="201">
        <f>O996*H996</f>
        <v>0</v>
      </c>
      <c r="Q996" s="201">
        <v>0</v>
      </c>
      <c r="R996" s="201">
        <f>Q996*H996</f>
        <v>0</v>
      </c>
      <c r="S996" s="201">
        <v>0</v>
      </c>
      <c r="T996" s="202">
        <f>S996*H996</f>
        <v>0</v>
      </c>
      <c r="AR996" s="23" t="s">
        <v>239</v>
      </c>
      <c r="AT996" s="23" t="s">
        <v>176</v>
      </c>
      <c r="AU996" s="23" t="s">
        <v>89</v>
      </c>
      <c r="AY996" s="23" t="s">
        <v>173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23" t="s">
        <v>87</v>
      </c>
      <c r="BK996" s="203">
        <f>ROUND(I996*H996,2)</f>
        <v>0</v>
      </c>
      <c r="BL996" s="23" t="s">
        <v>239</v>
      </c>
      <c r="BM996" s="23" t="s">
        <v>1903</v>
      </c>
    </row>
    <row r="997" spans="2:65" s="1" customFormat="1" ht="27">
      <c r="B997" s="41"/>
      <c r="C997" s="63"/>
      <c r="D997" s="204" t="s">
        <v>182</v>
      </c>
      <c r="E997" s="63"/>
      <c r="F997" s="205" t="s">
        <v>1904</v>
      </c>
      <c r="G997" s="63"/>
      <c r="H997" s="63"/>
      <c r="I997" s="163"/>
      <c r="J997" s="63"/>
      <c r="K997" s="63"/>
      <c r="L997" s="61"/>
      <c r="M997" s="206"/>
      <c r="N997" s="42"/>
      <c r="O997" s="42"/>
      <c r="P997" s="42"/>
      <c r="Q997" s="42"/>
      <c r="R997" s="42"/>
      <c r="S997" s="42"/>
      <c r="T997" s="78"/>
      <c r="AT997" s="23" t="s">
        <v>182</v>
      </c>
      <c r="AU997" s="23" t="s">
        <v>89</v>
      </c>
    </row>
    <row r="998" spans="2:65" s="11" customFormat="1" ht="13.5">
      <c r="B998" s="210"/>
      <c r="C998" s="211"/>
      <c r="D998" s="204" t="s">
        <v>279</v>
      </c>
      <c r="E998" s="212" t="s">
        <v>78</v>
      </c>
      <c r="F998" s="213" t="s">
        <v>1905</v>
      </c>
      <c r="G998" s="211"/>
      <c r="H998" s="214">
        <v>1</v>
      </c>
      <c r="I998" s="215"/>
      <c r="J998" s="211"/>
      <c r="K998" s="211"/>
      <c r="L998" s="216"/>
      <c r="M998" s="217"/>
      <c r="N998" s="218"/>
      <c r="O998" s="218"/>
      <c r="P998" s="218"/>
      <c r="Q998" s="218"/>
      <c r="R998" s="218"/>
      <c r="S998" s="218"/>
      <c r="T998" s="219"/>
      <c r="AT998" s="220" t="s">
        <v>279</v>
      </c>
      <c r="AU998" s="220" t="s">
        <v>89</v>
      </c>
      <c r="AV998" s="11" t="s">
        <v>89</v>
      </c>
      <c r="AW998" s="11" t="s">
        <v>42</v>
      </c>
      <c r="AX998" s="11" t="s">
        <v>80</v>
      </c>
      <c r="AY998" s="220" t="s">
        <v>173</v>
      </c>
    </row>
    <row r="999" spans="2:65" s="11" customFormat="1" ht="13.5">
      <c r="B999" s="210"/>
      <c r="C999" s="211"/>
      <c r="D999" s="204" t="s">
        <v>279</v>
      </c>
      <c r="E999" s="212" t="s">
        <v>78</v>
      </c>
      <c r="F999" s="213" t="s">
        <v>1906</v>
      </c>
      <c r="G999" s="211"/>
      <c r="H999" s="214">
        <v>6</v>
      </c>
      <c r="I999" s="215"/>
      <c r="J999" s="211"/>
      <c r="K999" s="211"/>
      <c r="L999" s="216"/>
      <c r="M999" s="217"/>
      <c r="N999" s="218"/>
      <c r="O999" s="218"/>
      <c r="P999" s="218"/>
      <c r="Q999" s="218"/>
      <c r="R999" s="218"/>
      <c r="S999" s="218"/>
      <c r="T999" s="219"/>
      <c r="AT999" s="220" t="s">
        <v>279</v>
      </c>
      <c r="AU999" s="220" t="s">
        <v>89</v>
      </c>
      <c r="AV999" s="11" t="s">
        <v>89</v>
      </c>
      <c r="AW999" s="11" t="s">
        <v>42</v>
      </c>
      <c r="AX999" s="11" t="s">
        <v>80</v>
      </c>
      <c r="AY999" s="220" t="s">
        <v>173</v>
      </c>
    </row>
    <row r="1000" spans="2:65" s="11" customFormat="1" ht="13.5">
      <c r="B1000" s="210"/>
      <c r="C1000" s="211"/>
      <c r="D1000" s="204" t="s">
        <v>279</v>
      </c>
      <c r="E1000" s="212" t="s">
        <v>78</v>
      </c>
      <c r="F1000" s="213" t="s">
        <v>1907</v>
      </c>
      <c r="G1000" s="211"/>
      <c r="H1000" s="214">
        <v>9</v>
      </c>
      <c r="I1000" s="215"/>
      <c r="J1000" s="211"/>
      <c r="K1000" s="211"/>
      <c r="L1000" s="216"/>
      <c r="M1000" s="217"/>
      <c r="N1000" s="218"/>
      <c r="O1000" s="218"/>
      <c r="P1000" s="218"/>
      <c r="Q1000" s="218"/>
      <c r="R1000" s="218"/>
      <c r="S1000" s="218"/>
      <c r="T1000" s="219"/>
      <c r="AT1000" s="220" t="s">
        <v>279</v>
      </c>
      <c r="AU1000" s="220" t="s">
        <v>89</v>
      </c>
      <c r="AV1000" s="11" t="s">
        <v>89</v>
      </c>
      <c r="AW1000" s="11" t="s">
        <v>42</v>
      </c>
      <c r="AX1000" s="11" t="s">
        <v>80</v>
      </c>
      <c r="AY1000" s="220" t="s">
        <v>173</v>
      </c>
    </row>
    <row r="1001" spans="2:65" s="11" customFormat="1" ht="13.5">
      <c r="B1001" s="210"/>
      <c r="C1001" s="211"/>
      <c r="D1001" s="204" t="s">
        <v>279</v>
      </c>
      <c r="E1001" s="212" t="s">
        <v>78</v>
      </c>
      <c r="F1001" s="213" t="s">
        <v>1908</v>
      </c>
      <c r="G1001" s="211"/>
      <c r="H1001" s="214">
        <v>2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279</v>
      </c>
      <c r="AU1001" s="220" t="s">
        <v>89</v>
      </c>
      <c r="AV1001" s="11" t="s">
        <v>89</v>
      </c>
      <c r="AW1001" s="11" t="s">
        <v>42</v>
      </c>
      <c r="AX1001" s="11" t="s">
        <v>80</v>
      </c>
      <c r="AY1001" s="220" t="s">
        <v>173</v>
      </c>
    </row>
    <row r="1002" spans="2:65" s="11" customFormat="1" ht="13.5">
      <c r="B1002" s="210"/>
      <c r="C1002" s="211"/>
      <c r="D1002" s="204" t="s">
        <v>279</v>
      </c>
      <c r="E1002" s="212" t="s">
        <v>78</v>
      </c>
      <c r="F1002" s="213" t="s">
        <v>1909</v>
      </c>
      <c r="G1002" s="211"/>
      <c r="H1002" s="214">
        <v>5</v>
      </c>
      <c r="I1002" s="215"/>
      <c r="J1002" s="211"/>
      <c r="K1002" s="211"/>
      <c r="L1002" s="216"/>
      <c r="M1002" s="217"/>
      <c r="N1002" s="218"/>
      <c r="O1002" s="218"/>
      <c r="P1002" s="218"/>
      <c r="Q1002" s="218"/>
      <c r="R1002" s="218"/>
      <c r="S1002" s="218"/>
      <c r="T1002" s="219"/>
      <c r="AT1002" s="220" t="s">
        <v>279</v>
      </c>
      <c r="AU1002" s="220" t="s">
        <v>89</v>
      </c>
      <c r="AV1002" s="11" t="s">
        <v>89</v>
      </c>
      <c r="AW1002" s="11" t="s">
        <v>42</v>
      </c>
      <c r="AX1002" s="11" t="s">
        <v>80</v>
      </c>
      <c r="AY1002" s="220" t="s">
        <v>173</v>
      </c>
    </row>
    <row r="1003" spans="2:65" s="11" customFormat="1" ht="13.5">
      <c r="B1003" s="210"/>
      <c r="C1003" s="211"/>
      <c r="D1003" s="204" t="s">
        <v>279</v>
      </c>
      <c r="E1003" s="212" t="s">
        <v>78</v>
      </c>
      <c r="F1003" s="213" t="s">
        <v>1910</v>
      </c>
      <c r="G1003" s="211"/>
      <c r="H1003" s="214">
        <v>1</v>
      </c>
      <c r="I1003" s="215"/>
      <c r="J1003" s="211"/>
      <c r="K1003" s="211"/>
      <c r="L1003" s="216"/>
      <c r="M1003" s="217"/>
      <c r="N1003" s="218"/>
      <c r="O1003" s="218"/>
      <c r="P1003" s="218"/>
      <c r="Q1003" s="218"/>
      <c r="R1003" s="218"/>
      <c r="S1003" s="218"/>
      <c r="T1003" s="219"/>
      <c r="AT1003" s="220" t="s">
        <v>279</v>
      </c>
      <c r="AU1003" s="220" t="s">
        <v>89</v>
      </c>
      <c r="AV1003" s="11" t="s">
        <v>89</v>
      </c>
      <c r="AW1003" s="11" t="s">
        <v>42</v>
      </c>
      <c r="AX1003" s="11" t="s">
        <v>80</v>
      </c>
      <c r="AY1003" s="220" t="s">
        <v>173</v>
      </c>
    </row>
    <row r="1004" spans="2:65" s="11" customFormat="1" ht="13.5">
      <c r="B1004" s="210"/>
      <c r="C1004" s="211"/>
      <c r="D1004" s="204" t="s">
        <v>279</v>
      </c>
      <c r="E1004" s="212" t="s">
        <v>78</v>
      </c>
      <c r="F1004" s="213" t="s">
        <v>1911</v>
      </c>
      <c r="G1004" s="211"/>
      <c r="H1004" s="214">
        <v>1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279</v>
      </c>
      <c r="AU1004" s="220" t="s">
        <v>89</v>
      </c>
      <c r="AV1004" s="11" t="s">
        <v>89</v>
      </c>
      <c r="AW1004" s="11" t="s">
        <v>42</v>
      </c>
      <c r="AX1004" s="11" t="s">
        <v>80</v>
      </c>
      <c r="AY1004" s="220" t="s">
        <v>173</v>
      </c>
    </row>
    <row r="1005" spans="2:65" s="11" customFormat="1" ht="13.5">
      <c r="B1005" s="210"/>
      <c r="C1005" s="211"/>
      <c r="D1005" s="204" t="s">
        <v>279</v>
      </c>
      <c r="E1005" s="212" t="s">
        <v>78</v>
      </c>
      <c r="F1005" s="213" t="s">
        <v>1912</v>
      </c>
      <c r="G1005" s="211"/>
      <c r="H1005" s="214">
        <v>1</v>
      </c>
      <c r="I1005" s="215"/>
      <c r="J1005" s="211"/>
      <c r="K1005" s="211"/>
      <c r="L1005" s="216"/>
      <c r="M1005" s="217"/>
      <c r="N1005" s="218"/>
      <c r="O1005" s="218"/>
      <c r="P1005" s="218"/>
      <c r="Q1005" s="218"/>
      <c r="R1005" s="218"/>
      <c r="S1005" s="218"/>
      <c r="T1005" s="219"/>
      <c r="AT1005" s="220" t="s">
        <v>279</v>
      </c>
      <c r="AU1005" s="220" t="s">
        <v>89</v>
      </c>
      <c r="AV1005" s="11" t="s">
        <v>89</v>
      </c>
      <c r="AW1005" s="11" t="s">
        <v>42</v>
      </c>
      <c r="AX1005" s="11" t="s">
        <v>80</v>
      </c>
      <c r="AY1005" s="220" t="s">
        <v>173</v>
      </c>
    </row>
    <row r="1006" spans="2:65" s="1" customFormat="1" ht="16.5" customHeight="1">
      <c r="B1006" s="41"/>
      <c r="C1006" s="242" t="s">
        <v>1913</v>
      </c>
      <c r="D1006" s="242" t="s">
        <v>346</v>
      </c>
      <c r="E1006" s="243" t="s">
        <v>1896</v>
      </c>
      <c r="F1006" s="244" t="s">
        <v>1897</v>
      </c>
      <c r="G1006" s="245" t="s">
        <v>327</v>
      </c>
      <c r="H1006" s="246">
        <v>162.85</v>
      </c>
      <c r="I1006" s="247"/>
      <c r="J1006" s="248">
        <f>ROUND(I1006*H1006,2)</f>
        <v>0</v>
      </c>
      <c r="K1006" s="244" t="s">
        <v>78</v>
      </c>
      <c r="L1006" s="249"/>
      <c r="M1006" s="250" t="s">
        <v>78</v>
      </c>
      <c r="N1006" s="251" t="s">
        <v>50</v>
      </c>
      <c r="O1006" s="42"/>
      <c r="P1006" s="201">
        <f>O1006*H1006</f>
        <v>0</v>
      </c>
      <c r="Q1006" s="201">
        <v>1.8E-3</v>
      </c>
      <c r="R1006" s="201">
        <f>Q1006*H1006</f>
        <v>0.29313</v>
      </c>
      <c r="S1006" s="201">
        <v>0</v>
      </c>
      <c r="T1006" s="202">
        <f>S1006*H1006</f>
        <v>0</v>
      </c>
      <c r="AR1006" s="23" t="s">
        <v>666</v>
      </c>
      <c r="AT1006" s="23" t="s">
        <v>346</v>
      </c>
      <c r="AU1006" s="23" t="s">
        <v>89</v>
      </c>
      <c r="AY1006" s="23" t="s">
        <v>173</v>
      </c>
      <c r="BE1006" s="203">
        <f>IF(N1006="základní",J1006,0)</f>
        <v>0</v>
      </c>
      <c r="BF1006" s="203">
        <f>IF(N1006="snížená",J1006,0)</f>
        <v>0</v>
      </c>
      <c r="BG1006" s="203">
        <f>IF(N1006="zákl. přenesená",J1006,0)</f>
        <v>0</v>
      </c>
      <c r="BH1006" s="203">
        <f>IF(N1006="sníž. přenesená",J1006,0)</f>
        <v>0</v>
      </c>
      <c r="BI1006" s="203">
        <f>IF(N1006="nulová",J1006,0)</f>
        <v>0</v>
      </c>
      <c r="BJ1006" s="23" t="s">
        <v>87</v>
      </c>
      <c r="BK1006" s="203">
        <f>ROUND(I1006*H1006,2)</f>
        <v>0</v>
      </c>
      <c r="BL1006" s="23" t="s">
        <v>239</v>
      </c>
      <c r="BM1006" s="23" t="s">
        <v>1914</v>
      </c>
    </row>
    <row r="1007" spans="2:65" s="11" customFormat="1" ht="13.5">
      <c r="B1007" s="210"/>
      <c r="C1007" s="211"/>
      <c r="D1007" s="204" t="s">
        <v>279</v>
      </c>
      <c r="E1007" s="212" t="s">
        <v>78</v>
      </c>
      <c r="F1007" s="213" t="s">
        <v>1915</v>
      </c>
      <c r="G1007" s="211"/>
      <c r="H1007" s="214">
        <v>148.04499999999999</v>
      </c>
      <c r="I1007" s="215"/>
      <c r="J1007" s="211"/>
      <c r="K1007" s="211"/>
      <c r="L1007" s="216"/>
      <c r="M1007" s="217"/>
      <c r="N1007" s="218"/>
      <c r="O1007" s="218"/>
      <c r="P1007" s="218"/>
      <c r="Q1007" s="218"/>
      <c r="R1007" s="218"/>
      <c r="S1007" s="218"/>
      <c r="T1007" s="219"/>
      <c r="AT1007" s="220" t="s">
        <v>279</v>
      </c>
      <c r="AU1007" s="220" t="s">
        <v>89</v>
      </c>
      <c r="AV1007" s="11" t="s">
        <v>89</v>
      </c>
      <c r="AW1007" s="11" t="s">
        <v>42</v>
      </c>
      <c r="AX1007" s="11" t="s">
        <v>87</v>
      </c>
      <c r="AY1007" s="220" t="s">
        <v>173</v>
      </c>
    </row>
    <row r="1008" spans="2:65" s="11" customFormat="1" ht="13.5">
      <c r="B1008" s="210"/>
      <c r="C1008" s="211"/>
      <c r="D1008" s="204" t="s">
        <v>279</v>
      </c>
      <c r="E1008" s="211"/>
      <c r="F1008" s="213" t="s">
        <v>1916</v>
      </c>
      <c r="G1008" s="211"/>
      <c r="H1008" s="214">
        <v>162.85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279</v>
      </c>
      <c r="AU1008" s="220" t="s">
        <v>89</v>
      </c>
      <c r="AV1008" s="11" t="s">
        <v>89</v>
      </c>
      <c r="AW1008" s="11" t="s">
        <v>6</v>
      </c>
      <c r="AX1008" s="11" t="s">
        <v>87</v>
      </c>
      <c r="AY1008" s="220" t="s">
        <v>173</v>
      </c>
    </row>
    <row r="1009" spans="2:65" s="1" customFormat="1" ht="16.5" customHeight="1">
      <c r="B1009" s="41"/>
      <c r="C1009" s="192" t="s">
        <v>1917</v>
      </c>
      <c r="D1009" s="192" t="s">
        <v>176</v>
      </c>
      <c r="E1009" s="193" t="s">
        <v>1918</v>
      </c>
      <c r="F1009" s="194" t="s">
        <v>1919</v>
      </c>
      <c r="G1009" s="195" t="s">
        <v>332</v>
      </c>
      <c r="H1009" s="196">
        <v>3.8130000000000002</v>
      </c>
      <c r="I1009" s="197"/>
      <c r="J1009" s="198">
        <f>ROUND(I1009*H1009,2)</f>
        <v>0</v>
      </c>
      <c r="K1009" s="194" t="s">
        <v>276</v>
      </c>
      <c r="L1009" s="61"/>
      <c r="M1009" s="199" t="s">
        <v>78</v>
      </c>
      <c r="N1009" s="200" t="s">
        <v>50</v>
      </c>
      <c r="O1009" s="42"/>
      <c r="P1009" s="201">
        <f>O1009*H1009</f>
        <v>0</v>
      </c>
      <c r="Q1009" s="201">
        <v>0</v>
      </c>
      <c r="R1009" s="201">
        <f>Q1009*H1009</f>
        <v>0</v>
      </c>
      <c r="S1009" s="201">
        <v>0</v>
      </c>
      <c r="T1009" s="202">
        <f>S1009*H1009</f>
        <v>0</v>
      </c>
      <c r="AR1009" s="23" t="s">
        <v>239</v>
      </c>
      <c r="AT1009" s="23" t="s">
        <v>176</v>
      </c>
      <c r="AU1009" s="23" t="s">
        <v>89</v>
      </c>
      <c r="AY1009" s="23" t="s">
        <v>173</v>
      </c>
      <c r="BE1009" s="203">
        <f>IF(N1009="základní",J1009,0)</f>
        <v>0</v>
      </c>
      <c r="BF1009" s="203">
        <f>IF(N1009="snížená",J1009,0)</f>
        <v>0</v>
      </c>
      <c r="BG1009" s="203">
        <f>IF(N1009="zákl. přenesená",J1009,0)</f>
        <v>0</v>
      </c>
      <c r="BH1009" s="203">
        <f>IF(N1009="sníž. přenesená",J1009,0)</f>
        <v>0</v>
      </c>
      <c r="BI1009" s="203">
        <f>IF(N1009="nulová",J1009,0)</f>
        <v>0</v>
      </c>
      <c r="BJ1009" s="23" t="s">
        <v>87</v>
      </c>
      <c r="BK1009" s="203">
        <f>ROUND(I1009*H1009,2)</f>
        <v>0</v>
      </c>
      <c r="BL1009" s="23" t="s">
        <v>239</v>
      </c>
      <c r="BM1009" s="23" t="s">
        <v>1920</v>
      </c>
    </row>
    <row r="1010" spans="2:65" s="1" customFormat="1" ht="27">
      <c r="B1010" s="41"/>
      <c r="C1010" s="63"/>
      <c r="D1010" s="204" t="s">
        <v>182</v>
      </c>
      <c r="E1010" s="63"/>
      <c r="F1010" s="205" t="s">
        <v>1921</v>
      </c>
      <c r="G1010" s="63"/>
      <c r="H1010" s="63"/>
      <c r="I1010" s="163"/>
      <c r="J1010" s="63"/>
      <c r="K1010" s="63"/>
      <c r="L1010" s="61"/>
      <c r="M1010" s="206"/>
      <c r="N1010" s="42"/>
      <c r="O1010" s="42"/>
      <c r="P1010" s="42"/>
      <c r="Q1010" s="42"/>
      <c r="R1010" s="42"/>
      <c r="S1010" s="42"/>
      <c r="T1010" s="78"/>
      <c r="AT1010" s="23" t="s">
        <v>182</v>
      </c>
      <c r="AU1010" s="23" t="s">
        <v>89</v>
      </c>
    </row>
    <row r="1011" spans="2:65" s="10" customFormat="1" ht="29.85" customHeight="1">
      <c r="B1011" s="176"/>
      <c r="C1011" s="177"/>
      <c r="D1011" s="178" t="s">
        <v>79</v>
      </c>
      <c r="E1011" s="190" t="s">
        <v>1922</v>
      </c>
      <c r="F1011" s="190" t="s">
        <v>1923</v>
      </c>
      <c r="G1011" s="177"/>
      <c r="H1011" s="177"/>
      <c r="I1011" s="180"/>
      <c r="J1011" s="191">
        <f>BK1011</f>
        <v>0</v>
      </c>
      <c r="K1011" s="177"/>
      <c r="L1011" s="182"/>
      <c r="M1011" s="183"/>
      <c r="N1011" s="184"/>
      <c r="O1011" s="184"/>
      <c r="P1011" s="185">
        <f>P1012+P1068+P1125+P1366</f>
        <v>0</v>
      </c>
      <c r="Q1011" s="184"/>
      <c r="R1011" s="185">
        <f>R1012+R1068+R1125+R1366</f>
        <v>32.437114049999998</v>
      </c>
      <c r="S1011" s="184"/>
      <c r="T1011" s="186">
        <f>T1012+T1068+T1125+T1366</f>
        <v>0</v>
      </c>
      <c r="AR1011" s="187" t="s">
        <v>89</v>
      </c>
      <c r="AT1011" s="188" t="s">
        <v>79</v>
      </c>
      <c r="AU1011" s="188" t="s">
        <v>87</v>
      </c>
      <c r="AY1011" s="187" t="s">
        <v>173</v>
      </c>
      <c r="BK1011" s="189">
        <f>BK1012+BK1068+BK1125+BK1366</f>
        <v>0</v>
      </c>
    </row>
    <row r="1012" spans="2:65" s="10" customFormat="1" ht="14.85" customHeight="1">
      <c r="B1012" s="176"/>
      <c r="C1012" s="177"/>
      <c r="D1012" s="178" t="s">
        <v>79</v>
      </c>
      <c r="E1012" s="190" t="s">
        <v>1924</v>
      </c>
      <c r="F1012" s="190" t="s">
        <v>1925</v>
      </c>
      <c r="G1012" s="177"/>
      <c r="H1012" s="177"/>
      <c r="I1012" s="180"/>
      <c r="J1012" s="191">
        <f>BK1012</f>
        <v>0</v>
      </c>
      <c r="K1012" s="177"/>
      <c r="L1012" s="182"/>
      <c r="M1012" s="183"/>
      <c r="N1012" s="184"/>
      <c r="O1012" s="184"/>
      <c r="P1012" s="185">
        <f>SUM(P1013:P1067)</f>
        <v>0</v>
      </c>
      <c r="Q1012" s="184"/>
      <c r="R1012" s="185">
        <f>SUM(R1013:R1067)</f>
        <v>21.220735999999999</v>
      </c>
      <c r="S1012" s="184"/>
      <c r="T1012" s="186">
        <f>SUM(T1013:T1067)</f>
        <v>0</v>
      </c>
      <c r="AR1012" s="187" t="s">
        <v>89</v>
      </c>
      <c r="AT1012" s="188" t="s">
        <v>79</v>
      </c>
      <c r="AU1012" s="188" t="s">
        <v>89</v>
      </c>
      <c r="AY1012" s="187" t="s">
        <v>173</v>
      </c>
      <c r="BK1012" s="189">
        <f>SUM(BK1013:BK1067)</f>
        <v>0</v>
      </c>
    </row>
    <row r="1013" spans="2:65" s="1" customFormat="1" ht="16.5" customHeight="1">
      <c r="B1013" s="41"/>
      <c r="C1013" s="192" t="s">
        <v>1926</v>
      </c>
      <c r="D1013" s="192" t="s">
        <v>176</v>
      </c>
      <c r="E1013" s="193" t="s">
        <v>1927</v>
      </c>
      <c r="F1013" s="194" t="s">
        <v>1928</v>
      </c>
      <c r="G1013" s="195" t="s">
        <v>1312</v>
      </c>
      <c r="H1013" s="196">
        <v>12594.948</v>
      </c>
      <c r="I1013" s="197"/>
      <c r="J1013" s="198">
        <f>ROUND(I1013*H1013,2)</f>
        <v>0</v>
      </c>
      <c r="K1013" s="194" t="s">
        <v>78</v>
      </c>
      <c r="L1013" s="61"/>
      <c r="M1013" s="199" t="s">
        <v>78</v>
      </c>
      <c r="N1013" s="200" t="s">
        <v>50</v>
      </c>
      <c r="O1013" s="42"/>
      <c r="P1013" s="201">
        <f>O1013*H1013</f>
        <v>0</v>
      </c>
      <c r="Q1013" s="201">
        <v>5.0000000000000002E-5</v>
      </c>
      <c r="R1013" s="201">
        <f>Q1013*H1013</f>
        <v>0.62974740000000007</v>
      </c>
      <c r="S1013" s="201">
        <v>0</v>
      </c>
      <c r="T1013" s="202">
        <f>S1013*H1013</f>
        <v>0</v>
      </c>
      <c r="AR1013" s="23" t="s">
        <v>239</v>
      </c>
      <c r="AT1013" s="23" t="s">
        <v>176</v>
      </c>
      <c r="AU1013" s="23" t="s">
        <v>188</v>
      </c>
      <c r="AY1013" s="23" t="s">
        <v>173</v>
      </c>
      <c r="BE1013" s="203">
        <f>IF(N1013="základní",J1013,0)</f>
        <v>0</v>
      </c>
      <c r="BF1013" s="203">
        <f>IF(N1013="snížená",J1013,0)</f>
        <v>0</v>
      </c>
      <c r="BG1013" s="203">
        <f>IF(N1013="zákl. přenesená",J1013,0)</f>
        <v>0</v>
      </c>
      <c r="BH1013" s="203">
        <f>IF(N1013="sníž. přenesená",J1013,0)</f>
        <v>0</v>
      </c>
      <c r="BI1013" s="203">
        <f>IF(N1013="nulová",J1013,0)</f>
        <v>0</v>
      </c>
      <c r="BJ1013" s="23" t="s">
        <v>87</v>
      </c>
      <c r="BK1013" s="203">
        <f>ROUND(I1013*H1013,2)</f>
        <v>0</v>
      </c>
      <c r="BL1013" s="23" t="s">
        <v>239</v>
      </c>
      <c r="BM1013" s="23" t="s">
        <v>1929</v>
      </c>
    </row>
    <row r="1014" spans="2:65" s="1" customFormat="1" ht="13.5">
      <c r="B1014" s="41"/>
      <c r="C1014" s="63"/>
      <c r="D1014" s="204" t="s">
        <v>182</v>
      </c>
      <c r="E1014" s="63"/>
      <c r="F1014" s="205" t="s">
        <v>1930</v>
      </c>
      <c r="G1014" s="63"/>
      <c r="H1014" s="63"/>
      <c r="I1014" s="163"/>
      <c r="J1014" s="63"/>
      <c r="K1014" s="63"/>
      <c r="L1014" s="61"/>
      <c r="M1014" s="206"/>
      <c r="N1014" s="42"/>
      <c r="O1014" s="42"/>
      <c r="P1014" s="42"/>
      <c r="Q1014" s="42"/>
      <c r="R1014" s="42"/>
      <c r="S1014" s="42"/>
      <c r="T1014" s="78"/>
      <c r="AT1014" s="23" t="s">
        <v>182</v>
      </c>
      <c r="AU1014" s="23" t="s">
        <v>188</v>
      </c>
    </row>
    <row r="1015" spans="2:65" s="1" customFormat="1" ht="27">
      <c r="B1015" s="41"/>
      <c r="C1015" s="63"/>
      <c r="D1015" s="204" t="s">
        <v>351</v>
      </c>
      <c r="E1015" s="63"/>
      <c r="F1015" s="252" t="s">
        <v>1931</v>
      </c>
      <c r="G1015" s="63"/>
      <c r="H1015" s="63"/>
      <c r="I1015" s="163"/>
      <c r="J1015" s="63"/>
      <c r="K1015" s="63"/>
      <c r="L1015" s="61"/>
      <c r="M1015" s="206"/>
      <c r="N1015" s="42"/>
      <c r="O1015" s="42"/>
      <c r="P1015" s="42"/>
      <c r="Q1015" s="42"/>
      <c r="R1015" s="42"/>
      <c r="S1015" s="42"/>
      <c r="T1015" s="78"/>
      <c r="AT1015" s="23" t="s">
        <v>351</v>
      </c>
      <c r="AU1015" s="23" t="s">
        <v>188</v>
      </c>
    </row>
    <row r="1016" spans="2:65" s="1" customFormat="1" ht="16.5" customHeight="1">
      <c r="B1016" s="41"/>
      <c r="C1016" s="242" t="s">
        <v>1932</v>
      </c>
      <c r="D1016" s="242" t="s">
        <v>346</v>
      </c>
      <c r="E1016" s="243" t="s">
        <v>1933</v>
      </c>
      <c r="F1016" s="244" t="s">
        <v>1934</v>
      </c>
      <c r="G1016" s="245" t="s">
        <v>1312</v>
      </c>
      <c r="H1016" s="246">
        <v>5917.402</v>
      </c>
      <c r="I1016" s="247"/>
      <c r="J1016" s="248">
        <f>ROUND(I1016*H1016,2)</f>
        <v>0</v>
      </c>
      <c r="K1016" s="244" t="s">
        <v>78</v>
      </c>
      <c r="L1016" s="249"/>
      <c r="M1016" s="250" t="s">
        <v>78</v>
      </c>
      <c r="N1016" s="251" t="s">
        <v>50</v>
      </c>
      <c r="O1016" s="42"/>
      <c r="P1016" s="201">
        <f>O1016*H1016</f>
        <v>0</v>
      </c>
      <c r="Q1016" s="201">
        <v>1E-3</v>
      </c>
      <c r="R1016" s="201">
        <f>Q1016*H1016</f>
        <v>5.9174020000000001</v>
      </c>
      <c r="S1016" s="201">
        <v>0</v>
      </c>
      <c r="T1016" s="202">
        <f>S1016*H1016</f>
        <v>0</v>
      </c>
      <c r="AR1016" s="23" t="s">
        <v>666</v>
      </c>
      <c r="AT1016" s="23" t="s">
        <v>346</v>
      </c>
      <c r="AU1016" s="23" t="s">
        <v>188</v>
      </c>
      <c r="AY1016" s="23" t="s">
        <v>173</v>
      </c>
      <c r="BE1016" s="203">
        <f>IF(N1016="základní",J1016,0)</f>
        <v>0</v>
      </c>
      <c r="BF1016" s="203">
        <f>IF(N1016="snížená",J1016,0)</f>
        <v>0</v>
      </c>
      <c r="BG1016" s="203">
        <f>IF(N1016="zákl. přenesená",J1016,0)</f>
        <v>0</v>
      </c>
      <c r="BH1016" s="203">
        <f>IF(N1016="sníž. přenesená",J1016,0)</f>
        <v>0</v>
      </c>
      <c r="BI1016" s="203">
        <f>IF(N1016="nulová",J1016,0)</f>
        <v>0</v>
      </c>
      <c r="BJ1016" s="23" t="s">
        <v>87</v>
      </c>
      <c r="BK1016" s="203">
        <f>ROUND(I1016*H1016,2)</f>
        <v>0</v>
      </c>
      <c r="BL1016" s="23" t="s">
        <v>239</v>
      </c>
      <c r="BM1016" s="23" t="s">
        <v>1935</v>
      </c>
    </row>
    <row r="1017" spans="2:65" s="1" customFormat="1" ht="27">
      <c r="B1017" s="41"/>
      <c r="C1017" s="63"/>
      <c r="D1017" s="204" t="s">
        <v>351</v>
      </c>
      <c r="E1017" s="63"/>
      <c r="F1017" s="252" t="s">
        <v>1936</v>
      </c>
      <c r="G1017" s="63"/>
      <c r="H1017" s="63"/>
      <c r="I1017" s="163"/>
      <c r="J1017" s="63"/>
      <c r="K1017" s="63"/>
      <c r="L1017" s="61"/>
      <c r="M1017" s="206"/>
      <c r="N1017" s="42"/>
      <c r="O1017" s="42"/>
      <c r="P1017" s="42"/>
      <c r="Q1017" s="42"/>
      <c r="R1017" s="42"/>
      <c r="S1017" s="42"/>
      <c r="T1017" s="78"/>
      <c r="AT1017" s="23" t="s">
        <v>351</v>
      </c>
      <c r="AU1017" s="23" t="s">
        <v>188</v>
      </c>
    </row>
    <row r="1018" spans="2:65" s="11" customFormat="1" ht="13.5">
      <c r="B1018" s="210"/>
      <c r="C1018" s="211"/>
      <c r="D1018" s="204" t="s">
        <v>279</v>
      </c>
      <c r="E1018" s="212" t="s">
        <v>78</v>
      </c>
      <c r="F1018" s="213" t="s">
        <v>1937</v>
      </c>
      <c r="G1018" s="211"/>
      <c r="H1018" s="214">
        <v>5635.6210000000001</v>
      </c>
      <c r="I1018" s="215"/>
      <c r="J1018" s="211"/>
      <c r="K1018" s="211"/>
      <c r="L1018" s="216"/>
      <c r="M1018" s="217"/>
      <c r="N1018" s="218"/>
      <c r="O1018" s="218"/>
      <c r="P1018" s="218"/>
      <c r="Q1018" s="218"/>
      <c r="R1018" s="218"/>
      <c r="S1018" s="218"/>
      <c r="T1018" s="219"/>
      <c r="AT1018" s="220" t="s">
        <v>279</v>
      </c>
      <c r="AU1018" s="220" t="s">
        <v>188</v>
      </c>
      <c r="AV1018" s="11" t="s">
        <v>89</v>
      </c>
      <c r="AW1018" s="11" t="s">
        <v>42</v>
      </c>
      <c r="AX1018" s="11" t="s">
        <v>80</v>
      </c>
      <c r="AY1018" s="220" t="s">
        <v>173</v>
      </c>
    </row>
    <row r="1019" spans="2:65" s="11" customFormat="1" ht="13.5">
      <c r="B1019" s="210"/>
      <c r="C1019" s="211"/>
      <c r="D1019" s="204" t="s">
        <v>279</v>
      </c>
      <c r="E1019" s="211"/>
      <c r="F1019" s="213" t="s">
        <v>1938</v>
      </c>
      <c r="G1019" s="211"/>
      <c r="H1019" s="214">
        <v>5917.402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279</v>
      </c>
      <c r="AU1019" s="220" t="s">
        <v>188</v>
      </c>
      <c r="AV1019" s="11" t="s">
        <v>89</v>
      </c>
      <c r="AW1019" s="11" t="s">
        <v>6</v>
      </c>
      <c r="AX1019" s="11" t="s">
        <v>87</v>
      </c>
      <c r="AY1019" s="220" t="s">
        <v>173</v>
      </c>
    </row>
    <row r="1020" spans="2:65" s="1" customFormat="1" ht="16.5" customHeight="1">
      <c r="B1020" s="41"/>
      <c r="C1020" s="242" t="s">
        <v>1939</v>
      </c>
      <c r="D1020" s="242" t="s">
        <v>346</v>
      </c>
      <c r="E1020" s="243" t="s">
        <v>1940</v>
      </c>
      <c r="F1020" s="244" t="s">
        <v>1941</v>
      </c>
      <c r="G1020" s="245" t="s">
        <v>1312</v>
      </c>
      <c r="H1020" s="246">
        <v>3931.85</v>
      </c>
      <c r="I1020" s="247"/>
      <c r="J1020" s="248">
        <f>ROUND(I1020*H1020,2)</f>
        <v>0</v>
      </c>
      <c r="K1020" s="244" t="s">
        <v>78</v>
      </c>
      <c r="L1020" s="249"/>
      <c r="M1020" s="250" t="s">
        <v>78</v>
      </c>
      <c r="N1020" s="251" t="s">
        <v>50</v>
      </c>
      <c r="O1020" s="42"/>
      <c r="P1020" s="201">
        <f>O1020*H1020</f>
        <v>0</v>
      </c>
      <c r="Q1020" s="201">
        <v>1E-3</v>
      </c>
      <c r="R1020" s="201">
        <f>Q1020*H1020</f>
        <v>3.9318499999999998</v>
      </c>
      <c r="S1020" s="201">
        <v>0</v>
      </c>
      <c r="T1020" s="202">
        <f>S1020*H1020</f>
        <v>0</v>
      </c>
      <c r="AR1020" s="23" t="s">
        <v>666</v>
      </c>
      <c r="AT1020" s="23" t="s">
        <v>346</v>
      </c>
      <c r="AU1020" s="23" t="s">
        <v>188</v>
      </c>
      <c r="AY1020" s="23" t="s">
        <v>173</v>
      </c>
      <c r="BE1020" s="203">
        <f>IF(N1020="základní",J1020,0)</f>
        <v>0</v>
      </c>
      <c r="BF1020" s="203">
        <f>IF(N1020="snížená",J1020,0)</f>
        <v>0</v>
      </c>
      <c r="BG1020" s="203">
        <f>IF(N1020="zákl. přenesená",J1020,0)</f>
        <v>0</v>
      </c>
      <c r="BH1020" s="203">
        <f>IF(N1020="sníž. přenesená",J1020,0)</f>
        <v>0</v>
      </c>
      <c r="BI1020" s="203">
        <f>IF(N1020="nulová",J1020,0)</f>
        <v>0</v>
      </c>
      <c r="BJ1020" s="23" t="s">
        <v>87</v>
      </c>
      <c r="BK1020" s="203">
        <f>ROUND(I1020*H1020,2)</f>
        <v>0</v>
      </c>
      <c r="BL1020" s="23" t="s">
        <v>239</v>
      </c>
      <c r="BM1020" s="23" t="s">
        <v>1942</v>
      </c>
    </row>
    <row r="1021" spans="2:65" s="1" customFormat="1" ht="27">
      <c r="B1021" s="41"/>
      <c r="C1021" s="63"/>
      <c r="D1021" s="204" t="s">
        <v>351</v>
      </c>
      <c r="E1021" s="63"/>
      <c r="F1021" s="252" t="s">
        <v>1943</v>
      </c>
      <c r="G1021" s="63"/>
      <c r="H1021" s="63"/>
      <c r="I1021" s="163"/>
      <c r="J1021" s="63"/>
      <c r="K1021" s="63"/>
      <c r="L1021" s="61"/>
      <c r="M1021" s="206"/>
      <c r="N1021" s="42"/>
      <c r="O1021" s="42"/>
      <c r="P1021" s="42"/>
      <c r="Q1021" s="42"/>
      <c r="R1021" s="42"/>
      <c r="S1021" s="42"/>
      <c r="T1021" s="78"/>
      <c r="AT1021" s="23" t="s">
        <v>351</v>
      </c>
      <c r="AU1021" s="23" t="s">
        <v>188</v>
      </c>
    </row>
    <row r="1022" spans="2:65" s="11" customFormat="1" ht="13.5">
      <c r="B1022" s="210"/>
      <c r="C1022" s="211"/>
      <c r="D1022" s="204" t="s">
        <v>279</v>
      </c>
      <c r="E1022" s="212" t="s">
        <v>78</v>
      </c>
      <c r="F1022" s="213" t="s">
        <v>1944</v>
      </c>
      <c r="G1022" s="211"/>
      <c r="H1022" s="214">
        <v>3744.6190000000001</v>
      </c>
      <c r="I1022" s="215"/>
      <c r="J1022" s="211"/>
      <c r="K1022" s="211"/>
      <c r="L1022" s="216"/>
      <c r="M1022" s="217"/>
      <c r="N1022" s="218"/>
      <c r="O1022" s="218"/>
      <c r="P1022" s="218"/>
      <c r="Q1022" s="218"/>
      <c r="R1022" s="218"/>
      <c r="S1022" s="218"/>
      <c r="T1022" s="219"/>
      <c r="AT1022" s="220" t="s">
        <v>279</v>
      </c>
      <c r="AU1022" s="220" t="s">
        <v>188</v>
      </c>
      <c r="AV1022" s="11" t="s">
        <v>89</v>
      </c>
      <c r="AW1022" s="11" t="s">
        <v>42</v>
      </c>
      <c r="AX1022" s="11" t="s">
        <v>80</v>
      </c>
      <c r="AY1022" s="220" t="s">
        <v>173</v>
      </c>
    </row>
    <row r="1023" spans="2:65" s="11" customFormat="1" ht="13.5">
      <c r="B1023" s="210"/>
      <c r="C1023" s="211"/>
      <c r="D1023" s="204" t="s">
        <v>279</v>
      </c>
      <c r="E1023" s="211"/>
      <c r="F1023" s="213" t="s">
        <v>1945</v>
      </c>
      <c r="G1023" s="211"/>
      <c r="H1023" s="214">
        <v>3931.85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279</v>
      </c>
      <c r="AU1023" s="220" t="s">
        <v>188</v>
      </c>
      <c r="AV1023" s="11" t="s">
        <v>89</v>
      </c>
      <c r="AW1023" s="11" t="s">
        <v>6</v>
      </c>
      <c r="AX1023" s="11" t="s">
        <v>87</v>
      </c>
      <c r="AY1023" s="220" t="s">
        <v>173</v>
      </c>
    </row>
    <row r="1024" spans="2:65" s="1" customFormat="1" ht="16.5" customHeight="1">
      <c r="B1024" s="41"/>
      <c r="C1024" s="242" t="s">
        <v>1946</v>
      </c>
      <c r="D1024" s="242" t="s">
        <v>346</v>
      </c>
      <c r="E1024" s="243" t="s">
        <v>1947</v>
      </c>
      <c r="F1024" s="244" t="s">
        <v>1948</v>
      </c>
      <c r="G1024" s="245" t="s">
        <v>1312</v>
      </c>
      <c r="H1024" s="246">
        <v>845.04499999999996</v>
      </c>
      <c r="I1024" s="247"/>
      <c r="J1024" s="248">
        <f>ROUND(I1024*H1024,2)</f>
        <v>0</v>
      </c>
      <c r="K1024" s="244" t="s">
        <v>78</v>
      </c>
      <c r="L1024" s="249"/>
      <c r="M1024" s="250" t="s">
        <v>78</v>
      </c>
      <c r="N1024" s="251" t="s">
        <v>50</v>
      </c>
      <c r="O1024" s="42"/>
      <c r="P1024" s="201">
        <f>O1024*H1024</f>
        <v>0</v>
      </c>
      <c r="Q1024" s="201">
        <v>1E-3</v>
      </c>
      <c r="R1024" s="201">
        <f>Q1024*H1024</f>
        <v>0.84504499999999994</v>
      </c>
      <c r="S1024" s="201">
        <v>0</v>
      </c>
      <c r="T1024" s="202">
        <f>S1024*H1024</f>
        <v>0</v>
      </c>
      <c r="AR1024" s="23" t="s">
        <v>666</v>
      </c>
      <c r="AT1024" s="23" t="s">
        <v>346</v>
      </c>
      <c r="AU1024" s="23" t="s">
        <v>188</v>
      </c>
      <c r="AY1024" s="23" t="s">
        <v>173</v>
      </c>
      <c r="BE1024" s="203">
        <f>IF(N1024="základní",J1024,0)</f>
        <v>0</v>
      </c>
      <c r="BF1024" s="203">
        <f>IF(N1024="snížená",J1024,0)</f>
        <v>0</v>
      </c>
      <c r="BG1024" s="203">
        <f>IF(N1024="zákl. přenesená",J1024,0)</f>
        <v>0</v>
      </c>
      <c r="BH1024" s="203">
        <f>IF(N1024="sníž. přenesená",J1024,0)</f>
        <v>0</v>
      </c>
      <c r="BI1024" s="203">
        <f>IF(N1024="nulová",J1024,0)</f>
        <v>0</v>
      </c>
      <c r="BJ1024" s="23" t="s">
        <v>87</v>
      </c>
      <c r="BK1024" s="203">
        <f>ROUND(I1024*H1024,2)</f>
        <v>0</v>
      </c>
      <c r="BL1024" s="23" t="s">
        <v>239</v>
      </c>
      <c r="BM1024" s="23" t="s">
        <v>1949</v>
      </c>
    </row>
    <row r="1025" spans="2:65" s="1" customFormat="1" ht="27">
      <c r="B1025" s="41"/>
      <c r="C1025" s="63"/>
      <c r="D1025" s="204" t="s">
        <v>351</v>
      </c>
      <c r="E1025" s="63"/>
      <c r="F1025" s="252" t="s">
        <v>1950</v>
      </c>
      <c r="G1025" s="63"/>
      <c r="H1025" s="63"/>
      <c r="I1025" s="163"/>
      <c r="J1025" s="63"/>
      <c r="K1025" s="63"/>
      <c r="L1025" s="61"/>
      <c r="M1025" s="206"/>
      <c r="N1025" s="42"/>
      <c r="O1025" s="42"/>
      <c r="P1025" s="42"/>
      <c r="Q1025" s="42"/>
      <c r="R1025" s="42"/>
      <c r="S1025" s="42"/>
      <c r="T1025" s="78"/>
      <c r="AT1025" s="23" t="s">
        <v>351</v>
      </c>
      <c r="AU1025" s="23" t="s">
        <v>188</v>
      </c>
    </row>
    <row r="1026" spans="2:65" s="12" customFormat="1" ht="13.5">
      <c r="B1026" s="221"/>
      <c r="C1026" s="222"/>
      <c r="D1026" s="204" t="s">
        <v>279</v>
      </c>
      <c r="E1026" s="223" t="s">
        <v>78</v>
      </c>
      <c r="F1026" s="224" t="s">
        <v>1951</v>
      </c>
      <c r="G1026" s="222"/>
      <c r="H1026" s="223" t="s">
        <v>78</v>
      </c>
      <c r="I1026" s="225"/>
      <c r="J1026" s="222"/>
      <c r="K1026" s="222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279</v>
      </c>
      <c r="AU1026" s="230" t="s">
        <v>188</v>
      </c>
      <c r="AV1026" s="12" t="s">
        <v>87</v>
      </c>
      <c r="AW1026" s="12" t="s">
        <v>42</v>
      </c>
      <c r="AX1026" s="12" t="s">
        <v>80</v>
      </c>
      <c r="AY1026" s="230" t="s">
        <v>173</v>
      </c>
    </row>
    <row r="1027" spans="2:65" s="11" customFormat="1" ht="13.5">
      <c r="B1027" s="210"/>
      <c r="C1027" s="211"/>
      <c r="D1027" s="204" t="s">
        <v>279</v>
      </c>
      <c r="E1027" s="212" t="s">
        <v>78</v>
      </c>
      <c r="F1027" s="213" t="s">
        <v>1952</v>
      </c>
      <c r="G1027" s="211"/>
      <c r="H1027" s="214">
        <v>804.80499999999995</v>
      </c>
      <c r="I1027" s="215"/>
      <c r="J1027" s="211"/>
      <c r="K1027" s="211"/>
      <c r="L1027" s="216"/>
      <c r="M1027" s="217"/>
      <c r="N1027" s="218"/>
      <c r="O1027" s="218"/>
      <c r="P1027" s="218"/>
      <c r="Q1027" s="218"/>
      <c r="R1027" s="218"/>
      <c r="S1027" s="218"/>
      <c r="T1027" s="219"/>
      <c r="AT1027" s="220" t="s">
        <v>279</v>
      </c>
      <c r="AU1027" s="220" t="s">
        <v>188</v>
      </c>
      <c r="AV1027" s="11" t="s">
        <v>89</v>
      </c>
      <c r="AW1027" s="11" t="s">
        <v>42</v>
      </c>
      <c r="AX1027" s="11" t="s">
        <v>80</v>
      </c>
      <c r="AY1027" s="220" t="s">
        <v>173</v>
      </c>
    </row>
    <row r="1028" spans="2:65" s="11" customFormat="1" ht="13.5">
      <c r="B1028" s="210"/>
      <c r="C1028" s="211"/>
      <c r="D1028" s="204" t="s">
        <v>279</v>
      </c>
      <c r="E1028" s="211"/>
      <c r="F1028" s="213" t="s">
        <v>1953</v>
      </c>
      <c r="G1028" s="211"/>
      <c r="H1028" s="214">
        <v>845.04499999999996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279</v>
      </c>
      <c r="AU1028" s="220" t="s">
        <v>188</v>
      </c>
      <c r="AV1028" s="11" t="s">
        <v>89</v>
      </c>
      <c r="AW1028" s="11" t="s">
        <v>6</v>
      </c>
      <c r="AX1028" s="11" t="s">
        <v>87</v>
      </c>
      <c r="AY1028" s="220" t="s">
        <v>173</v>
      </c>
    </row>
    <row r="1029" spans="2:65" s="1" customFormat="1" ht="16.5" customHeight="1">
      <c r="B1029" s="41"/>
      <c r="C1029" s="242" t="s">
        <v>1954</v>
      </c>
      <c r="D1029" s="242" t="s">
        <v>346</v>
      </c>
      <c r="E1029" s="243" t="s">
        <v>1955</v>
      </c>
      <c r="F1029" s="244" t="s">
        <v>1956</v>
      </c>
      <c r="G1029" s="245" t="s">
        <v>1312</v>
      </c>
      <c r="H1029" s="246">
        <v>301.61599999999999</v>
      </c>
      <c r="I1029" s="247"/>
      <c r="J1029" s="248">
        <f>ROUND(I1029*H1029,2)</f>
        <v>0</v>
      </c>
      <c r="K1029" s="244" t="s">
        <v>78</v>
      </c>
      <c r="L1029" s="249"/>
      <c r="M1029" s="250" t="s">
        <v>78</v>
      </c>
      <c r="N1029" s="251" t="s">
        <v>50</v>
      </c>
      <c r="O1029" s="42"/>
      <c r="P1029" s="201">
        <f>O1029*H1029</f>
        <v>0</v>
      </c>
      <c r="Q1029" s="201">
        <v>1E-3</v>
      </c>
      <c r="R1029" s="201">
        <f>Q1029*H1029</f>
        <v>0.301616</v>
      </c>
      <c r="S1029" s="201">
        <v>0</v>
      </c>
      <c r="T1029" s="202">
        <f>S1029*H1029</f>
        <v>0</v>
      </c>
      <c r="AR1029" s="23" t="s">
        <v>666</v>
      </c>
      <c r="AT1029" s="23" t="s">
        <v>346</v>
      </c>
      <c r="AU1029" s="23" t="s">
        <v>188</v>
      </c>
      <c r="AY1029" s="23" t="s">
        <v>173</v>
      </c>
      <c r="BE1029" s="203">
        <f>IF(N1029="základní",J1029,0)</f>
        <v>0</v>
      </c>
      <c r="BF1029" s="203">
        <f>IF(N1029="snížená",J1029,0)</f>
        <v>0</v>
      </c>
      <c r="BG1029" s="203">
        <f>IF(N1029="zákl. přenesená",J1029,0)</f>
        <v>0</v>
      </c>
      <c r="BH1029" s="203">
        <f>IF(N1029="sníž. přenesená",J1029,0)</f>
        <v>0</v>
      </c>
      <c r="BI1029" s="203">
        <f>IF(N1029="nulová",J1029,0)</f>
        <v>0</v>
      </c>
      <c r="BJ1029" s="23" t="s">
        <v>87</v>
      </c>
      <c r="BK1029" s="203">
        <f>ROUND(I1029*H1029,2)</f>
        <v>0</v>
      </c>
      <c r="BL1029" s="23" t="s">
        <v>239</v>
      </c>
      <c r="BM1029" s="23" t="s">
        <v>1957</v>
      </c>
    </row>
    <row r="1030" spans="2:65" s="1" customFormat="1" ht="27">
      <c r="B1030" s="41"/>
      <c r="C1030" s="63"/>
      <c r="D1030" s="204" t="s">
        <v>351</v>
      </c>
      <c r="E1030" s="63"/>
      <c r="F1030" s="252" t="s">
        <v>1958</v>
      </c>
      <c r="G1030" s="63"/>
      <c r="H1030" s="63"/>
      <c r="I1030" s="163"/>
      <c r="J1030" s="63"/>
      <c r="K1030" s="63"/>
      <c r="L1030" s="61"/>
      <c r="M1030" s="206"/>
      <c r="N1030" s="42"/>
      <c r="O1030" s="42"/>
      <c r="P1030" s="42"/>
      <c r="Q1030" s="42"/>
      <c r="R1030" s="42"/>
      <c r="S1030" s="42"/>
      <c r="T1030" s="78"/>
      <c r="AT1030" s="23" t="s">
        <v>351</v>
      </c>
      <c r="AU1030" s="23" t="s">
        <v>188</v>
      </c>
    </row>
    <row r="1031" spans="2:65" s="11" customFormat="1" ht="13.5">
      <c r="B1031" s="210"/>
      <c r="C1031" s="211"/>
      <c r="D1031" s="204" t="s">
        <v>279</v>
      </c>
      <c r="E1031" s="212" t="s">
        <v>78</v>
      </c>
      <c r="F1031" s="213" t="s">
        <v>1959</v>
      </c>
      <c r="G1031" s="211"/>
      <c r="H1031" s="214">
        <v>287.25299999999999</v>
      </c>
      <c r="I1031" s="215"/>
      <c r="J1031" s="211"/>
      <c r="K1031" s="211"/>
      <c r="L1031" s="216"/>
      <c r="M1031" s="217"/>
      <c r="N1031" s="218"/>
      <c r="O1031" s="218"/>
      <c r="P1031" s="218"/>
      <c r="Q1031" s="218"/>
      <c r="R1031" s="218"/>
      <c r="S1031" s="218"/>
      <c r="T1031" s="219"/>
      <c r="AT1031" s="220" t="s">
        <v>279</v>
      </c>
      <c r="AU1031" s="220" t="s">
        <v>188</v>
      </c>
      <c r="AV1031" s="11" t="s">
        <v>89</v>
      </c>
      <c r="AW1031" s="11" t="s">
        <v>42</v>
      </c>
      <c r="AX1031" s="11" t="s">
        <v>80</v>
      </c>
      <c r="AY1031" s="220" t="s">
        <v>173</v>
      </c>
    </row>
    <row r="1032" spans="2:65" s="11" customFormat="1" ht="13.5">
      <c r="B1032" s="210"/>
      <c r="C1032" s="211"/>
      <c r="D1032" s="204" t="s">
        <v>279</v>
      </c>
      <c r="E1032" s="211"/>
      <c r="F1032" s="213" t="s">
        <v>1960</v>
      </c>
      <c r="G1032" s="211"/>
      <c r="H1032" s="214">
        <v>301.61599999999999</v>
      </c>
      <c r="I1032" s="215"/>
      <c r="J1032" s="211"/>
      <c r="K1032" s="211"/>
      <c r="L1032" s="216"/>
      <c r="M1032" s="217"/>
      <c r="N1032" s="218"/>
      <c r="O1032" s="218"/>
      <c r="P1032" s="218"/>
      <c r="Q1032" s="218"/>
      <c r="R1032" s="218"/>
      <c r="S1032" s="218"/>
      <c r="T1032" s="219"/>
      <c r="AT1032" s="220" t="s">
        <v>279</v>
      </c>
      <c r="AU1032" s="220" t="s">
        <v>188</v>
      </c>
      <c r="AV1032" s="11" t="s">
        <v>89</v>
      </c>
      <c r="AW1032" s="11" t="s">
        <v>6</v>
      </c>
      <c r="AX1032" s="11" t="s">
        <v>87</v>
      </c>
      <c r="AY1032" s="220" t="s">
        <v>173</v>
      </c>
    </row>
    <row r="1033" spans="2:65" s="1" customFormat="1" ht="16.5" customHeight="1">
      <c r="B1033" s="41"/>
      <c r="C1033" s="242" t="s">
        <v>1961</v>
      </c>
      <c r="D1033" s="242" t="s">
        <v>346</v>
      </c>
      <c r="E1033" s="243" t="s">
        <v>1962</v>
      </c>
      <c r="F1033" s="244" t="s">
        <v>1963</v>
      </c>
      <c r="G1033" s="245" t="s">
        <v>1312</v>
      </c>
      <c r="H1033" s="246">
        <v>1453.3720000000001</v>
      </c>
      <c r="I1033" s="247"/>
      <c r="J1033" s="248">
        <f>ROUND(I1033*H1033,2)</f>
        <v>0</v>
      </c>
      <c r="K1033" s="244" t="s">
        <v>78</v>
      </c>
      <c r="L1033" s="249"/>
      <c r="M1033" s="250" t="s">
        <v>78</v>
      </c>
      <c r="N1033" s="251" t="s">
        <v>50</v>
      </c>
      <c r="O1033" s="42"/>
      <c r="P1033" s="201">
        <f>O1033*H1033</f>
        <v>0</v>
      </c>
      <c r="Q1033" s="201">
        <v>1E-3</v>
      </c>
      <c r="R1033" s="201">
        <f>Q1033*H1033</f>
        <v>1.4533720000000001</v>
      </c>
      <c r="S1033" s="201">
        <v>0</v>
      </c>
      <c r="T1033" s="202">
        <f>S1033*H1033</f>
        <v>0</v>
      </c>
      <c r="AR1033" s="23" t="s">
        <v>666</v>
      </c>
      <c r="AT1033" s="23" t="s">
        <v>346</v>
      </c>
      <c r="AU1033" s="23" t="s">
        <v>188</v>
      </c>
      <c r="AY1033" s="23" t="s">
        <v>173</v>
      </c>
      <c r="BE1033" s="203">
        <f>IF(N1033="základní",J1033,0)</f>
        <v>0</v>
      </c>
      <c r="BF1033" s="203">
        <f>IF(N1033="snížená",J1033,0)</f>
        <v>0</v>
      </c>
      <c r="BG1033" s="203">
        <f>IF(N1033="zákl. přenesená",J1033,0)</f>
        <v>0</v>
      </c>
      <c r="BH1033" s="203">
        <f>IF(N1033="sníž. přenesená",J1033,0)</f>
        <v>0</v>
      </c>
      <c r="BI1033" s="203">
        <f>IF(N1033="nulová",J1033,0)</f>
        <v>0</v>
      </c>
      <c r="BJ1033" s="23" t="s">
        <v>87</v>
      </c>
      <c r="BK1033" s="203">
        <f>ROUND(I1033*H1033,2)</f>
        <v>0</v>
      </c>
      <c r="BL1033" s="23" t="s">
        <v>239</v>
      </c>
      <c r="BM1033" s="23" t="s">
        <v>1964</v>
      </c>
    </row>
    <row r="1034" spans="2:65" s="1" customFormat="1" ht="27">
      <c r="B1034" s="41"/>
      <c r="C1034" s="63"/>
      <c r="D1034" s="204" t="s">
        <v>351</v>
      </c>
      <c r="E1034" s="63"/>
      <c r="F1034" s="252" t="s">
        <v>1965</v>
      </c>
      <c r="G1034" s="63"/>
      <c r="H1034" s="63"/>
      <c r="I1034" s="163"/>
      <c r="J1034" s="63"/>
      <c r="K1034" s="63"/>
      <c r="L1034" s="61"/>
      <c r="M1034" s="206"/>
      <c r="N1034" s="42"/>
      <c r="O1034" s="42"/>
      <c r="P1034" s="42"/>
      <c r="Q1034" s="42"/>
      <c r="R1034" s="42"/>
      <c r="S1034" s="42"/>
      <c r="T1034" s="78"/>
      <c r="AT1034" s="23" t="s">
        <v>351</v>
      </c>
      <c r="AU1034" s="23" t="s">
        <v>188</v>
      </c>
    </row>
    <row r="1035" spans="2:65" s="11" customFormat="1" ht="13.5">
      <c r="B1035" s="210"/>
      <c r="C1035" s="211"/>
      <c r="D1035" s="204" t="s">
        <v>279</v>
      </c>
      <c r="E1035" s="212" t="s">
        <v>78</v>
      </c>
      <c r="F1035" s="213" t="s">
        <v>1966</v>
      </c>
      <c r="G1035" s="211"/>
      <c r="H1035" s="214">
        <v>1384.164</v>
      </c>
      <c r="I1035" s="215"/>
      <c r="J1035" s="211"/>
      <c r="K1035" s="211"/>
      <c r="L1035" s="216"/>
      <c r="M1035" s="217"/>
      <c r="N1035" s="218"/>
      <c r="O1035" s="218"/>
      <c r="P1035" s="218"/>
      <c r="Q1035" s="218"/>
      <c r="R1035" s="218"/>
      <c r="S1035" s="218"/>
      <c r="T1035" s="219"/>
      <c r="AT1035" s="220" t="s">
        <v>279</v>
      </c>
      <c r="AU1035" s="220" t="s">
        <v>188</v>
      </c>
      <c r="AV1035" s="11" t="s">
        <v>89</v>
      </c>
      <c r="AW1035" s="11" t="s">
        <v>42</v>
      </c>
      <c r="AX1035" s="11" t="s">
        <v>80</v>
      </c>
      <c r="AY1035" s="220" t="s">
        <v>173</v>
      </c>
    </row>
    <row r="1036" spans="2:65" s="11" customFormat="1" ht="13.5">
      <c r="B1036" s="210"/>
      <c r="C1036" s="211"/>
      <c r="D1036" s="204" t="s">
        <v>279</v>
      </c>
      <c r="E1036" s="211"/>
      <c r="F1036" s="213" t="s">
        <v>1967</v>
      </c>
      <c r="G1036" s="211"/>
      <c r="H1036" s="214">
        <v>1453.3720000000001</v>
      </c>
      <c r="I1036" s="215"/>
      <c r="J1036" s="211"/>
      <c r="K1036" s="211"/>
      <c r="L1036" s="216"/>
      <c r="M1036" s="217"/>
      <c r="N1036" s="218"/>
      <c r="O1036" s="218"/>
      <c r="P1036" s="218"/>
      <c r="Q1036" s="218"/>
      <c r="R1036" s="218"/>
      <c r="S1036" s="218"/>
      <c r="T1036" s="219"/>
      <c r="AT1036" s="220" t="s">
        <v>279</v>
      </c>
      <c r="AU1036" s="220" t="s">
        <v>188</v>
      </c>
      <c r="AV1036" s="11" t="s">
        <v>89</v>
      </c>
      <c r="AW1036" s="11" t="s">
        <v>6</v>
      </c>
      <c r="AX1036" s="11" t="s">
        <v>87</v>
      </c>
      <c r="AY1036" s="220" t="s">
        <v>173</v>
      </c>
    </row>
    <row r="1037" spans="2:65" s="1" customFormat="1" ht="16.5" customHeight="1">
      <c r="B1037" s="41"/>
      <c r="C1037" s="242" t="s">
        <v>1968</v>
      </c>
      <c r="D1037" s="242" t="s">
        <v>346</v>
      </c>
      <c r="E1037" s="243" t="s">
        <v>1969</v>
      </c>
      <c r="F1037" s="244" t="s">
        <v>1956</v>
      </c>
      <c r="G1037" s="245" t="s">
        <v>1312</v>
      </c>
      <c r="H1037" s="246">
        <v>54.838999999999999</v>
      </c>
      <c r="I1037" s="247"/>
      <c r="J1037" s="248">
        <f>ROUND(I1037*H1037,2)</f>
        <v>0</v>
      </c>
      <c r="K1037" s="244" t="s">
        <v>78</v>
      </c>
      <c r="L1037" s="249"/>
      <c r="M1037" s="250" t="s">
        <v>78</v>
      </c>
      <c r="N1037" s="251" t="s">
        <v>50</v>
      </c>
      <c r="O1037" s="42"/>
      <c r="P1037" s="201">
        <f>O1037*H1037</f>
        <v>0</v>
      </c>
      <c r="Q1037" s="201">
        <v>1E-3</v>
      </c>
      <c r="R1037" s="201">
        <f>Q1037*H1037</f>
        <v>5.4838999999999999E-2</v>
      </c>
      <c r="S1037" s="201">
        <v>0</v>
      </c>
      <c r="T1037" s="202">
        <f>S1037*H1037</f>
        <v>0</v>
      </c>
      <c r="AR1037" s="23" t="s">
        <v>666</v>
      </c>
      <c r="AT1037" s="23" t="s">
        <v>346</v>
      </c>
      <c r="AU1037" s="23" t="s">
        <v>188</v>
      </c>
      <c r="AY1037" s="23" t="s">
        <v>173</v>
      </c>
      <c r="BE1037" s="203">
        <f>IF(N1037="základní",J1037,0)</f>
        <v>0</v>
      </c>
      <c r="BF1037" s="203">
        <f>IF(N1037="snížená",J1037,0)</f>
        <v>0</v>
      </c>
      <c r="BG1037" s="203">
        <f>IF(N1037="zákl. přenesená",J1037,0)</f>
        <v>0</v>
      </c>
      <c r="BH1037" s="203">
        <f>IF(N1037="sníž. přenesená",J1037,0)</f>
        <v>0</v>
      </c>
      <c r="BI1037" s="203">
        <f>IF(N1037="nulová",J1037,0)</f>
        <v>0</v>
      </c>
      <c r="BJ1037" s="23" t="s">
        <v>87</v>
      </c>
      <c r="BK1037" s="203">
        <f>ROUND(I1037*H1037,2)</f>
        <v>0</v>
      </c>
      <c r="BL1037" s="23" t="s">
        <v>239</v>
      </c>
      <c r="BM1037" s="23" t="s">
        <v>1970</v>
      </c>
    </row>
    <row r="1038" spans="2:65" s="1" customFormat="1" ht="27">
      <c r="B1038" s="41"/>
      <c r="C1038" s="63"/>
      <c r="D1038" s="204" t="s">
        <v>351</v>
      </c>
      <c r="E1038" s="63"/>
      <c r="F1038" s="252" t="s">
        <v>1958</v>
      </c>
      <c r="G1038" s="63"/>
      <c r="H1038" s="63"/>
      <c r="I1038" s="163"/>
      <c r="J1038" s="63"/>
      <c r="K1038" s="63"/>
      <c r="L1038" s="61"/>
      <c r="M1038" s="206"/>
      <c r="N1038" s="42"/>
      <c r="O1038" s="42"/>
      <c r="P1038" s="42"/>
      <c r="Q1038" s="42"/>
      <c r="R1038" s="42"/>
      <c r="S1038" s="42"/>
      <c r="T1038" s="78"/>
      <c r="AT1038" s="23" t="s">
        <v>351</v>
      </c>
      <c r="AU1038" s="23" t="s">
        <v>188</v>
      </c>
    </row>
    <row r="1039" spans="2:65" s="11" customFormat="1" ht="13.5">
      <c r="B1039" s="210"/>
      <c r="C1039" s="211"/>
      <c r="D1039" s="204" t="s">
        <v>279</v>
      </c>
      <c r="E1039" s="212" t="s">
        <v>78</v>
      </c>
      <c r="F1039" s="213" t="s">
        <v>1971</v>
      </c>
      <c r="G1039" s="211"/>
      <c r="H1039" s="214">
        <v>52.228000000000002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279</v>
      </c>
      <c r="AU1039" s="220" t="s">
        <v>188</v>
      </c>
      <c r="AV1039" s="11" t="s">
        <v>89</v>
      </c>
      <c r="AW1039" s="11" t="s">
        <v>42</v>
      </c>
      <c r="AX1039" s="11" t="s">
        <v>80</v>
      </c>
      <c r="AY1039" s="220" t="s">
        <v>173</v>
      </c>
    </row>
    <row r="1040" spans="2:65" s="11" customFormat="1" ht="13.5">
      <c r="B1040" s="210"/>
      <c r="C1040" s="211"/>
      <c r="D1040" s="204" t="s">
        <v>279</v>
      </c>
      <c r="E1040" s="211"/>
      <c r="F1040" s="213" t="s">
        <v>1972</v>
      </c>
      <c r="G1040" s="211"/>
      <c r="H1040" s="214">
        <v>54.838999999999999</v>
      </c>
      <c r="I1040" s="215"/>
      <c r="J1040" s="211"/>
      <c r="K1040" s="211"/>
      <c r="L1040" s="216"/>
      <c r="M1040" s="217"/>
      <c r="N1040" s="218"/>
      <c r="O1040" s="218"/>
      <c r="P1040" s="218"/>
      <c r="Q1040" s="218"/>
      <c r="R1040" s="218"/>
      <c r="S1040" s="218"/>
      <c r="T1040" s="219"/>
      <c r="AT1040" s="220" t="s">
        <v>279</v>
      </c>
      <c r="AU1040" s="220" t="s">
        <v>188</v>
      </c>
      <c r="AV1040" s="11" t="s">
        <v>89</v>
      </c>
      <c r="AW1040" s="11" t="s">
        <v>6</v>
      </c>
      <c r="AX1040" s="11" t="s">
        <v>87</v>
      </c>
      <c r="AY1040" s="220" t="s">
        <v>173</v>
      </c>
    </row>
    <row r="1041" spans="2:65" s="1" customFormat="1" ht="16.5" customHeight="1">
      <c r="B1041" s="41"/>
      <c r="C1041" s="242" t="s">
        <v>1973</v>
      </c>
      <c r="D1041" s="242" t="s">
        <v>346</v>
      </c>
      <c r="E1041" s="243" t="s">
        <v>1974</v>
      </c>
      <c r="F1041" s="244" t="s">
        <v>1975</v>
      </c>
      <c r="G1041" s="245" t="s">
        <v>1312</v>
      </c>
      <c r="H1041" s="246">
        <v>720.57100000000003</v>
      </c>
      <c r="I1041" s="247"/>
      <c r="J1041" s="248">
        <f>ROUND(I1041*H1041,2)</f>
        <v>0</v>
      </c>
      <c r="K1041" s="244" t="s">
        <v>78</v>
      </c>
      <c r="L1041" s="249"/>
      <c r="M1041" s="250" t="s">
        <v>78</v>
      </c>
      <c r="N1041" s="251" t="s">
        <v>50</v>
      </c>
      <c r="O1041" s="42"/>
      <c r="P1041" s="201">
        <f>O1041*H1041</f>
        <v>0</v>
      </c>
      <c r="Q1041" s="201">
        <v>1E-3</v>
      </c>
      <c r="R1041" s="201">
        <f>Q1041*H1041</f>
        <v>0.72057100000000007</v>
      </c>
      <c r="S1041" s="201">
        <v>0</v>
      </c>
      <c r="T1041" s="202">
        <f>S1041*H1041</f>
        <v>0</v>
      </c>
      <c r="AR1041" s="23" t="s">
        <v>666</v>
      </c>
      <c r="AT1041" s="23" t="s">
        <v>346</v>
      </c>
      <c r="AU1041" s="23" t="s">
        <v>188</v>
      </c>
      <c r="AY1041" s="23" t="s">
        <v>173</v>
      </c>
      <c r="BE1041" s="203">
        <f>IF(N1041="základní",J1041,0)</f>
        <v>0</v>
      </c>
      <c r="BF1041" s="203">
        <f>IF(N1041="snížená",J1041,0)</f>
        <v>0</v>
      </c>
      <c r="BG1041" s="203">
        <f>IF(N1041="zákl. přenesená",J1041,0)</f>
        <v>0</v>
      </c>
      <c r="BH1041" s="203">
        <f>IF(N1041="sníž. přenesená",J1041,0)</f>
        <v>0</v>
      </c>
      <c r="BI1041" s="203">
        <f>IF(N1041="nulová",J1041,0)</f>
        <v>0</v>
      </c>
      <c r="BJ1041" s="23" t="s">
        <v>87</v>
      </c>
      <c r="BK1041" s="203">
        <f>ROUND(I1041*H1041,2)</f>
        <v>0</v>
      </c>
      <c r="BL1041" s="23" t="s">
        <v>239</v>
      </c>
      <c r="BM1041" s="23" t="s">
        <v>1976</v>
      </c>
    </row>
    <row r="1042" spans="2:65" s="1" customFormat="1" ht="27">
      <c r="B1042" s="41"/>
      <c r="C1042" s="63"/>
      <c r="D1042" s="204" t="s">
        <v>351</v>
      </c>
      <c r="E1042" s="63"/>
      <c r="F1042" s="252" t="s">
        <v>1977</v>
      </c>
      <c r="G1042" s="63"/>
      <c r="H1042" s="63"/>
      <c r="I1042" s="163"/>
      <c r="J1042" s="63"/>
      <c r="K1042" s="63"/>
      <c r="L1042" s="61"/>
      <c r="M1042" s="206"/>
      <c r="N1042" s="42"/>
      <c r="O1042" s="42"/>
      <c r="P1042" s="42"/>
      <c r="Q1042" s="42"/>
      <c r="R1042" s="42"/>
      <c r="S1042" s="42"/>
      <c r="T1042" s="78"/>
      <c r="AT1042" s="23" t="s">
        <v>351</v>
      </c>
      <c r="AU1042" s="23" t="s">
        <v>188</v>
      </c>
    </row>
    <row r="1043" spans="2:65" s="13" customFormat="1" ht="13.5">
      <c r="B1043" s="231"/>
      <c r="C1043" s="232"/>
      <c r="D1043" s="204" t="s">
        <v>279</v>
      </c>
      <c r="E1043" s="233" t="s">
        <v>78</v>
      </c>
      <c r="F1043" s="234" t="s">
        <v>292</v>
      </c>
      <c r="G1043" s="232"/>
      <c r="H1043" s="235">
        <v>686.25800000000004</v>
      </c>
      <c r="I1043" s="236"/>
      <c r="J1043" s="232"/>
      <c r="K1043" s="232"/>
      <c r="L1043" s="237"/>
      <c r="M1043" s="238"/>
      <c r="N1043" s="239"/>
      <c r="O1043" s="239"/>
      <c r="P1043" s="239"/>
      <c r="Q1043" s="239"/>
      <c r="R1043" s="239"/>
      <c r="S1043" s="239"/>
      <c r="T1043" s="240"/>
      <c r="AT1043" s="241" t="s">
        <v>279</v>
      </c>
      <c r="AU1043" s="241" t="s">
        <v>188</v>
      </c>
      <c r="AV1043" s="13" t="s">
        <v>194</v>
      </c>
      <c r="AW1043" s="13" t="s">
        <v>42</v>
      </c>
      <c r="AX1043" s="13" t="s">
        <v>80</v>
      </c>
      <c r="AY1043" s="241" t="s">
        <v>173</v>
      </c>
    </row>
    <row r="1044" spans="2:65" s="11" customFormat="1" ht="13.5">
      <c r="B1044" s="210"/>
      <c r="C1044" s="211"/>
      <c r="D1044" s="204" t="s">
        <v>279</v>
      </c>
      <c r="E1044" s="211"/>
      <c r="F1044" s="213" t="s">
        <v>1978</v>
      </c>
      <c r="G1044" s="211"/>
      <c r="H1044" s="214">
        <v>720.57100000000003</v>
      </c>
      <c r="I1044" s="215"/>
      <c r="J1044" s="211"/>
      <c r="K1044" s="211"/>
      <c r="L1044" s="216"/>
      <c r="M1044" s="217"/>
      <c r="N1044" s="218"/>
      <c r="O1044" s="218"/>
      <c r="P1044" s="218"/>
      <c r="Q1044" s="218"/>
      <c r="R1044" s="218"/>
      <c r="S1044" s="218"/>
      <c r="T1044" s="219"/>
      <c r="AT1044" s="220" t="s">
        <v>279</v>
      </c>
      <c r="AU1044" s="220" t="s">
        <v>188</v>
      </c>
      <c r="AV1044" s="11" t="s">
        <v>89</v>
      </c>
      <c r="AW1044" s="11" t="s">
        <v>6</v>
      </c>
      <c r="AX1044" s="11" t="s">
        <v>87</v>
      </c>
      <c r="AY1044" s="220" t="s">
        <v>173</v>
      </c>
    </row>
    <row r="1045" spans="2:65" s="1" customFormat="1" ht="16.5" customHeight="1">
      <c r="B1045" s="41"/>
      <c r="C1045" s="192" t="s">
        <v>1979</v>
      </c>
      <c r="D1045" s="192" t="s">
        <v>176</v>
      </c>
      <c r="E1045" s="193" t="s">
        <v>1980</v>
      </c>
      <c r="F1045" s="194" t="s">
        <v>1981</v>
      </c>
      <c r="G1045" s="195" t="s">
        <v>1312</v>
      </c>
      <c r="H1045" s="196">
        <v>6405.4719999999998</v>
      </c>
      <c r="I1045" s="197"/>
      <c r="J1045" s="198">
        <f>ROUND(I1045*H1045,2)</f>
        <v>0</v>
      </c>
      <c r="K1045" s="194" t="s">
        <v>78</v>
      </c>
      <c r="L1045" s="61"/>
      <c r="M1045" s="199" t="s">
        <v>78</v>
      </c>
      <c r="N1045" s="200" t="s">
        <v>50</v>
      </c>
      <c r="O1045" s="42"/>
      <c r="P1045" s="201">
        <f>O1045*H1045</f>
        <v>0</v>
      </c>
      <c r="Q1045" s="201">
        <v>5.0000000000000002E-5</v>
      </c>
      <c r="R1045" s="201">
        <f>Q1045*H1045</f>
        <v>0.32027359999999999</v>
      </c>
      <c r="S1045" s="201">
        <v>0</v>
      </c>
      <c r="T1045" s="202">
        <f>S1045*H1045</f>
        <v>0</v>
      </c>
      <c r="AR1045" s="23" t="s">
        <v>239</v>
      </c>
      <c r="AT1045" s="23" t="s">
        <v>176</v>
      </c>
      <c r="AU1045" s="23" t="s">
        <v>188</v>
      </c>
      <c r="AY1045" s="23" t="s">
        <v>173</v>
      </c>
      <c r="BE1045" s="203">
        <f>IF(N1045="základní",J1045,0)</f>
        <v>0</v>
      </c>
      <c r="BF1045" s="203">
        <f>IF(N1045="snížená",J1045,0)</f>
        <v>0</v>
      </c>
      <c r="BG1045" s="203">
        <f>IF(N1045="zákl. přenesená",J1045,0)</f>
        <v>0</v>
      </c>
      <c r="BH1045" s="203">
        <f>IF(N1045="sníž. přenesená",J1045,0)</f>
        <v>0</v>
      </c>
      <c r="BI1045" s="203">
        <f>IF(N1045="nulová",J1045,0)</f>
        <v>0</v>
      </c>
      <c r="BJ1045" s="23" t="s">
        <v>87</v>
      </c>
      <c r="BK1045" s="203">
        <f>ROUND(I1045*H1045,2)</f>
        <v>0</v>
      </c>
      <c r="BL1045" s="23" t="s">
        <v>239</v>
      </c>
      <c r="BM1045" s="23" t="s">
        <v>1982</v>
      </c>
    </row>
    <row r="1046" spans="2:65" s="1" customFormat="1" ht="13.5">
      <c r="B1046" s="41"/>
      <c r="C1046" s="63"/>
      <c r="D1046" s="204" t="s">
        <v>182</v>
      </c>
      <c r="E1046" s="63"/>
      <c r="F1046" s="205" t="s">
        <v>1983</v>
      </c>
      <c r="G1046" s="63"/>
      <c r="H1046" s="63"/>
      <c r="I1046" s="163"/>
      <c r="J1046" s="63"/>
      <c r="K1046" s="63"/>
      <c r="L1046" s="61"/>
      <c r="M1046" s="206"/>
      <c r="N1046" s="42"/>
      <c r="O1046" s="42"/>
      <c r="P1046" s="42"/>
      <c r="Q1046" s="42"/>
      <c r="R1046" s="42"/>
      <c r="S1046" s="42"/>
      <c r="T1046" s="78"/>
      <c r="AT1046" s="23" t="s">
        <v>182</v>
      </c>
      <c r="AU1046" s="23" t="s">
        <v>188</v>
      </c>
    </row>
    <row r="1047" spans="2:65" s="1" customFormat="1" ht="27">
      <c r="B1047" s="41"/>
      <c r="C1047" s="63"/>
      <c r="D1047" s="204" t="s">
        <v>351</v>
      </c>
      <c r="E1047" s="63"/>
      <c r="F1047" s="252" t="s">
        <v>875</v>
      </c>
      <c r="G1047" s="63"/>
      <c r="H1047" s="63"/>
      <c r="I1047" s="163"/>
      <c r="J1047" s="63"/>
      <c r="K1047" s="63"/>
      <c r="L1047" s="61"/>
      <c r="M1047" s="206"/>
      <c r="N1047" s="42"/>
      <c r="O1047" s="42"/>
      <c r="P1047" s="42"/>
      <c r="Q1047" s="42"/>
      <c r="R1047" s="42"/>
      <c r="S1047" s="42"/>
      <c r="T1047" s="78"/>
      <c r="AT1047" s="23" t="s">
        <v>351</v>
      </c>
      <c r="AU1047" s="23" t="s">
        <v>188</v>
      </c>
    </row>
    <row r="1048" spans="2:65" s="1" customFormat="1" ht="16.5" customHeight="1">
      <c r="B1048" s="41"/>
      <c r="C1048" s="242" t="s">
        <v>1984</v>
      </c>
      <c r="D1048" s="242" t="s">
        <v>346</v>
      </c>
      <c r="E1048" s="243" t="s">
        <v>1985</v>
      </c>
      <c r="F1048" s="244" t="s">
        <v>1986</v>
      </c>
      <c r="G1048" s="245" t="s">
        <v>1312</v>
      </c>
      <c r="H1048" s="246">
        <v>6346.3689999999997</v>
      </c>
      <c r="I1048" s="247"/>
      <c r="J1048" s="248">
        <f>ROUND(I1048*H1048,2)</f>
        <v>0</v>
      </c>
      <c r="K1048" s="244" t="s">
        <v>78</v>
      </c>
      <c r="L1048" s="249"/>
      <c r="M1048" s="250" t="s">
        <v>78</v>
      </c>
      <c r="N1048" s="251" t="s">
        <v>50</v>
      </c>
      <c r="O1048" s="42"/>
      <c r="P1048" s="201">
        <f>O1048*H1048</f>
        <v>0</v>
      </c>
      <c r="Q1048" s="201">
        <v>1E-3</v>
      </c>
      <c r="R1048" s="201">
        <f>Q1048*H1048</f>
        <v>6.3463690000000001</v>
      </c>
      <c r="S1048" s="201">
        <v>0</v>
      </c>
      <c r="T1048" s="202">
        <f>S1048*H1048</f>
        <v>0</v>
      </c>
      <c r="AR1048" s="23" t="s">
        <v>666</v>
      </c>
      <c r="AT1048" s="23" t="s">
        <v>346</v>
      </c>
      <c r="AU1048" s="23" t="s">
        <v>188</v>
      </c>
      <c r="AY1048" s="23" t="s">
        <v>173</v>
      </c>
      <c r="BE1048" s="203">
        <f>IF(N1048="základní",J1048,0)</f>
        <v>0</v>
      </c>
      <c r="BF1048" s="203">
        <f>IF(N1048="snížená",J1048,0)</f>
        <v>0</v>
      </c>
      <c r="BG1048" s="203">
        <f>IF(N1048="zákl. přenesená",J1048,0)</f>
        <v>0</v>
      </c>
      <c r="BH1048" s="203">
        <f>IF(N1048="sníž. přenesená",J1048,0)</f>
        <v>0</v>
      </c>
      <c r="BI1048" s="203">
        <f>IF(N1048="nulová",J1048,0)</f>
        <v>0</v>
      </c>
      <c r="BJ1048" s="23" t="s">
        <v>87</v>
      </c>
      <c r="BK1048" s="203">
        <f>ROUND(I1048*H1048,2)</f>
        <v>0</v>
      </c>
      <c r="BL1048" s="23" t="s">
        <v>239</v>
      </c>
      <c r="BM1048" s="23" t="s">
        <v>1987</v>
      </c>
    </row>
    <row r="1049" spans="2:65" s="1" customFormat="1" ht="40.5">
      <c r="B1049" s="41"/>
      <c r="C1049" s="63"/>
      <c r="D1049" s="204" t="s">
        <v>351</v>
      </c>
      <c r="E1049" s="63"/>
      <c r="F1049" s="252" t="s">
        <v>1988</v>
      </c>
      <c r="G1049" s="63"/>
      <c r="H1049" s="63"/>
      <c r="I1049" s="163"/>
      <c r="J1049" s="63"/>
      <c r="K1049" s="63"/>
      <c r="L1049" s="61"/>
      <c r="M1049" s="206"/>
      <c r="N1049" s="42"/>
      <c r="O1049" s="42"/>
      <c r="P1049" s="42"/>
      <c r="Q1049" s="42"/>
      <c r="R1049" s="42"/>
      <c r="S1049" s="42"/>
      <c r="T1049" s="78"/>
      <c r="AT1049" s="23" t="s">
        <v>351</v>
      </c>
      <c r="AU1049" s="23" t="s">
        <v>188</v>
      </c>
    </row>
    <row r="1050" spans="2:65" s="11" customFormat="1" ht="13.5">
      <c r="B1050" s="210"/>
      <c r="C1050" s="211"/>
      <c r="D1050" s="204" t="s">
        <v>279</v>
      </c>
      <c r="E1050" s="212" t="s">
        <v>78</v>
      </c>
      <c r="F1050" s="213" t="s">
        <v>1989</v>
      </c>
      <c r="G1050" s="211"/>
      <c r="H1050" s="214">
        <v>5769.4260000000004</v>
      </c>
      <c r="I1050" s="215"/>
      <c r="J1050" s="211"/>
      <c r="K1050" s="211"/>
      <c r="L1050" s="216"/>
      <c r="M1050" s="217"/>
      <c r="N1050" s="218"/>
      <c r="O1050" s="218"/>
      <c r="P1050" s="218"/>
      <c r="Q1050" s="218"/>
      <c r="R1050" s="218"/>
      <c r="S1050" s="218"/>
      <c r="T1050" s="219"/>
      <c r="AT1050" s="220" t="s">
        <v>279</v>
      </c>
      <c r="AU1050" s="220" t="s">
        <v>188</v>
      </c>
      <c r="AV1050" s="11" t="s">
        <v>89</v>
      </c>
      <c r="AW1050" s="11" t="s">
        <v>42</v>
      </c>
      <c r="AX1050" s="11" t="s">
        <v>87</v>
      </c>
      <c r="AY1050" s="220" t="s">
        <v>173</v>
      </c>
    </row>
    <row r="1051" spans="2:65" s="11" customFormat="1" ht="13.5">
      <c r="B1051" s="210"/>
      <c r="C1051" s="211"/>
      <c r="D1051" s="204" t="s">
        <v>279</v>
      </c>
      <c r="E1051" s="211"/>
      <c r="F1051" s="213" t="s">
        <v>1990</v>
      </c>
      <c r="G1051" s="211"/>
      <c r="H1051" s="214">
        <v>6346.3689999999997</v>
      </c>
      <c r="I1051" s="215"/>
      <c r="J1051" s="211"/>
      <c r="K1051" s="211"/>
      <c r="L1051" s="216"/>
      <c r="M1051" s="217"/>
      <c r="N1051" s="218"/>
      <c r="O1051" s="218"/>
      <c r="P1051" s="218"/>
      <c r="Q1051" s="218"/>
      <c r="R1051" s="218"/>
      <c r="S1051" s="218"/>
      <c r="T1051" s="219"/>
      <c r="AT1051" s="220" t="s">
        <v>279</v>
      </c>
      <c r="AU1051" s="220" t="s">
        <v>188</v>
      </c>
      <c r="AV1051" s="11" t="s">
        <v>89</v>
      </c>
      <c r="AW1051" s="11" t="s">
        <v>6</v>
      </c>
      <c r="AX1051" s="11" t="s">
        <v>87</v>
      </c>
      <c r="AY1051" s="220" t="s">
        <v>173</v>
      </c>
    </row>
    <row r="1052" spans="2:65" s="1" customFormat="1" ht="16.5" customHeight="1">
      <c r="B1052" s="41"/>
      <c r="C1052" s="242" t="s">
        <v>1991</v>
      </c>
      <c r="D1052" s="242" t="s">
        <v>346</v>
      </c>
      <c r="E1052" s="243" t="s">
        <v>1992</v>
      </c>
      <c r="F1052" s="244" t="s">
        <v>1993</v>
      </c>
      <c r="G1052" s="245" t="s">
        <v>1312</v>
      </c>
      <c r="H1052" s="246">
        <v>215.12299999999999</v>
      </c>
      <c r="I1052" s="247"/>
      <c r="J1052" s="248">
        <f>ROUND(I1052*H1052,2)</f>
        <v>0</v>
      </c>
      <c r="K1052" s="244" t="s">
        <v>78</v>
      </c>
      <c r="L1052" s="249"/>
      <c r="M1052" s="250" t="s">
        <v>78</v>
      </c>
      <c r="N1052" s="251" t="s">
        <v>50</v>
      </c>
      <c r="O1052" s="42"/>
      <c r="P1052" s="201">
        <f>O1052*H1052</f>
        <v>0</v>
      </c>
      <c r="Q1052" s="201">
        <v>1E-3</v>
      </c>
      <c r="R1052" s="201">
        <f>Q1052*H1052</f>
        <v>0.21512300000000001</v>
      </c>
      <c r="S1052" s="201">
        <v>0</v>
      </c>
      <c r="T1052" s="202">
        <f>S1052*H1052</f>
        <v>0</v>
      </c>
      <c r="AR1052" s="23" t="s">
        <v>666</v>
      </c>
      <c r="AT1052" s="23" t="s">
        <v>346</v>
      </c>
      <c r="AU1052" s="23" t="s">
        <v>188</v>
      </c>
      <c r="AY1052" s="23" t="s">
        <v>173</v>
      </c>
      <c r="BE1052" s="203">
        <f>IF(N1052="základní",J1052,0)</f>
        <v>0</v>
      </c>
      <c r="BF1052" s="203">
        <f>IF(N1052="snížená",J1052,0)</f>
        <v>0</v>
      </c>
      <c r="BG1052" s="203">
        <f>IF(N1052="zákl. přenesená",J1052,0)</f>
        <v>0</v>
      </c>
      <c r="BH1052" s="203">
        <f>IF(N1052="sníž. přenesená",J1052,0)</f>
        <v>0</v>
      </c>
      <c r="BI1052" s="203">
        <f>IF(N1052="nulová",J1052,0)</f>
        <v>0</v>
      </c>
      <c r="BJ1052" s="23" t="s">
        <v>87</v>
      </c>
      <c r="BK1052" s="203">
        <f>ROUND(I1052*H1052,2)</f>
        <v>0</v>
      </c>
      <c r="BL1052" s="23" t="s">
        <v>239</v>
      </c>
      <c r="BM1052" s="23" t="s">
        <v>1994</v>
      </c>
    </row>
    <row r="1053" spans="2:65" s="1" customFormat="1" ht="40.5">
      <c r="B1053" s="41"/>
      <c r="C1053" s="63"/>
      <c r="D1053" s="204" t="s">
        <v>351</v>
      </c>
      <c r="E1053" s="63"/>
      <c r="F1053" s="252" t="s">
        <v>1995</v>
      </c>
      <c r="G1053" s="63"/>
      <c r="H1053" s="63"/>
      <c r="I1053" s="163"/>
      <c r="J1053" s="63"/>
      <c r="K1053" s="63"/>
      <c r="L1053" s="61"/>
      <c r="M1053" s="206"/>
      <c r="N1053" s="42"/>
      <c r="O1053" s="42"/>
      <c r="P1053" s="42"/>
      <c r="Q1053" s="42"/>
      <c r="R1053" s="42"/>
      <c r="S1053" s="42"/>
      <c r="T1053" s="78"/>
      <c r="AT1053" s="23" t="s">
        <v>351</v>
      </c>
      <c r="AU1053" s="23" t="s">
        <v>188</v>
      </c>
    </row>
    <row r="1054" spans="2:65" s="11" customFormat="1" ht="13.5">
      <c r="B1054" s="210"/>
      <c r="C1054" s="211"/>
      <c r="D1054" s="204" t="s">
        <v>279</v>
      </c>
      <c r="E1054" s="212" t="s">
        <v>78</v>
      </c>
      <c r="F1054" s="213" t="s">
        <v>1996</v>
      </c>
      <c r="G1054" s="211"/>
      <c r="H1054" s="214">
        <v>195.566</v>
      </c>
      <c r="I1054" s="215"/>
      <c r="J1054" s="211"/>
      <c r="K1054" s="211"/>
      <c r="L1054" s="216"/>
      <c r="M1054" s="217"/>
      <c r="N1054" s="218"/>
      <c r="O1054" s="218"/>
      <c r="P1054" s="218"/>
      <c r="Q1054" s="218"/>
      <c r="R1054" s="218"/>
      <c r="S1054" s="218"/>
      <c r="T1054" s="219"/>
      <c r="AT1054" s="220" t="s">
        <v>279</v>
      </c>
      <c r="AU1054" s="220" t="s">
        <v>188</v>
      </c>
      <c r="AV1054" s="11" t="s">
        <v>89</v>
      </c>
      <c r="AW1054" s="11" t="s">
        <v>42</v>
      </c>
      <c r="AX1054" s="11" t="s">
        <v>87</v>
      </c>
      <c r="AY1054" s="220" t="s">
        <v>173</v>
      </c>
    </row>
    <row r="1055" spans="2:65" s="11" customFormat="1" ht="13.5">
      <c r="B1055" s="210"/>
      <c r="C1055" s="211"/>
      <c r="D1055" s="204" t="s">
        <v>279</v>
      </c>
      <c r="E1055" s="211"/>
      <c r="F1055" s="213" t="s">
        <v>1997</v>
      </c>
      <c r="G1055" s="211"/>
      <c r="H1055" s="214">
        <v>215.12299999999999</v>
      </c>
      <c r="I1055" s="215"/>
      <c r="J1055" s="211"/>
      <c r="K1055" s="211"/>
      <c r="L1055" s="216"/>
      <c r="M1055" s="217"/>
      <c r="N1055" s="218"/>
      <c r="O1055" s="218"/>
      <c r="P1055" s="218"/>
      <c r="Q1055" s="218"/>
      <c r="R1055" s="218"/>
      <c r="S1055" s="218"/>
      <c r="T1055" s="219"/>
      <c r="AT1055" s="220" t="s">
        <v>279</v>
      </c>
      <c r="AU1055" s="220" t="s">
        <v>188</v>
      </c>
      <c r="AV1055" s="11" t="s">
        <v>89</v>
      </c>
      <c r="AW1055" s="11" t="s">
        <v>6</v>
      </c>
      <c r="AX1055" s="11" t="s">
        <v>87</v>
      </c>
      <c r="AY1055" s="220" t="s">
        <v>173</v>
      </c>
    </row>
    <row r="1056" spans="2:65" s="1" customFormat="1" ht="16.5" customHeight="1">
      <c r="B1056" s="41"/>
      <c r="C1056" s="242" t="s">
        <v>1998</v>
      </c>
      <c r="D1056" s="242" t="s">
        <v>346</v>
      </c>
      <c r="E1056" s="243" t="s">
        <v>1999</v>
      </c>
      <c r="F1056" s="244" t="s">
        <v>2000</v>
      </c>
      <c r="G1056" s="245" t="s">
        <v>1312</v>
      </c>
      <c r="H1056" s="246">
        <v>386.84800000000001</v>
      </c>
      <c r="I1056" s="247"/>
      <c r="J1056" s="248">
        <f>ROUND(I1056*H1056,2)</f>
        <v>0</v>
      </c>
      <c r="K1056" s="244" t="s">
        <v>78</v>
      </c>
      <c r="L1056" s="249"/>
      <c r="M1056" s="250" t="s">
        <v>78</v>
      </c>
      <c r="N1056" s="251" t="s">
        <v>50</v>
      </c>
      <c r="O1056" s="42"/>
      <c r="P1056" s="201">
        <f>O1056*H1056</f>
        <v>0</v>
      </c>
      <c r="Q1056" s="201">
        <v>1E-3</v>
      </c>
      <c r="R1056" s="201">
        <f>Q1056*H1056</f>
        <v>0.38684800000000003</v>
      </c>
      <c r="S1056" s="201">
        <v>0</v>
      </c>
      <c r="T1056" s="202">
        <f>S1056*H1056</f>
        <v>0</v>
      </c>
      <c r="AR1056" s="23" t="s">
        <v>666</v>
      </c>
      <c r="AT1056" s="23" t="s">
        <v>346</v>
      </c>
      <c r="AU1056" s="23" t="s">
        <v>188</v>
      </c>
      <c r="AY1056" s="23" t="s">
        <v>173</v>
      </c>
      <c r="BE1056" s="203">
        <f>IF(N1056="základní",J1056,0)</f>
        <v>0</v>
      </c>
      <c r="BF1056" s="203">
        <f>IF(N1056="snížená",J1056,0)</f>
        <v>0</v>
      </c>
      <c r="BG1056" s="203">
        <f>IF(N1056="zákl. přenesená",J1056,0)</f>
        <v>0</v>
      </c>
      <c r="BH1056" s="203">
        <f>IF(N1056="sníž. přenesená",J1056,0)</f>
        <v>0</v>
      </c>
      <c r="BI1056" s="203">
        <f>IF(N1056="nulová",J1056,0)</f>
        <v>0</v>
      </c>
      <c r="BJ1056" s="23" t="s">
        <v>87</v>
      </c>
      <c r="BK1056" s="203">
        <f>ROUND(I1056*H1056,2)</f>
        <v>0</v>
      </c>
      <c r="BL1056" s="23" t="s">
        <v>239</v>
      </c>
      <c r="BM1056" s="23" t="s">
        <v>2001</v>
      </c>
    </row>
    <row r="1057" spans="2:65" s="1" customFormat="1" ht="27">
      <c r="B1057" s="41"/>
      <c r="C1057" s="63"/>
      <c r="D1057" s="204" t="s">
        <v>351</v>
      </c>
      <c r="E1057" s="63"/>
      <c r="F1057" s="252" t="s">
        <v>2002</v>
      </c>
      <c r="G1057" s="63"/>
      <c r="H1057" s="63"/>
      <c r="I1057" s="163"/>
      <c r="J1057" s="63"/>
      <c r="K1057" s="63"/>
      <c r="L1057" s="61"/>
      <c r="M1057" s="206"/>
      <c r="N1057" s="42"/>
      <c r="O1057" s="42"/>
      <c r="P1057" s="42"/>
      <c r="Q1057" s="42"/>
      <c r="R1057" s="42"/>
      <c r="S1057" s="42"/>
      <c r="T1057" s="78"/>
      <c r="AT1057" s="23" t="s">
        <v>351</v>
      </c>
      <c r="AU1057" s="23" t="s">
        <v>188</v>
      </c>
    </row>
    <row r="1058" spans="2:65" s="12" customFormat="1" ht="13.5">
      <c r="B1058" s="221"/>
      <c r="C1058" s="222"/>
      <c r="D1058" s="204" t="s">
        <v>279</v>
      </c>
      <c r="E1058" s="223" t="s">
        <v>78</v>
      </c>
      <c r="F1058" s="224" t="s">
        <v>2003</v>
      </c>
      <c r="G1058" s="222"/>
      <c r="H1058" s="223" t="s">
        <v>78</v>
      </c>
      <c r="I1058" s="225"/>
      <c r="J1058" s="222"/>
      <c r="K1058" s="222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279</v>
      </c>
      <c r="AU1058" s="230" t="s">
        <v>188</v>
      </c>
      <c r="AV1058" s="12" t="s">
        <v>87</v>
      </c>
      <c r="AW1058" s="12" t="s">
        <v>42</v>
      </c>
      <c r="AX1058" s="12" t="s">
        <v>80</v>
      </c>
      <c r="AY1058" s="230" t="s">
        <v>173</v>
      </c>
    </row>
    <row r="1059" spans="2:65" s="11" customFormat="1" ht="13.5">
      <c r="B1059" s="210"/>
      <c r="C1059" s="211"/>
      <c r="D1059" s="204" t="s">
        <v>279</v>
      </c>
      <c r="E1059" s="212" t="s">
        <v>78</v>
      </c>
      <c r="F1059" s="213" t="s">
        <v>2004</v>
      </c>
      <c r="G1059" s="211"/>
      <c r="H1059" s="214">
        <v>150.72</v>
      </c>
      <c r="I1059" s="215"/>
      <c r="J1059" s="211"/>
      <c r="K1059" s="211"/>
      <c r="L1059" s="216"/>
      <c r="M1059" s="217"/>
      <c r="N1059" s="218"/>
      <c r="O1059" s="218"/>
      <c r="P1059" s="218"/>
      <c r="Q1059" s="218"/>
      <c r="R1059" s="218"/>
      <c r="S1059" s="218"/>
      <c r="T1059" s="219"/>
      <c r="AT1059" s="220" t="s">
        <v>279</v>
      </c>
      <c r="AU1059" s="220" t="s">
        <v>188</v>
      </c>
      <c r="AV1059" s="11" t="s">
        <v>89</v>
      </c>
      <c r="AW1059" s="11" t="s">
        <v>42</v>
      </c>
      <c r="AX1059" s="11" t="s">
        <v>80</v>
      </c>
      <c r="AY1059" s="220" t="s">
        <v>173</v>
      </c>
    </row>
    <row r="1060" spans="2:65" s="11" customFormat="1" ht="13.5">
      <c r="B1060" s="210"/>
      <c r="C1060" s="211"/>
      <c r="D1060" s="204" t="s">
        <v>279</v>
      </c>
      <c r="E1060" s="212" t="s">
        <v>78</v>
      </c>
      <c r="F1060" s="213" t="s">
        <v>2005</v>
      </c>
      <c r="G1060" s="211"/>
      <c r="H1060" s="214">
        <v>200.96</v>
      </c>
      <c r="I1060" s="215"/>
      <c r="J1060" s="211"/>
      <c r="K1060" s="211"/>
      <c r="L1060" s="216"/>
      <c r="M1060" s="217"/>
      <c r="N1060" s="218"/>
      <c r="O1060" s="218"/>
      <c r="P1060" s="218"/>
      <c r="Q1060" s="218"/>
      <c r="R1060" s="218"/>
      <c r="S1060" s="218"/>
      <c r="T1060" s="219"/>
      <c r="AT1060" s="220" t="s">
        <v>279</v>
      </c>
      <c r="AU1060" s="220" t="s">
        <v>188</v>
      </c>
      <c r="AV1060" s="11" t="s">
        <v>89</v>
      </c>
      <c r="AW1060" s="11" t="s">
        <v>42</v>
      </c>
      <c r="AX1060" s="11" t="s">
        <v>80</v>
      </c>
      <c r="AY1060" s="220" t="s">
        <v>173</v>
      </c>
    </row>
    <row r="1061" spans="2:65" s="13" customFormat="1" ht="13.5">
      <c r="B1061" s="231"/>
      <c r="C1061" s="232"/>
      <c r="D1061" s="204" t="s">
        <v>279</v>
      </c>
      <c r="E1061" s="233" t="s">
        <v>78</v>
      </c>
      <c r="F1061" s="234" t="s">
        <v>292</v>
      </c>
      <c r="G1061" s="232"/>
      <c r="H1061" s="235">
        <v>351.68</v>
      </c>
      <c r="I1061" s="236"/>
      <c r="J1061" s="232"/>
      <c r="K1061" s="232"/>
      <c r="L1061" s="237"/>
      <c r="M1061" s="238"/>
      <c r="N1061" s="239"/>
      <c r="O1061" s="239"/>
      <c r="P1061" s="239"/>
      <c r="Q1061" s="239"/>
      <c r="R1061" s="239"/>
      <c r="S1061" s="239"/>
      <c r="T1061" s="240"/>
      <c r="AT1061" s="241" t="s">
        <v>279</v>
      </c>
      <c r="AU1061" s="241" t="s">
        <v>188</v>
      </c>
      <c r="AV1061" s="13" t="s">
        <v>194</v>
      </c>
      <c r="AW1061" s="13" t="s">
        <v>42</v>
      </c>
      <c r="AX1061" s="13" t="s">
        <v>87</v>
      </c>
      <c r="AY1061" s="241" t="s">
        <v>173</v>
      </c>
    </row>
    <row r="1062" spans="2:65" s="11" customFormat="1" ht="13.5">
      <c r="B1062" s="210"/>
      <c r="C1062" s="211"/>
      <c r="D1062" s="204" t="s">
        <v>279</v>
      </c>
      <c r="E1062" s="211"/>
      <c r="F1062" s="213" t="s">
        <v>2006</v>
      </c>
      <c r="G1062" s="211"/>
      <c r="H1062" s="214">
        <v>386.84800000000001</v>
      </c>
      <c r="I1062" s="215"/>
      <c r="J1062" s="211"/>
      <c r="K1062" s="211"/>
      <c r="L1062" s="216"/>
      <c r="M1062" s="217"/>
      <c r="N1062" s="218"/>
      <c r="O1062" s="218"/>
      <c r="P1062" s="218"/>
      <c r="Q1062" s="218"/>
      <c r="R1062" s="218"/>
      <c r="S1062" s="218"/>
      <c r="T1062" s="219"/>
      <c r="AT1062" s="220" t="s">
        <v>279</v>
      </c>
      <c r="AU1062" s="220" t="s">
        <v>188</v>
      </c>
      <c r="AV1062" s="11" t="s">
        <v>89</v>
      </c>
      <c r="AW1062" s="11" t="s">
        <v>6</v>
      </c>
      <c r="AX1062" s="11" t="s">
        <v>87</v>
      </c>
      <c r="AY1062" s="220" t="s">
        <v>173</v>
      </c>
    </row>
    <row r="1063" spans="2:65" s="1" customFormat="1" ht="16.5" customHeight="1">
      <c r="B1063" s="41"/>
      <c r="C1063" s="242" t="s">
        <v>2007</v>
      </c>
      <c r="D1063" s="242" t="s">
        <v>346</v>
      </c>
      <c r="E1063" s="243" t="s">
        <v>2008</v>
      </c>
      <c r="F1063" s="244" t="s">
        <v>2009</v>
      </c>
      <c r="G1063" s="245" t="s">
        <v>1312</v>
      </c>
      <c r="H1063" s="246">
        <v>97.68</v>
      </c>
      <c r="I1063" s="247"/>
      <c r="J1063" s="248">
        <f>ROUND(I1063*H1063,2)</f>
        <v>0</v>
      </c>
      <c r="K1063" s="244" t="s">
        <v>78</v>
      </c>
      <c r="L1063" s="249"/>
      <c r="M1063" s="250" t="s">
        <v>78</v>
      </c>
      <c r="N1063" s="251" t="s">
        <v>50</v>
      </c>
      <c r="O1063" s="42"/>
      <c r="P1063" s="201">
        <f>O1063*H1063</f>
        <v>0</v>
      </c>
      <c r="Q1063" s="201">
        <v>1E-3</v>
      </c>
      <c r="R1063" s="201">
        <f>Q1063*H1063</f>
        <v>9.7680000000000003E-2</v>
      </c>
      <c r="S1063" s="201">
        <v>0</v>
      </c>
      <c r="T1063" s="202">
        <f>S1063*H1063</f>
        <v>0</v>
      </c>
      <c r="AR1063" s="23" t="s">
        <v>666</v>
      </c>
      <c r="AT1063" s="23" t="s">
        <v>346</v>
      </c>
      <c r="AU1063" s="23" t="s">
        <v>188</v>
      </c>
      <c r="AY1063" s="23" t="s">
        <v>173</v>
      </c>
      <c r="BE1063" s="203">
        <f>IF(N1063="základní",J1063,0)</f>
        <v>0</v>
      </c>
      <c r="BF1063" s="203">
        <f>IF(N1063="snížená",J1063,0)</f>
        <v>0</v>
      </c>
      <c r="BG1063" s="203">
        <f>IF(N1063="zákl. přenesená",J1063,0)</f>
        <v>0</v>
      </c>
      <c r="BH1063" s="203">
        <f>IF(N1063="sníž. přenesená",J1063,0)</f>
        <v>0</v>
      </c>
      <c r="BI1063" s="203">
        <f>IF(N1063="nulová",J1063,0)</f>
        <v>0</v>
      </c>
      <c r="BJ1063" s="23" t="s">
        <v>87</v>
      </c>
      <c r="BK1063" s="203">
        <f>ROUND(I1063*H1063,2)</f>
        <v>0</v>
      </c>
      <c r="BL1063" s="23" t="s">
        <v>239</v>
      </c>
      <c r="BM1063" s="23" t="s">
        <v>2010</v>
      </c>
    </row>
    <row r="1064" spans="2:65" s="1" customFormat="1" ht="27">
      <c r="B1064" s="41"/>
      <c r="C1064" s="63"/>
      <c r="D1064" s="204" t="s">
        <v>351</v>
      </c>
      <c r="E1064" s="63"/>
      <c r="F1064" s="252" t="s">
        <v>2011</v>
      </c>
      <c r="G1064" s="63"/>
      <c r="H1064" s="63"/>
      <c r="I1064" s="163"/>
      <c r="J1064" s="63"/>
      <c r="K1064" s="63"/>
      <c r="L1064" s="61"/>
      <c r="M1064" s="206"/>
      <c r="N1064" s="42"/>
      <c r="O1064" s="42"/>
      <c r="P1064" s="42"/>
      <c r="Q1064" s="42"/>
      <c r="R1064" s="42"/>
      <c r="S1064" s="42"/>
      <c r="T1064" s="78"/>
      <c r="AT1064" s="23" t="s">
        <v>351</v>
      </c>
      <c r="AU1064" s="23" t="s">
        <v>188</v>
      </c>
    </row>
    <row r="1065" spans="2:65" s="11" customFormat="1" ht="13.5">
      <c r="B1065" s="210"/>
      <c r="C1065" s="211"/>
      <c r="D1065" s="204" t="s">
        <v>279</v>
      </c>
      <c r="E1065" s="212" t="s">
        <v>78</v>
      </c>
      <c r="F1065" s="213" t="s">
        <v>2012</v>
      </c>
      <c r="G1065" s="211"/>
      <c r="H1065" s="214">
        <v>88.8</v>
      </c>
      <c r="I1065" s="215"/>
      <c r="J1065" s="211"/>
      <c r="K1065" s="211"/>
      <c r="L1065" s="216"/>
      <c r="M1065" s="217"/>
      <c r="N1065" s="218"/>
      <c r="O1065" s="218"/>
      <c r="P1065" s="218"/>
      <c r="Q1065" s="218"/>
      <c r="R1065" s="218"/>
      <c r="S1065" s="218"/>
      <c r="T1065" s="219"/>
      <c r="AT1065" s="220" t="s">
        <v>279</v>
      </c>
      <c r="AU1065" s="220" t="s">
        <v>188</v>
      </c>
      <c r="AV1065" s="11" t="s">
        <v>89</v>
      </c>
      <c r="AW1065" s="11" t="s">
        <v>42</v>
      </c>
      <c r="AX1065" s="11" t="s">
        <v>80</v>
      </c>
      <c r="AY1065" s="220" t="s">
        <v>173</v>
      </c>
    </row>
    <row r="1066" spans="2:65" s="13" customFormat="1" ht="13.5">
      <c r="B1066" s="231"/>
      <c r="C1066" s="232"/>
      <c r="D1066" s="204" t="s">
        <v>279</v>
      </c>
      <c r="E1066" s="233" t="s">
        <v>78</v>
      </c>
      <c r="F1066" s="234" t="s">
        <v>292</v>
      </c>
      <c r="G1066" s="232"/>
      <c r="H1066" s="235">
        <v>88.8</v>
      </c>
      <c r="I1066" s="236"/>
      <c r="J1066" s="232"/>
      <c r="K1066" s="232"/>
      <c r="L1066" s="237"/>
      <c r="M1066" s="238"/>
      <c r="N1066" s="239"/>
      <c r="O1066" s="239"/>
      <c r="P1066" s="239"/>
      <c r="Q1066" s="239"/>
      <c r="R1066" s="239"/>
      <c r="S1066" s="239"/>
      <c r="T1066" s="240"/>
      <c r="AT1066" s="241" t="s">
        <v>279</v>
      </c>
      <c r="AU1066" s="241" t="s">
        <v>188</v>
      </c>
      <c r="AV1066" s="13" t="s">
        <v>194</v>
      </c>
      <c r="AW1066" s="13" t="s">
        <v>42</v>
      </c>
      <c r="AX1066" s="13" t="s">
        <v>87</v>
      </c>
      <c r="AY1066" s="241" t="s">
        <v>173</v>
      </c>
    </row>
    <row r="1067" spans="2:65" s="11" customFormat="1" ht="13.5">
      <c r="B1067" s="210"/>
      <c r="C1067" s="211"/>
      <c r="D1067" s="204" t="s">
        <v>279</v>
      </c>
      <c r="E1067" s="211"/>
      <c r="F1067" s="213" t="s">
        <v>2013</v>
      </c>
      <c r="G1067" s="211"/>
      <c r="H1067" s="214">
        <v>97.68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279</v>
      </c>
      <c r="AU1067" s="220" t="s">
        <v>188</v>
      </c>
      <c r="AV1067" s="11" t="s">
        <v>89</v>
      </c>
      <c r="AW1067" s="11" t="s">
        <v>6</v>
      </c>
      <c r="AX1067" s="11" t="s">
        <v>87</v>
      </c>
      <c r="AY1067" s="220" t="s">
        <v>173</v>
      </c>
    </row>
    <row r="1068" spans="2:65" s="10" customFormat="1" ht="22.35" customHeight="1">
      <c r="B1068" s="176"/>
      <c r="C1068" s="177"/>
      <c r="D1068" s="178" t="s">
        <v>79</v>
      </c>
      <c r="E1068" s="190" t="s">
        <v>2014</v>
      </c>
      <c r="F1068" s="190" t="s">
        <v>2015</v>
      </c>
      <c r="G1068" s="177"/>
      <c r="H1068" s="177"/>
      <c r="I1068" s="180"/>
      <c r="J1068" s="191">
        <f>BK1068</f>
        <v>0</v>
      </c>
      <c r="K1068" s="177"/>
      <c r="L1068" s="182"/>
      <c r="M1068" s="183"/>
      <c r="N1068" s="184"/>
      <c r="O1068" s="184"/>
      <c r="P1068" s="185">
        <f>SUM(P1069:P1124)</f>
        <v>0</v>
      </c>
      <c r="Q1068" s="184"/>
      <c r="R1068" s="185">
        <f>SUM(R1069:R1124)</f>
        <v>4.4921381700000005</v>
      </c>
      <c r="S1068" s="184"/>
      <c r="T1068" s="186">
        <f>SUM(T1069:T1124)</f>
        <v>0</v>
      </c>
      <c r="AR1068" s="187" t="s">
        <v>89</v>
      </c>
      <c r="AT1068" s="188" t="s">
        <v>79</v>
      </c>
      <c r="AU1068" s="188" t="s">
        <v>89</v>
      </c>
      <c r="AY1068" s="187" t="s">
        <v>173</v>
      </c>
      <c r="BK1068" s="189">
        <f>SUM(BK1069:BK1124)</f>
        <v>0</v>
      </c>
    </row>
    <row r="1069" spans="2:65" s="1" customFormat="1" ht="16.5" customHeight="1">
      <c r="B1069" s="41"/>
      <c r="C1069" s="192" t="s">
        <v>2016</v>
      </c>
      <c r="D1069" s="192" t="s">
        <v>176</v>
      </c>
      <c r="E1069" s="193" t="s">
        <v>2017</v>
      </c>
      <c r="F1069" s="194" t="s">
        <v>2018</v>
      </c>
      <c r="G1069" s="195" t="s">
        <v>256</v>
      </c>
      <c r="H1069" s="196">
        <v>314.35500000000002</v>
      </c>
      <c r="I1069" s="197"/>
      <c r="J1069" s="198">
        <f>ROUND(I1069*H1069,2)</f>
        <v>0</v>
      </c>
      <c r="K1069" s="194" t="s">
        <v>276</v>
      </c>
      <c r="L1069" s="61"/>
      <c r="M1069" s="199" t="s">
        <v>78</v>
      </c>
      <c r="N1069" s="200" t="s">
        <v>50</v>
      </c>
      <c r="O1069" s="42"/>
      <c r="P1069" s="201">
        <f>O1069*H1069</f>
        <v>0</v>
      </c>
      <c r="Q1069" s="201">
        <v>2.5000000000000001E-4</v>
      </c>
      <c r="R1069" s="201">
        <f>Q1069*H1069</f>
        <v>7.8588750000000013E-2</v>
      </c>
      <c r="S1069" s="201">
        <v>0</v>
      </c>
      <c r="T1069" s="202">
        <f>S1069*H1069</f>
        <v>0</v>
      </c>
      <c r="AR1069" s="23" t="s">
        <v>239</v>
      </c>
      <c r="AT1069" s="23" t="s">
        <v>176</v>
      </c>
      <c r="AU1069" s="23" t="s">
        <v>188</v>
      </c>
      <c r="AY1069" s="23" t="s">
        <v>173</v>
      </c>
      <c r="BE1069" s="203">
        <f>IF(N1069="základní",J1069,0)</f>
        <v>0</v>
      </c>
      <c r="BF1069" s="203">
        <f>IF(N1069="snížená",J1069,0)</f>
        <v>0</v>
      </c>
      <c r="BG1069" s="203">
        <f>IF(N1069="zákl. přenesená",J1069,0)</f>
        <v>0</v>
      </c>
      <c r="BH1069" s="203">
        <f>IF(N1069="sníž. přenesená",J1069,0)</f>
        <v>0</v>
      </c>
      <c r="BI1069" s="203">
        <f>IF(N1069="nulová",J1069,0)</f>
        <v>0</v>
      </c>
      <c r="BJ1069" s="23" t="s">
        <v>87</v>
      </c>
      <c r="BK1069" s="203">
        <f>ROUND(I1069*H1069,2)</f>
        <v>0</v>
      </c>
      <c r="BL1069" s="23" t="s">
        <v>239</v>
      </c>
      <c r="BM1069" s="23" t="s">
        <v>2019</v>
      </c>
    </row>
    <row r="1070" spans="2:65" s="1" customFormat="1" ht="27">
      <c r="B1070" s="41"/>
      <c r="C1070" s="63"/>
      <c r="D1070" s="204" t="s">
        <v>182</v>
      </c>
      <c r="E1070" s="63"/>
      <c r="F1070" s="205" t="s">
        <v>2020</v>
      </c>
      <c r="G1070" s="63"/>
      <c r="H1070" s="63"/>
      <c r="I1070" s="163"/>
      <c r="J1070" s="63"/>
      <c r="K1070" s="63"/>
      <c r="L1070" s="61"/>
      <c r="M1070" s="206"/>
      <c r="N1070" s="42"/>
      <c r="O1070" s="42"/>
      <c r="P1070" s="42"/>
      <c r="Q1070" s="42"/>
      <c r="R1070" s="42"/>
      <c r="S1070" s="42"/>
      <c r="T1070" s="78"/>
      <c r="AT1070" s="23" t="s">
        <v>182</v>
      </c>
      <c r="AU1070" s="23" t="s">
        <v>188</v>
      </c>
    </row>
    <row r="1071" spans="2:65" s="11" customFormat="1" ht="13.5">
      <c r="B1071" s="210"/>
      <c r="C1071" s="211"/>
      <c r="D1071" s="204" t="s">
        <v>279</v>
      </c>
      <c r="E1071" s="212" t="s">
        <v>78</v>
      </c>
      <c r="F1071" s="213" t="s">
        <v>2021</v>
      </c>
      <c r="G1071" s="211"/>
      <c r="H1071" s="214">
        <v>7.1859999999999999</v>
      </c>
      <c r="I1071" s="215"/>
      <c r="J1071" s="211"/>
      <c r="K1071" s="211"/>
      <c r="L1071" s="216"/>
      <c r="M1071" s="217"/>
      <c r="N1071" s="218"/>
      <c r="O1071" s="218"/>
      <c r="P1071" s="218"/>
      <c r="Q1071" s="218"/>
      <c r="R1071" s="218"/>
      <c r="S1071" s="218"/>
      <c r="T1071" s="219"/>
      <c r="AT1071" s="220" t="s">
        <v>279</v>
      </c>
      <c r="AU1071" s="220" t="s">
        <v>188</v>
      </c>
      <c r="AV1071" s="11" t="s">
        <v>89</v>
      </c>
      <c r="AW1071" s="11" t="s">
        <v>42</v>
      </c>
      <c r="AX1071" s="11" t="s">
        <v>80</v>
      </c>
      <c r="AY1071" s="220" t="s">
        <v>173</v>
      </c>
    </row>
    <row r="1072" spans="2:65" s="11" customFormat="1" ht="13.5">
      <c r="B1072" s="210"/>
      <c r="C1072" s="211"/>
      <c r="D1072" s="204" t="s">
        <v>279</v>
      </c>
      <c r="E1072" s="212" t="s">
        <v>78</v>
      </c>
      <c r="F1072" s="213" t="s">
        <v>2022</v>
      </c>
      <c r="G1072" s="211"/>
      <c r="H1072" s="214">
        <v>13.464</v>
      </c>
      <c r="I1072" s="215"/>
      <c r="J1072" s="211"/>
      <c r="K1072" s="211"/>
      <c r="L1072" s="216"/>
      <c r="M1072" s="217"/>
      <c r="N1072" s="218"/>
      <c r="O1072" s="218"/>
      <c r="P1072" s="218"/>
      <c r="Q1072" s="218"/>
      <c r="R1072" s="218"/>
      <c r="S1072" s="218"/>
      <c r="T1072" s="219"/>
      <c r="AT1072" s="220" t="s">
        <v>279</v>
      </c>
      <c r="AU1072" s="220" t="s">
        <v>188</v>
      </c>
      <c r="AV1072" s="11" t="s">
        <v>89</v>
      </c>
      <c r="AW1072" s="11" t="s">
        <v>42</v>
      </c>
      <c r="AX1072" s="11" t="s">
        <v>80</v>
      </c>
      <c r="AY1072" s="220" t="s">
        <v>173</v>
      </c>
    </row>
    <row r="1073" spans="2:65" s="11" customFormat="1" ht="13.5">
      <c r="B1073" s="210"/>
      <c r="C1073" s="211"/>
      <c r="D1073" s="204" t="s">
        <v>279</v>
      </c>
      <c r="E1073" s="212" t="s">
        <v>78</v>
      </c>
      <c r="F1073" s="213" t="s">
        <v>2023</v>
      </c>
      <c r="G1073" s="211"/>
      <c r="H1073" s="214">
        <v>106.26</v>
      </c>
      <c r="I1073" s="215"/>
      <c r="J1073" s="211"/>
      <c r="K1073" s="211"/>
      <c r="L1073" s="216"/>
      <c r="M1073" s="217"/>
      <c r="N1073" s="218"/>
      <c r="O1073" s="218"/>
      <c r="P1073" s="218"/>
      <c r="Q1073" s="218"/>
      <c r="R1073" s="218"/>
      <c r="S1073" s="218"/>
      <c r="T1073" s="219"/>
      <c r="AT1073" s="220" t="s">
        <v>279</v>
      </c>
      <c r="AU1073" s="220" t="s">
        <v>188</v>
      </c>
      <c r="AV1073" s="11" t="s">
        <v>89</v>
      </c>
      <c r="AW1073" s="11" t="s">
        <v>42</v>
      </c>
      <c r="AX1073" s="11" t="s">
        <v>80</v>
      </c>
      <c r="AY1073" s="220" t="s">
        <v>173</v>
      </c>
    </row>
    <row r="1074" spans="2:65" s="11" customFormat="1" ht="13.5">
      <c r="B1074" s="210"/>
      <c r="C1074" s="211"/>
      <c r="D1074" s="204" t="s">
        <v>279</v>
      </c>
      <c r="E1074" s="212" t="s">
        <v>78</v>
      </c>
      <c r="F1074" s="213" t="s">
        <v>2024</v>
      </c>
      <c r="G1074" s="211"/>
      <c r="H1074" s="214">
        <v>30.15</v>
      </c>
      <c r="I1074" s="215"/>
      <c r="J1074" s="211"/>
      <c r="K1074" s="211"/>
      <c r="L1074" s="216"/>
      <c r="M1074" s="217"/>
      <c r="N1074" s="218"/>
      <c r="O1074" s="218"/>
      <c r="P1074" s="218"/>
      <c r="Q1074" s="218"/>
      <c r="R1074" s="218"/>
      <c r="S1074" s="218"/>
      <c r="T1074" s="219"/>
      <c r="AT1074" s="220" t="s">
        <v>279</v>
      </c>
      <c r="AU1074" s="220" t="s">
        <v>188</v>
      </c>
      <c r="AV1074" s="11" t="s">
        <v>89</v>
      </c>
      <c r="AW1074" s="11" t="s">
        <v>42</v>
      </c>
      <c r="AX1074" s="11" t="s">
        <v>80</v>
      </c>
      <c r="AY1074" s="220" t="s">
        <v>173</v>
      </c>
    </row>
    <row r="1075" spans="2:65" s="11" customFormat="1" ht="13.5">
      <c r="B1075" s="210"/>
      <c r="C1075" s="211"/>
      <c r="D1075" s="204" t="s">
        <v>279</v>
      </c>
      <c r="E1075" s="212" t="s">
        <v>78</v>
      </c>
      <c r="F1075" s="213" t="s">
        <v>2025</v>
      </c>
      <c r="G1075" s="211"/>
      <c r="H1075" s="214">
        <v>19.440000000000001</v>
      </c>
      <c r="I1075" s="215"/>
      <c r="J1075" s="211"/>
      <c r="K1075" s="211"/>
      <c r="L1075" s="216"/>
      <c r="M1075" s="217"/>
      <c r="N1075" s="218"/>
      <c r="O1075" s="218"/>
      <c r="P1075" s="218"/>
      <c r="Q1075" s="218"/>
      <c r="R1075" s="218"/>
      <c r="S1075" s="218"/>
      <c r="T1075" s="219"/>
      <c r="AT1075" s="220" t="s">
        <v>279</v>
      </c>
      <c r="AU1075" s="220" t="s">
        <v>188</v>
      </c>
      <c r="AV1075" s="11" t="s">
        <v>89</v>
      </c>
      <c r="AW1075" s="11" t="s">
        <v>42</v>
      </c>
      <c r="AX1075" s="11" t="s">
        <v>80</v>
      </c>
      <c r="AY1075" s="220" t="s">
        <v>173</v>
      </c>
    </row>
    <row r="1076" spans="2:65" s="11" customFormat="1" ht="13.5">
      <c r="B1076" s="210"/>
      <c r="C1076" s="211"/>
      <c r="D1076" s="204" t="s">
        <v>279</v>
      </c>
      <c r="E1076" s="212" t="s">
        <v>78</v>
      </c>
      <c r="F1076" s="213" t="s">
        <v>2026</v>
      </c>
      <c r="G1076" s="211"/>
      <c r="H1076" s="214">
        <v>19.8</v>
      </c>
      <c r="I1076" s="215"/>
      <c r="J1076" s="211"/>
      <c r="K1076" s="211"/>
      <c r="L1076" s="216"/>
      <c r="M1076" s="217"/>
      <c r="N1076" s="218"/>
      <c r="O1076" s="218"/>
      <c r="P1076" s="218"/>
      <c r="Q1076" s="218"/>
      <c r="R1076" s="218"/>
      <c r="S1076" s="218"/>
      <c r="T1076" s="219"/>
      <c r="AT1076" s="220" t="s">
        <v>279</v>
      </c>
      <c r="AU1076" s="220" t="s">
        <v>188</v>
      </c>
      <c r="AV1076" s="11" t="s">
        <v>89</v>
      </c>
      <c r="AW1076" s="11" t="s">
        <v>42</v>
      </c>
      <c r="AX1076" s="11" t="s">
        <v>80</v>
      </c>
      <c r="AY1076" s="220" t="s">
        <v>173</v>
      </c>
    </row>
    <row r="1077" spans="2:65" s="11" customFormat="1" ht="13.5">
      <c r="B1077" s="210"/>
      <c r="C1077" s="211"/>
      <c r="D1077" s="204" t="s">
        <v>279</v>
      </c>
      <c r="E1077" s="212" t="s">
        <v>78</v>
      </c>
      <c r="F1077" s="213" t="s">
        <v>2027</v>
      </c>
      <c r="G1077" s="211"/>
      <c r="H1077" s="214">
        <v>34.755000000000003</v>
      </c>
      <c r="I1077" s="215"/>
      <c r="J1077" s="211"/>
      <c r="K1077" s="211"/>
      <c r="L1077" s="216"/>
      <c r="M1077" s="217"/>
      <c r="N1077" s="218"/>
      <c r="O1077" s="218"/>
      <c r="P1077" s="218"/>
      <c r="Q1077" s="218"/>
      <c r="R1077" s="218"/>
      <c r="S1077" s="218"/>
      <c r="T1077" s="219"/>
      <c r="AT1077" s="220" t="s">
        <v>279</v>
      </c>
      <c r="AU1077" s="220" t="s">
        <v>188</v>
      </c>
      <c r="AV1077" s="11" t="s">
        <v>89</v>
      </c>
      <c r="AW1077" s="11" t="s">
        <v>42</v>
      </c>
      <c r="AX1077" s="11" t="s">
        <v>80</v>
      </c>
      <c r="AY1077" s="220" t="s">
        <v>173</v>
      </c>
    </row>
    <row r="1078" spans="2:65" s="11" customFormat="1" ht="13.5">
      <c r="B1078" s="210"/>
      <c r="C1078" s="211"/>
      <c r="D1078" s="204" t="s">
        <v>279</v>
      </c>
      <c r="E1078" s="212" t="s">
        <v>78</v>
      </c>
      <c r="F1078" s="213" t="s">
        <v>2028</v>
      </c>
      <c r="G1078" s="211"/>
      <c r="H1078" s="214">
        <v>66.2</v>
      </c>
      <c r="I1078" s="215"/>
      <c r="J1078" s="211"/>
      <c r="K1078" s="211"/>
      <c r="L1078" s="216"/>
      <c r="M1078" s="217"/>
      <c r="N1078" s="218"/>
      <c r="O1078" s="218"/>
      <c r="P1078" s="218"/>
      <c r="Q1078" s="218"/>
      <c r="R1078" s="218"/>
      <c r="S1078" s="218"/>
      <c r="T1078" s="219"/>
      <c r="AT1078" s="220" t="s">
        <v>279</v>
      </c>
      <c r="AU1078" s="220" t="s">
        <v>188</v>
      </c>
      <c r="AV1078" s="11" t="s">
        <v>89</v>
      </c>
      <c r="AW1078" s="11" t="s">
        <v>42</v>
      </c>
      <c r="AX1078" s="11" t="s">
        <v>80</v>
      </c>
      <c r="AY1078" s="220" t="s">
        <v>173</v>
      </c>
    </row>
    <row r="1079" spans="2:65" s="11" customFormat="1" ht="13.5">
      <c r="B1079" s="210"/>
      <c r="C1079" s="211"/>
      <c r="D1079" s="204" t="s">
        <v>279</v>
      </c>
      <c r="E1079" s="212" t="s">
        <v>78</v>
      </c>
      <c r="F1079" s="213" t="s">
        <v>2029</v>
      </c>
      <c r="G1079" s="211"/>
      <c r="H1079" s="214">
        <v>17.100000000000001</v>
      </c>
      <c r="I1079" s="215"/>
      <c r="J1079" s="211"/>
      <c r="K1079" s="211"/>
      <c r="L1079" s="216"/>
      <c r="M1079" s="217"/>
      <c r="N1079" s="218"/>
      <c r="O1079" s="218"/>
      <c r="P1079" s="218"/>
      <c r="Q1079" s="218"/>
      <c r="R1079" s="218"/>
      <c r="S1079" s="218"/>
      <c r="T1079" s="219"/>
      <c r="AT1079" s="220" t="s">
        <v>279</v>
      </c>
      <c r="AU1079" s="220" t="s">
        <v>188</v>
      </c>
      <c r="AV1079" s="11" t="s">
        <v>89</v>
      </c>
      <c r="AW1079" s="11" t="s">
        <v>42</v>
      </c>
      <c r="AX1079" s="11" t="s">
        <v>80</v>
      </c>
      <c r="AY1079" s="220" t="s">
        <v>173</v>
      </c>
    </row>
    <row r="1080" spans="2:65" s="13" customFormat="1" ht="13.5">
      <c r="B1080" s="231"/>
      <c r="C1080" s="232"/>
      <c r="D1080" s="204" t="s">
        <v>279</v>
      </c>
      <c r="E1080" s="233" t="s">
        <v>78</v>
      </c>
      <c r="F1080" s="234" t="s">
        <v>292</v>
      </c>
      <c r="G1080" s="232"/>
      <c r="H1080" s="235">
        <v>314.35500000000002</v>
      </c>
      <c r="I1080" s="236"/>
      <c r="J1080" s="232"/>
      <c r="K1080" s="232"/>
      <c r="L1080" s="237"/>
      <c r="M1080" s="238"/>
      <c r="N1080" s="239"/>
      <c r="O1080" s="239"/>
      <c r="P1080" s="239"/>
      <c r="Q1080" s="239"/>
      <c r="R1080" s="239"/>
      <c r="S1080" s="239"/>
      <c r="T1080" s="240"/>
      <c r="AT1080" s="241" t="s">
        <v>279</v>
      </c>
      <c r="AU1080" s="241" t="s">
        <v>188</v>
      </c>
      <c r="AV1080" s="13" t="s">
        <v>194</v>
      </c>
      <c r="AW1080" s="13" t="s">
        <v>42</v>
      </c>
      <c r="AX1080" s="13" t="s">
        <v>87</v>
      </c>
      <c r="AY1080" s="241" t="s">
        <v>173</v>
      </c>
    </row>
    <row r="1081" spans="2:65" s="1" customFormat="1" ht="25.5" customHeight="1">
      <c r="B1081" s="41"/>
      <c r="C1081" s="242" t="s">
        <v>2030</v>
      </c>
      <c r="D1081" s="242" t="s">
        <v>346</v>
      </c>
      <c r="E1081" s="243" t="s">
        <v>2031</v>
      </c>
      <c r="F1081" s="244" t="s">
        <v>2032</v>
      </c>
      <c r="G1081" s="245" t="s">
        <v>338</v>
      </c>
      <c r="H1081" s="246">
        <v>1</v>
      </c>
      <c r="I1081" s="247"/>
      <c r="J1081" s="248">
        <f t="shared" ref="J1081:J1086" si="0">ROUND(I1081*H1081,2)</f>
        <v>0</v>
      </c>
      <c r="K1081" s="244" t="s">
        <v>78</v>
      </c>
      <c r="L1081" s="249"/>
      <c r="M1081" s="250" t="s">
        <v>78</v>
      </c>
      <c r="N1081" s="251" t="s">
        <v>50</v>
      </c>
      <c r="O1081" s="42"/>
      <c r="P1081" s="201">
        <f t="shared" ref="P1081:P1086" si="1">O1081*H1081</f>
        <v>0</v>
      </c>
      <c r="Q1081" s="201">
        <v>3.5999999999999997E-2</v>
      </c>
      <c r="R1081" s="201">
        <f t="shared" ref="R1081:R1086" si="2">Q1081*H1081</f>
        <v>3.5999999999999997E-2</v>
      </c>
      <c r="S1081" s="201">
        <v>0</v>
      </c>
      <c r="T1081" s="202">
        <f t="shared" ref="T1081:T1086" si="3">S1081*H1081</f>
        <v>0</v>
      </c>
      <c r="AR1081" s="23" t="s">
        <v>666</v>
      </c>
      <c r="AT1081" s="23" t="s">
        <v>346</v>
      </c>
      <c r="AU1081" s="23" t="s">
        <v>188</v>
      </c>
      <c r="AY1081" s="23" t="s">
        <v>173</v>
      </c>
      <c r="BE1081" s="203">
        <f t="shared" ref="BE1081:BE1086" si="4">IF(N1081="základní",J1081,0)</f>
        <v>0</v>
      </c>
      <c r="BF1081" s="203">
        <f t="shared" ref="BF1081:BF1086" si="5">IF(N1081="snížená",J1081,0)</f>
        <v>0</v>
      </c>
      <c r="BG1081" s="203">
        <f t="shared" ref="BG1081:BG1086" si="6">IF(N1081="zákl. přenesená",J1081,0)</f>
        <v>0</v>
      </c>
      <c r="BH1081" s="203">
        <f t="shared" ref="BH1081:BH1086" si="7">IF(N1081="sníž. přenesená",J1081,0)</f>
        <v>0</v>
      </c>
      <c r="BI1081" s="203">
        <f t="shared" ref="BI1081:BI1086" si="8">IF(N1081="nulová",J1081,0)</f>
        <v>0</v>
      </c>
      <c r="BJ1081" s="23" t="s">
        <v>87</v>
      </c>
      <c r="BK1081" s="203">
        <f t="shared" ref="BK1081:BK1086" si="9">ROUND(I1081*H1081,2)</f>
        <v>0</v>
      </c>
      <c r="BL1081" s="23" t="s">
        <v>239</v>
      </c>
      <c r="BM1081" s="23" t="s">
        <v>2033</v>
      </c>
    </row>
    <row r="1082" spans="2:65" s="1" customFormat="1" ht="25.5" customHeight="1">
      <c r="B1082" s="41"/>
      <c r="C1082" s="242" t="s">
        <v>2034</v>
      </c>
      <c r="D1082" s="242" t="s">
        <v>346</v>
      </c>
      <c r="E1082" s="243" t="s">
        <v>2035</v>
      </c>
      <c r="F1082" s="244" t="s">
        <v>2036</v>
      </c>
      <c r="G1082" s="245" t="s">
        <v>338</v>
      </c>
      <c r="H1082" s="246">
        <v>1</v>
      </c>
      <c r="I1082" s="247"/>
      <c r="J1082" s="248">
        <f t="shared" si="0"/>
        <v>0</v>
      </c>
      <c r="K1082" s="244" t="s">
        <v>78</v>
      </c>
      <c r="L1082" s="249"/>
      <c r="M1082" s="250" t="s">
        <v>78</v>
      </c>
      <c r="N1082" s="251" t="s">
        <v>50</v>
      </c>
      <c r="O1082" s="42"/>
      <c r="P1082" s="201">
        <f t="shared" si="1"/>
        <v>0</v>
      </c>
      <c r="Q1082" s="201">
        <v>3.5999999999999997E-2</v>
      </c>
      <c r="R1082" s="201">
        <f t="shared" si="2"/>
        <v>3.5999999999999997E-2</v>
      </c>
      <c r="S1082" s="201">
        <v>0</v>
      </c>
      <c r="T1082" s="202">
        <f t="shared" si="3"/>
        <v>0</v>
      </c>
      <c r="AR1082" s="23" t="s">
        <v>666</v>
      </c>
      <c r="AT1082" s="23" t="s">
        <v>346</v>
      </c>
      <c r="AU1082" s="23" t="s">
        <v>188</v>
      </c>
      <c r="AY1082" s="23" t="s">
        <v>173</v>
      </c>
      <c r="BE1082" s="203">
        <f t="shared" si="4"/>
        <v>0</v>
      </c>
      <c r="BF1082" s="203">
        <f t="shared" si="5"/>
        <v>0</v>
      </c>
      <c r="BG1082" s="203">
        <f t="shared" si="6"/>
        <v>0</v>
      </c>
      <c r="BH1082" s="203">
        <f t="shared" si="7"/>
        <v>0</v>
      </c>
      <c r="BI1082" s="203">
        <f t="shared" si="8"/>
        <v>0</v>
      </c>
      <c r="BJ1082" s="23" t="s">
        <v>87</v>
      </c>
      <c r="BK1082" s="203">
        <f t="shared" si="9"/>
        <v>0</v>
      </c>
      <c r="BL1082" s="23" t="s">
        <v>239</v>
      </c>
      <c r="BM1082" s="23" t="s">
        <v>2037</v>
      </c>
    </row>
    <row r="1083" spans="2:65" s="1" customFormat="1" ht="25.5" customHeight="1">
      <c r="B1083" s="41"/>
      <c r="C1083" s="242" t="s">
        <v>2038</v>
      </c>
      <c r="D1083" s="242" t="s">
        <v>346</v>
      </c>
      <c r="E1083" s="243" t="s">
        <v>2039</v>
      </c>
      <c r="F1083" s="244" t="s">
        <v>2040</v>
      </c>
      <c r="G1083" s="245" t="s">
        <v>338</v>
      </c>
      <c r="H1083" s="246">
        <v>3</v>
      </c>
      <c r="I1083" s="247"/>
      <c r="J1083" s="248">
        <f t="shared" si="0"/>
        <v>0</v>
      </c>
      <c r="K1083" s="244" t="s">
        <v>78</v>
      </c>
      <c r="L1083" s="249"/>
      <c r="M1083" s="250" t="s">
        <v>78</v>
      </c>
      <c r="N1083" s="251" t="s">
        <v>50</v>
      </c>
      <c r="O1083" s="42"/>
      <c r="P1083" s="201">
        <f t="shared" si="1"/>
        <v>0</v>
      </c>
      <c r="Q1083" s="201">
        <v>3.5999999999999997E-2</v>
      </c>
      <c r="R1083" s="201">
        <f t="shared" si="2"/>
        <v>0.10799999999999998</v>
      </c>
      <c r="S1083" s="201">
        <v>0</v>
      </c>
      <c r="T1083" s="202">
        <f t="shared" si="3"/>
        <v>0</v>
      </c>
      <c r="AR1083" s="23" t="s">
        <v>666</v>
      </c>
      <c r="AT1083" s="23" t="s">
        <v>346</v>
      </c>
      <c r="AU1083" s="23" t="s">
        <v>188</v>
      </c>
      <c r="AY1083" s="23" t="s">
        <v>173</v>
      </c>
      <c r="BE1083" s="203">
        <f t="shared" si="4"/>
        <v>0</v>
      </c>
      <c r="BF1083" s="203">
        <f t="shared" si="5"/>
        <v>0</v>
      </c>
      <c r="BG1083" s="203">
        <f t="shared" si="6"/>
        <v>0</v>
      </c>
      <c r="BH1083" s="203">
        <f t="shared" si="7"/>
        <v>0</v>
      </c>
      <c r="BI1083" s="203">
        <f t="shared" si="8"/>
        <v>0</v>
      </c>
      <c r="BJ1083" s="23" t="s">
        <v>87</v>
      </c>
      <c r="BK1083" s="203">
        <f t="shared" si="9"/>
        <v>0</v>
      </c>
      <c r="BL1083" s="23" t="s">
        <v>239</v>
      </c>
      <c r="BM1083" s="23" t="s">
        <v>2041</v>
      </c>
    </row>
    <row r="1084" spans="2:65" s="1" customFormat="1" ht="25.5" customHeight="1">
      <c r="B1084" s="41"/>
      <c r="C1084" s="242" t="s">
        <v>2042</v>
      </c>
      <c r="D1084" s="242" t="s">
        <v>346</v>
      </c>
      <c r="E1084" s="243" t="s">
        <v>2043</v>
      </c>
      <c r="F1084" s="244" t="s">
        <v>2044</v>
      </c>
      <c r="G1084" s="245" t="s">
        <v>338</v>
      </c>
      <c r="H1084" s="246">
        <v>1</v>
      </c>
      <c r="I1084" s="247"/>
      <c r="J1084" s="248">
        <f t="shared" si="0"/>
        <v>0</v>
      </c>
      <c r="K1084" s="244" t="s">
        <v>78</v>
      </c>
      <c r="L1084" s="249"/>
      <c r="M1084" s="250" t="s">
        <v>78</v>
      </c>
      <c r="N1084" s="251" t="s">
        <v>50</v>
      </c>
      <c r="O1084" s="42"/>
      <c r="P1084" s="201">
        <f t="shared" si="1"/>
        <v>0</v>
      </c>
      <c r="Q1084" s="201">
        <v>3.5999999999999997E-2</v>
      </c>
      <c r="R1084" s="201">
        <f t="shared" si="2"/>
        <v>3.5999999999999997E-2</v>
      </c>
      <c r="S1084" s="201">
        <v>0</v>
      </c>
      <c r="T1084" s="202">
        <f t="shared" si="3"/>
        <v>0</v>
      </c>
      <c r="AR1084" s="23" t="s">
        <v>666</v>
      </c>
      <c r="AT1084" s="23" t="s">
        <v>346</v>
      </c>
      <c r="AU1084" s="23" t="s">
        <v>188</v>
      </c>
      <c r="AY1084" s="23" t="s">
        <v>173</v>
      </c>
      <c r="BE1084" s="203">
        <f t="shared" si="4"/>
        <v>0</v>
      </c>
      <c r="BF1084" s="203">
        <f t="shared" si="5"/>
        <v>0</v>
      </c>
      <c r="BG1084" s="203">
        <f t="shared" si="6"/>
        <v>0</v>
      </c>
      <c r="BH1084" s="203">
        <f t="shared" si="7"/>
        <v>0</v>
      </c>
      <c r="BI1084" s="203">
        <f t="shared" si="8"/>
        <v>0</v>
      </c>
      <c r="BJ1084" s="23" t="s">
        <v>87</v>
      </c>
      <c r="BK1084" s="203">
        <f t="shared" si="9"/>
        <v>0</v>
      </c>
      <c r="BL1084" s="23" t="s">
        <v>239</v>
      </c>
      <c r="BM1084" s="23" t="s">
        <v>2045</v>
      </c>
    </row>
    <row r="1085" spans="2:65" s="1" customFormat="1" ht="38.25" customHeight="1">
      <c r="B1085" s="41"/>
      <c r="C1085" s="242" t="s">
        <v>2046</v>
      </c>
      <c r="D1085" s="242" t="s">
        <v>346</v>
      </c>
      <c r="E1085" s="243" t="s">
        <v>2047</v>
      </c>
      <c r="F1085" s="244" t="s">
        <v>2048</v>
      </c>
      <c r="G1085" s="245" t="s">
        <v>338</v>
      </c>
      <c r="H1085" s="246">
        <v>1</v>
      </c>
      <c r="I1085" s="247"/>
      <c r="J1085" s="248">
        <f t="shared" si="0"/>
        <v>0</v>
      </c>
      <c r="K1085" s="244" t="s">
        <v>78</v>
      </c>
      <c r="L1085" s="249"/>
      <c r="M1085" s="250" t="s">
        <v>78</v>
      </c>
      <c r="N1085" s="251" t="s">
        <v>50</v>
      </c>
      <c r="O1085" s="42"/>
      <c r="P1085" s="201">
        <f t="shared" si="1"/>
        <v>0</v>
      </c>
      <c r="Q1085" s="201">
        <v>3.5999999999999997E-2</v>
      </c>
      <c r="R1085" s="201">
        <f t="shared" si="2"/>
        <v>3.5999999999999997E-2</v>
      </c>
      <c r="S1085" s="201">
        <v>0</v>
      </c>
      <c r="T1085" s="202">
        <f t="shared" si="3"/>
        <v>0</v>
      </c>
      <c r="AR1085" s="23" t="s">
        <v>666</v>
      </c>
      <c r="AT1085" s="23" t="s">
        <v>346</v>
      </c>
      <c r="AU1085" s="23" t="s">
        <v>188</v>
      </c>
      <c r="AY1085" s="23" t="s">
        <v>173</v>
      </c>
      <c r="BE1085" s="203">
        <f t="shared" si="4"/>
        <v>0</v>
      </c>
      <c r="BF1085" s="203">
        <f t="shared" si="5"/>
        <v>0</v>
      </c>
      <c r="BG1085" s="203">
        <f t="shared" si="6"/>
        <v>0</v>
      </c>
      <c r="BH1085" s="203">
        <f t="shared" si="7"/>
        <v>0</v>
      </c>
      <c r="BI1085" s="203">
        <f t="shared" si="8"/>
        <v>0</v>
      </c>
      <c r="BJ1085" s="23" t="s">
        <v>87</v>
      </c>
      <c r="BK1085" s="203">
        <f t="shared" si="9"/>
        <v>0</v>
      </c>
      <c r="BL1085" s="23" t="s">
        <v>239</v>
      </c>
      <c r="BM1085" s="23" t="s">
        <v>2049</v>
      </c>
    </row>
    <row r="1086" spans="2:65" s="1" customFormat="1" ht="38.25" customHeight="1">
      <c r="B1086" s="41"/>
      <c r="C1086" s="242" t="s">
        <v>2050</v>
      </c>
      <c r="D1086" s="242" t="s">
        <v>346</v>
      </c>
      <c r="E1086" s="243" t="s">
        <v>2051</v>
      </c>
      <c r="F1086" s="244" t="s">
        <v>2052</v>
      </c>
      <c r="G1086" s="245" t="s">
        <v>338</v>
      </c>
      <c r="H1086" s="246">
        <v>1</v>
      </c>
      <c r="I1086" s="247"/>
      <c r="J1086" s="248">
        <f t="shared" si="0"/>
        <v>0</v>
      </c>
      <c r="K1086" s="244" t="s">
        <v>78</v>
      </c>
      <c r="L1086" s="249"/>
      <c r="M1086" s="250" t="s">
        <v>78</v>
      </c>
      <c r="N1086" s="251" t="s">
        <v>50</v>
      </c>
      <c r="O1086" s="42"/>
      <c r="P1086" s="201">
        <f t="shared" si="1"/>
        <v>0</v>
      </c>
      <c r="Q1086" s="201">
        <v>3.5999999999999997E-2</v>
      </c>
      <c r="R1086" s="201">
        <f t="shared" si="2"/>
        <v>3.5999999999999997E-2</v>
      </c>
      <c r="S1086" s="201">
        <v>0</v>
      </c>
      <c r="T1086" s="202">
        <f t="shared" si="3"/>
        <v>0</v>
      </c>
      <c r="AR1086" s="23" t="s">
        <v>666</v>
      </c>
      <c r="AT1086" s="23" t="s">
        <v>346</v>
      </c>
      <c r="AU1086" s="23" t="s">
        <v>188</v>
      </c>
      <c r="AY1086" s="23" t="s">
        <v>173</v>
      </c>
      <c r="BE1086" s="203">
        <f t="shared" si="4"/>
        <v>0</v>
      </c>
      <c r="BF1086" s="203">
        <f t="shared" si="5"/>
        <v>0</v>
      </c>
      <c r="BG1086" s="203">
        <f t="shared" si="6"/>
        <v>0</v>
      </c>
      <c r="BH1086" s="203">
        <f t="shared" si="7"/>
        <v>0</v>
      </c>
      <c r="BI1086" s="203">
        <f t="shared" si="8"/>
        <v>0</v>
      </c>
      <c r="BJ1086" s="23" t="s">
        <v>87</v>
      </c>
      <c r="BK1086" s="203">
        <f t="shared" si="9"/>
        <v>0</v>
      </c>
      <c r="BL1086" s="23" t="s">
        <v>239</v>
      </c>
      <c r="BM1086" s="23" t="s">
        <v>2053</v>
      </c>
    </row>
    <row r="1087" spans="2:65" s="1" customFormat="1" ht="27">
      <c r="B1087" s="41"/>
      <c r="C1087" s="63"/>
      <c r="D1087" s="204" t="s">
        <v>351</v>
      </c>
      <c r="E1087" s="63"/>
      <c r="F1087" s="252" t="s">
        <v>2054</v>
      </c>
      <c r="G1087" s="63"/>
      <c r="H1087" s="63"/>
      <c r="I1087" s="163"/>
      <c r="J1087" s="63"/>
      <c r="K1087" s="63"/>
      <c r="L1087" s="61"/>
      <c r="M1087" s="206"/>
      <c r="N1087" s="42"/>
      <c r="O1087" s="42"/>
      <c r="P1087" s="42"/>
      <c r="Q1087" s="42"/>
      <c r="R1087" s="42"/>
      <c r="S1087" s="42"/>
      <c r="T1087" s="78"/>
      <c r="AT1087" s="23" t="s">
        <v>351</v>
      </c>
      <c r="AU1087" s="23" t="s">
        <v>188</v>
      </c>
    </row>
    <row r="1088" spans="2:65" s="1" customFormat="1" ht="25.5" customHeight="1">
      <c r="B1088" s="41"/>
      <c r="C1088" s="242" t="s">
        <v>2055</v>
      </c>
      <c r="D1088" s="242" t="s">
        <v>346</v>
      </c>
      <c r="E1088" s="243" t="s">
        <v>2056</v>
      </c>
      <c r="F1088" s="244" t="s">
        <v>2057</v>
      </c>
      <c r="G1088" s="245" t="s">
        <v>338</v>
      </c>
      <c r="H1088" s="246">
        <v>1</v>
      </c>
      <c r="I1088" s="247"/>
      <c r="J1088" s="248">
        <f>ROUND(I1088*H1088,2)</f>
        <v>0</v>
      </c>
      <c r="K1088" s="244" t="s">
        <v>78</v>
      </c>
      <c r="L1088" s="249"/>
      <c r="M1088" s="250" t="s">
        <v>78</v>
      </c>
      <c r="N1088" s="251" t="s">
        <v>50</v>
      </c>
      <c r="O1088" s="42"/>
      <c r="P1088" s="201">
        <f>O1088*H1088</f>
        <v>0</v>
      </c>
      <c r="Q1088" s="201">
        <v>3.5999999999999997E-2</v>
      </c>
      <c r="R1088" s="201">
        <f>Q1088*H1088</f>
        <v>3.5999999999999997E-2</v>
      </c>
      <c r="S1088" s="201">
        <v>0</v>
      </c>
      <c r="T1088" s="202">
        <f>S1088*H1088</f>
        <v>0</v>
      </c>
      <c r="AR1088" s="23" t="s">
        <v>666</v>
      </c>
      <c r="AT1088" s="23" t="s">
        <v>346</v>
      </c>
      <c r="AU1088" s="23" t="s">
        <v>188</v>
      </c>
      <c r="AY1088" s="23" t="s">
        <v>173</v>
      </c>
      <c r="BE1088" s="203">
        <f>IF(N1088="základní",J1088,0)</f>
        <v>0</v>
      </c>
      <c r="BF1088" s="203">
        <f>IF(N1088="snížená",J1088,0)</f>
        <v>0</v>
      </c>
      <c r="BG1088" s="203">
        <f>IF(N1088="zákl. přenesená",J1088,0)</f>
        <v>0</v>
      </c>
      <c r="BH1088" s="203">
        <f>IF(N1088="sníž. přenesená",J1088,0)</f>
        <v>0</v>
      </c>
      <c r="BI1088" s="203">
        <f>IF(N1088="nulová",J1088,0)</f>
        <v>0</v>
      </c>
      <c r="BJ1088" s="23" t="s">
        <v>87</v>
      </c>
      <c r="BK1088" s="203">
        <f>ROUND(I1088*H1088,2)</f>
        <v>0</v>
      </c>
      <c r="BL1088" s="23" t="s">
        <v>239</v>
      </c>
      <c r="BM1088" s="23" t="s">
        <v>2058</v>
      </c>
    </row>
    <row r="1089" spans="2:65" s="1" customFormat="1" ht="27">
      <c r="B1089" s="41"/>
      <c r="C1089" s="63"/>
      <c r="D1089" s="204" t="s">
        <v>351</v>
      </c>
      <c r="E1089" s="63"/>
      <c r="F1089" s="252" t="s">
        <v>2059</v>
      </c>
      <c r="G1089" s="63"/>
      <c r="H1089" s="63"/>
      <c r="I1089" s="163"/>
      <c r="J1089" s="63"/>
      <c r="K1089" s="63"/>
      <c r="L1089" s="61"/>
      <c r="M1089" s="206"/>
      <c r="N1089" s="42"/>
      <c r="O1089" s="42"/>
      <c r="P1089" s="42"/>
      <c r="Q1089" s="42"/>
      <c r="R1089" s="42"/>
      <c r="S1089" s="42"/>
      <c r="T1089" s="78"/>
      <c r="AT1089" s="23" t="s">
        <v>351</v>
      </c>
      <c r="AU1089" s="23" t="s">
        <v>188</v>
      </c>
    </row>
    <row r="1090" spans="2:65" s="1" customFormat="1" ht="25.5" customHeight="1">
      <c r="B1090" s="41"/>
      <c r="C1090" s="242" t="s">
        <v>2060</v>
      </c>
      <c r="D1090" s="242" t="s">
        <v>346</v>
      </c>
      <c r="E1090" s="243" t="s">
        <v>2061</v>
      </c>
      <c r="F1090" s="244" t="s">
        <v>2062</v>
      </c>
      <c r="G1090" s="245" t="s">
        <v>338</v>
      </c>
      <c r="H1090" s="246">
        <v>1</v>
      </c>
      <c r="I1090" s="247"/>
      <c r="J1090" s="248">
        <f>ROUND(I1090*H1090,2)</f>
        <v>0</v>
      </c>
      <c r="K1090" s="244" t="s">
        <v>78</v>
      </c>
      <c r="L1090" s="249"/>
      <c r="M1090" s="250" t="s">
        <v>78</v>
      </c>
      <c r="N1090" s="251" t="s">
        <v>50</v>
      </c>
      <c r="O1090" s="42"/>
      <c r="P1090" s="201">
        <f>O1090*H1090</f>
        <v>0</v>
      </c>
      <c r="Q1090" s="201">
        <v>3.5999999999999997E-2</v>
      </c>
      <c r="R1090" s="201">
        <f>Q1090*H1090</f>
        <v>3.5999999999999997E-2</v>
      </c>
      <c r="S1090" s="201">
        <v>0</v>
      </c>
      <c r="T1090" s="202">
        <f>S1090*H1090</f>
        <v>0</v>
      </c>
      <c r="AR1090" s="23" t="s">
        <v>666</v>
      </c>
      <c r="AT1090" s="23" t="s">
        <v>346</v>
      </c>
      <c r="AU1090" s="23" t="s">
        <v>188</v>
      </c>
      <c r="AY1090" s="23" t="s">
        <v>173</v>
      </c>
      <c r="BE1090" s="203">
        <f>IF(N1090="základní",J1090,0)</f>
        <v>0</v>
      </c>
      <c r="BF1090" s="203">
        <f>IF(N1090="snížená",J1090,0)</f>
        <v>0</v>
      </c>
      <c r="BG1090" s="203">
        <f>IF(N1090="zákl. přenesená",J1090,0)</f>
        <v>0</v>
      </c>
      <c r="BH1090" s="203">
        <f>IF(N1090="sníž. přenesená",J1090,0)</f>
        <v>0</v>
      </c>
      <c r="BI1090" s="203">
        <f>IF(N1090="nulová",J1090,0)</f>
        <v>0</v>
      </c>
      <c r="BJ1090" s="23" t="s">
        <v>87</v>
      </c>
      <c r="BK1090" s="203">
        <f>ROUND(I1090*H1090,2)</f>
        <v>0</v>
      </c>
      <c r="BL1090" s="23" t="s">
        <v>239</v>
      </c>
      <c r="BM1090" s="23" t="s">
        <v>2063</v>
      </c>
    </row>
    <row r="1091" spans="2:65" s="1" customFormat="1" ht="25.5" customHeight="1">
      <c r="B1091" s="41"/>
      <c r="C1091" s="242" t="s">
        <v>2064</v>
      </c>
      <c r="D1091" s="242" t="s">
        <v>346</v>
      </c>
      <c r="E1091" s="243" t="s">
        <v>2065</v>
      </c>
      <c r="F1091" s="244" t="s">
        <v>2066</v>
      </c>
      <c r="G1091" s="245" t="s">
        <v>338</v>
      </c>
      <c r="H1091" s="246">
        <v>1</v>
      </c>
      <c r="I1091" s="247"/>
      <c r="J1091" s="248">
        <f>ROUND(I1091*H1091,2)</f>
        <v>0</v>
      </c>
      <c r="K1091" s="244" t="s">
        <v>78</v>
      </c>
      <c r="L1091" s="249"/>
      <c r="M1091" s="250" t="s">
        <v>78</v>
      </c>
      <c r="N1091" s="251" t="s">
        <v>50</v>
      </c>
      <c r="O1091" s="42"/>
      <c r="P1091" s="201">
        <f>O1091*H1091</f>
        <v>0</v>
      </c>
      <c r="Q1091" s="201">
        <v>3.5999999999999997E-2</v>
      </c>
      <c r="R1091" s="201">
        <f>Q1091*H1091</f>
        <v>3.5999999999999997E-2</v>
      </c>
      <c r="S1091" s="201">
        <v>0</v>
      </c>
      <c r="T1091" s="202">
        <f>S1091*H1091</f>
        <v>0</v>
      </c>
      <c r="AR1091" s="23" t="s">
        <v>666</v>
      </c>
      <c r="AT1091" s="23" t="s">
        <v>346</v>
      </c>
      <c r="AU1091" s="23" t="s">
        <v>188</v>
      </c>
      <c r="AY1091" s="23" t="s">
        <v>173</v>
      </c>
      <c r="BE1091" s="203">
        <f>IF(N1091="základní",J1091,0)</f>
        <v>0</v>
      </c>
      <c r="BF1091" s="203">
        <f>IF(N1091="snížená",J1091,0)</f>
        <v>0</v>
      </c>
      <c r="BG1091" s="203">
        <f>IF(N1091="zákl. přenesená",J1091,0)</f>
        <v>0</v>
      </c>
      <c r="BH1091" s="203">
        <f>IF(N1091="sníž. přenesená",J1091,0)</f>
        <v>0</v>
      </c>
      <c r="BI1091" s="203">
        <f>IF(N1091="nulová",J1091,0)</f>
        <v>0</v>
      </c>
      <c r="BJ1091" s="23" t="s">
        <v>87</v>
      </c>
      <c r="BK1091" s="203">
        <f>ROUND(I1091*H1091,2)</f>
        <v>0</v>
      </c>
      <c r="BL1091" s="23" t="s">
        <v>239</v>
      </c>
      <c r="BM1091" s="23" t="s">
        <v>2067</v>
      </c>
    </row>
    <row r="1092" spans="2:65" s="1" customFormat="1" ht="16.5" customHeight="1">
      <c r="B1092" s="41"/>
      <c r="C1092" s="192" t="s">
        <v>2068</v>
      </c>
      <c r="D1092" s="192" t="s">
        <v>176</v>
      </c>
      <c r="E1092" s="193" t="s">
        <v>2069</v>
      </c>
      <c r="F1092" s="194" t="s">
        <v>2070</v>
      </c>
      <c r="G1092" s="195" t="s">
        <v>256</v>
      </c>
      <c r="H1092" s="196">
        <v>251.667</v>
      </c>
      <c r="I1092" s="197"/>
      <c r="J1092" s="198">
        <f>ROUND(I1092*H1092,2)</f>
        <v>0</v>
      </c>
      <c r="K1092" s="194" t="s">
        <v>78</v>
      </c>
      <c r="L1092" s="61"/>
      <c r="M1092" s="199" t="s">
        <v>78</v>
      </c>
      <c r="N1092" s="200" t="s">
        <v>50</v>
      </c>
      <c r="O1092" s="42"/>
      <c r="P1092" s="201">
        <f>O1092*H1092</f>
        <v>0</v>
      </c>
      <c r="Q1092" s="201">
        <v>8.5000000000000006E-3</v>
      </c>
      <c r="R1092" s="201">
        <f>Q1092*H1092</f>
        <v>2.1391694999999999</v>
      </c>
      <c r="S1092" s="201">
        <v>0</v>
      </c>
      <c r="T1092" s="202">
        <f>S1092*H1092</f>
        <v>0</v>
      </c>
      <c r="AR1092" s="23" t="s">
        <v>239</v>
      </c>
      <c r="AT1092" s="23" t="s">
        <v>176</v>
      </c>
      <c r="AU1092" s="23" t="s">
        <v>188</v>
      </c>
      <c r="AY1092" s="23" t="s">
        <v>173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23" t="s">
        <v>87</v>
      </c>
      <c r="BK1092" s="203">
        <f>ROUND(I1092*H1092,2)</f>
        <v>0</v>
      </c>
      <c r="BL1092" s="23" t="s">
        <v>239</v>
      </c>
      <c r="BM1092" s="23" t="s">
        <v>2071</v>
      </c>
    </row>
    <row r="1093" spans="2:65" s="11" customFormat="1" ht="13.5">
      <c r="B1093" s="210"/>
      <c r="C1093" s="211"/>
      <c r="D1093" s="204" t="s">
        <v>279</v>
      </c>
      <c r="E1093" s="212" t="s">
        <v>78</v>
      </c>
      <c r="F1093" s="213" t="s">
        <v>2072</v>
      </c>
      <c r="G1093" s="211"/>
      <c r="H1093" s="214">
        <v>61.904000000000003</v>
      </c>
      <c r="I1093" s="215"/>
      <c r="J1093" s="211"/>
      <c r="K1093" s="211"/>
      <c r="L1093" s="216"/>
      <c r="M1093" s="217"/>
      <c r="N1093" s="218"/>
      <c r="O1093" s="218"/>
      <c r="P1093" s="218"/>
      <c r="Q1093" s="218"/>
      <c r="R1093" s="218"/>
      <c r="S1093" s="218"/>
      <c r="T1093" s="219"/>
      <c r="AT1093" s="220" t="s">
        <v>279</v>
      </c>
      <c r="AU1093" s="220" t="s">
        <v>188</v>
      </c>
      <c r="AV1093" s="11" t="s">
        <v>89</v>
      </c>
      <c r="AW1093" s="11" t="s">
        <v>42</v>
      </c>
      <c r="AX1093" s="11" t="s">
        <v>80</v>
      </c>
      <c r="AY1093" s="220" t="s">
        <v>173</v>
      </c>
    </row>
    <row r="1094" spans="2:65" s="11" customFormat="1" ht="13.5">
      <c r="B1094" s="210"/>
      <c r="C1094" s="211"/>
      <c r="D1094" s="204" t="s">
        <v>279</v>
      </c>
      <c r="E1094" s="212" t="s">
        <v>78</v>
      </c>
      <c r="F1094" s="213" t="s">
        <v>2073</v>
      </c>
      <c r="G1094" s="211"/>
      <c r="H1094" s="214">
        <v>37.25</v>
      </c>
      <c r="I1094" s="215"/>
      <c r="J1094" s="211"/>
      <c r="K1094" s="211"/>
      <c r="L1094" s="216"/>
      <c r="M1094" s="217"/>
      <c r="N1094" s="218"/>
      <c r="O1094" s="218"/>
      <c r="P1094" s="218"/>
      <c r="Q1094" s="218"/>
      <c r="R1094" s="218"/>
      <c r="S1094" s="218"/>
      <c r="T1094" s="219"/>
      <c r="AT1094" s="220" t="s">
        <v>279</v>
      </c>
      <c r="AU1094" s="220" t="s">
        <v>188</v>
      </c>
      <c r="AV1094" s="11" t="s">
        <v>89</v>
      </c>
      <c r="AW1094" s="11" t="s">
        <v>42</v>
      </c>
      <c r="AX1094" s="11" t="s">
        <v>80</v>
      </c>
      <c r="AY1094" s="220" t="s">
        <v>173</v>
      </c>
    </row>
    <row r="1095" spans="2:65" s="11" customFormat="1" ht="13.5">
      <c r="B1095" s="210"/>
      <c r="C1095" s="211"/>
      <c r="D1095" s="204" t="s">
        <v>279</v>
      </c>
      <c r="E1095" s="212" t="s">
        <v>78</v>
      </c>
      <c r="F1095" s="213" t="s">
        <v>2074</v>
      </c>
      <c r="G1095" s="211"/>
      <c r="H1095" s="214">
        <v>121.86</v>
      </c>
      <c r="I1095" s="215"/>
      <c r="J1095" s="211"/>
      <c r="K1095" s="211"/>
      <c r="L1095" s="216"/>
      <c r="M1095" s="217"/>
      <c r="N1095" s="218"/>
      <c r="O1095" s="218"/>
      <c r="P1095" s="218"/>
      <c r="Q1095" s="218"/>
      <c r="R1095" s="218"/>
      <c r="S1095" s="218"/>
      <c r="T1095" s="219"/>
      <c r="AT1095" s="220" t="s">
        <v>279</v>
      </c>
      <c r="AU1095" s="220" t="s">
        <v>188</v>
      </c>
      <c r="AV1095" s="11" t="s">
        <v>89</v>
      </c>
      <c r="AW1095" s="11" t="s">
        <v>42</v>
      </c>
      <c r="AX1095" s="11" t="s">
        <v>80</v>
      </c>
      <c r="AY1095" s="220" t="s">
        <v>173</v>
      </c>
    </row>
    <row r="1096" spans="2:65" s="11" customFormat="1" ht="13.5">
      <c r="B1096" s="210"/>
      <c r="C1096" s="211"/>
      <c r="D1096" s="204" t="s">
        <v>279</v>
      </c>
      <c r="E1096" s="212" t="s">
        <v>78</v>
      </c>
      <c r="F1096" s="213" t="s">
        <v>2075</v>
      </c>
      <c r="G1096" s="211"/>
      <c r="H1096" s="214">
        <v>30.652999999999999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279</v>
      </c>
      <c r="AU1096" s="220" t="s">
        <v>188</v>
      </c>
      <c r="AV1096" s="11" t="s">
        <v>89</v>
      </c>
      <c r="AW1096" s="11" t="s">
        <v>42</v>
      </c>
      <c r="AX1096" s="11" t="s">
        <v>80</v>
      </c>
      <c r="AY1096" s="220" t="s">
        <v>173</v>
      </c>
    </row>
    <row r="1097" spans="2:65" s="13" customFormat="1" ht="13.5">
      <c r="B1097" s="231"/>
      <c r="C1097" s="232"/>
      <c r="D1097" s="204" t="s">
        <v>279</v>
      </c>
      <c r="E1097" s="233" t="s">
        <v>78</v>
      </c>
      <c r="F1097" s="234" t="s">
        <v>292</v>
      </c>
      <c r="G1097" s="232"/>
      <c r="H1097" s="235">
        <v>251.667</v>
      </c>
      <c r="I1097" s="236"/>
      <c r="J1097" s="232"/>
      <c r="K1097" s="232"/>
      <c r="L1097" s="237"/>
      <c r="M1097" s="238"/>
      <c r="N1097" s="239"/>
      <c r="O1097" s="239"/>
      <c r="P1097" s="239"/>
      <c r="Q1097" s="239"/>
      <c r="R1097" s="239"/>
      <c r="S1097" s="239"/>
      <c r="T1097" s="240"/>
      <c r="AT1097" s="241" t="s">
        <v>279</v>
      </c>
      <c r="AU1097" s="241" t="s">
        <v>188</v>
      </c>
      <c r="AV1097" s="13" t="s">
        <v>194</v>
      </c>
      <c r="AW1097" s="13" t="s">
        <v>42</v>
      </c>
      <c r="AX1097" s="13" t="s">
        <v>87</v>
      </c>
      <c r="AY1097" s="241" t="s">
        <v>173</v>
      </c>
    </row>
    <row r="1098" spans="2:65" s="1" customFormat="1" ht="25.5" customHeight="1">
      <c r="B1098" s="41"/>
      <c r="C1098" s="242" t="s">
        <v>2076</v>
      </c>
      <c r="D1098" s="242" t="s">
        <v>346</v>
      </c>
      <c r="E1098" s="243" t="s">
        <v>2077</v>
      </c>
      <c r="F1098" s="244" t="s">
        <v>2078</v>
      </c>
      <c r="G1098" s="245" t="s">
        <v>338</v>
      </c>
      <c r="H1098" s="246">
        <v>5</v>
      </c>
      <c r="I1098" s="247"/>
      <c r="J1098" s="248">
        <f t="shared" ref="J1098:J1108" si="10">ROUND(I1098*H1098,2)</f>
        <v>0</v>
      </c>
      <c r="K1098" s="244" t="s">
        <v>78</v>
      </c>
      <c r="L1098" s="249"/>
      <c r="M1098" s="250" t="s">
        <v>78</v>
      </c>
      <c r="N1098" s="251" t="s">
        <v>50</v>
      </c>
      <c r="O1098" s="42"/>
      <c r="P1098" s="201">
        <f t="shared" ref="P1098:P1108" si="11">O1098*H1098</f>
        <v>0</v>
      </c>
      <c r="Q1098" s="201">
        <v>0</v>
      </c>
      <c r="R1098" s="201">
        <f t="shared" ref="R1098:R1108" si="12">Q1098*H1098</f>
        <v>0</v>
      </c>
      <c r="S1098" s="201">
        <v>0</v>
      </c>
      <c r="T1098" s="202">
        <f t="shared" ref="T1098:T1108" si="13">S1098*H1098</f>
        <v>0</v>
      </c>
      <c r="AR1098" s="23" t="s">
        <v>666</v>
      </c>
      <c r="AT1098" s="23" t="s">
        <v>346</v>
      </c>
      <c r="AU1098" s="23" t="s">
        <v>188</v>
      </c>
      <c r="AY1098" s="23" t="s">
        <v>173</v>
      </c>
      <c r="BE1098" s="203">
        <f t="shared" ref="BE1098:BE1108" si="14">IF(N1098="základní",J1098,0)</f>
        <v>0</v>
      </c>
      <c r="BF1098" s="203">
        <f t="shared" ref="BF1098:BF1108" si="15">IF(N1098="snížená",J1098,0)</f>
        <v>0</v>
      </c>
      <c r="BG1098" s="203">
        <f t="shared" ref="BG1098:BG1108" si="16">IF(N1098="zákl. přenesená",J1098,0)</f>
        <v>0</v>
      </c>
      <c r="BH1098" s="203">
        <f t="shared" ref="BH1098:BH1108" si="17">IF(N1098="sníž. přenesená",J1098,0)</f>
        <v>0</v>
      </c>
      <c r="BI1098" s="203">
        <f t="shared" ref="BI1098:BI1108" si="18">IF(N1098="nulová",J1098,0)</f>
        <v>0</v>
      </c>
      <c r="BJ1098" s="23" t="s">
        <v>87</v>
      </c>
      <c r="BK1098" s="203">
        <f t="shared" ref="BK1098:BK1108" si="19">ROUND(I1098*H1098,2)</f>
        <v>0</v>
      </c>
      <c r="BL1098" s="23" t="s">
        <v>239</v>
      </c>
      <c r="BM1098" s="23" t="s">
        <v>2079</v>
      </c>
    </row>
    <row r="1099" spans="2:65" s="1" customFormat="1" ht="25.5" customHeight="1">
      <c r="B1099" s="41"/>
      <c r="C1099" s="242" t="s">
        <v>2080</v>
      </c>
      <c r="D1099" s="242" t="s">
        <v>346</v>
      </c>
      <c r="E1099" s="243" t="s">
        <v>2081</v>
      </c>
      <c r="F1099" s="244" t="s">
        <v>2082</v>
      </c>
      <c r="G1099" s="245" t="s">
        <v>338</v>
      </c>
      <c r="H1099" s="246">
        <v>3</v>
      </c>
      <c r="I1099" s="247"/>
      <c r="J1099" s="248">
        <f t="shared" si="10"/>
        <v>0</v>
      </c>
      <c r="K1099" s="244" t="s">
        <v>78</v>
      </c>
      <c r="L1099" s="249"/>
      <c r="M1099" s="250" t="s">
        <v>78</v>
      </c>
      <c r="N1099" s="251" t="s">
        <v>50</v>
      </c>
      <c r="O1099" s="42"/>
      <c r="P1099" s="201">
        <f t="shared" si="11"/>
        <v>0</v>
      </c>
      <c r="Q1099" s="201">
        <v>0</v>
      </c>
      <c r="R1099" s="201">
        <f t="shared" si="12"/>
        <v>0</v>
      </c>
      <c r="S1099" s="201">
        <v>0</v>
      </c>
      <c r="T1099" s="202">
        <f t="shared" si="13"/>
        <v>0</v>
      </c>
      <c r="AR1099" s="23" t="s">
        <v>666</v>
      </c>
      <c r="AT1099" s="23" t="s">
        <v>346</v>
      </c>
      <c r="AU1099" s="23" t="s">
        <v>188</v>
      </c>
      <c r="AY1099" s="23" t="s">
        <v>173</v>
      </c>
      <c r="BE1099" s="203">
        <f t="shared" si="14"/>
        <v>0</v>
      </c>
      <c r="BF1099" s="203">
        <f t="shared" si="15"/>
        <v>0</v>
      </c>
      <c r="BG1099" s="203">
        <f t="shared" si="16"/>
        <v>0</v>
      </c>
      <c r="BH1099" s="203">
        <f t="shared" si="17"/>
        <v>0</v>
      </c>
      <c r="BI1099" s="203">
        <f t="shared" si="18"/>
        <v>0</v>
      </c>
      <c r="BJ1099" s="23" t="s">
        <v>87</v>
      </c>
      <c r="BK1099" s="203">
        <f t="shared" si="19"/>
        <v>0</v>
      </c>
      <c r="BL1099" s="23" t="s">
        <v>239</v>
      </c>
      <c r="BM1099" s="23" t="s">
        <v>2083</v>
      </c>
    </row>
    <row r="1100" spans="2:65" s="1" customFormat="1" ht="25.5" customHeight="1">
      <c r="B1100" s="41"/>
      <c r="C1100" s="242" t="s">
        <v>2084</v>
      </c>
      <c r="D1100" s="242" t="s">
        <v>346</v>
      </c>
      <c r="E1100" s="243" t="s">
        <v>2085</v>
      </c>
      <c r="F1100" s="244" t="s">
        <v>2086</v>
      </c>
      <c r="G1100" s="245" t="s">
        <v>338</v>
      </c>
      <c r="H1100" s="246">
        <v>1</v>
      </c>
      <c r="I1100" s="247"/>
      <c r="J1100" s="248">
        <f t="shared" si="10"/>
        <v>0</v>
      </c>
      <c r="K1100" s="244" t="s">
        <v>78</v>
      </c>
      <c r="L1100" s="249"/>
      <c r="M1100" s="250" t="s">
        <v>78</v>
      </c>
      <c r="N1100" s="251" t="s">
        <v>50</v>
      </c>
      <c r="O1100" s="42"/>
      <c r="P1100" s="201">
        <f t="shared" si="11"/>
        <v>0</v>
      </c>
      <c r="Q1100" s="201">
        <v>0</v>
      </c>
      <c r="R1100" s="201">
        <f t="shared" si="12"/>
        <v>0</v>
      </c>
      <c r="S1100" s="201">
        <v>0</v>
      </c>
      <c r="T1100" s="202">
        <f t="shared" si="13"/>
        <v>0</v>
      </c>
      <c r="AR1100" s="23" t="s">
        <v>666</v>
      </c>
      <c r="AT1100" s="23" t="s">
        <v>346</v>
      </c>
      <c r="AU1100" s="23" t="s">
        <v>188</v>
      </c>
      <c r="AY1100" s="23" t="s">
        <v>173</v>
      </c>
      <c r="BE1100" s="203">
        <f t="shared" si="14"/>
        <v>0</v>
      </c>
      <c r="BF1100" s="203">
        <f t="shared" si="15"/>
        <v>0</v>
      </c>
      <c r="BG1100" s="203">
        <f t="shared" si="16"/>
        <v>0</v>
      </c>
      <c r="BH1100" s="203">
        <f t="shared" si="17"/>
        <v>0</v>
      </c>
      <c r="BI1100" s="203">
        <f t="shared" si="18"/>
        <v>0</v>
      </c>
      <c r="BJ1100" s="23" t="s">
        <v>87</v>
      </c>
      <c r="BK1100" s="203">
        <f t="shared" si="19"/>
        <v>0</v>
      </c>
      <c r="BL1100" s="23" t="s">
        <v>239</v>
      </c>
      <c r="BM1100" s="23" t="s">
        <v>2087</v>
      </c>
    </row>
    <row r="1101" spans="2:65" s="1" customFormat="1" ht="25.5" customHeight="1">
      <c r="B1101" s="41"/>
      <c r="C1101" s="242" t="s">
        <v>2088</v>
      </c>
      <c r="D1101" s="242" t="s">
        <v>346</v>
      </c>
      <c r="E1101" s="243" t="s">
        <v>2089</v>
      </c>
      <c r="F1101" s="244" t="s">
        <v>2090</v>
      </c>
      <c r="G1101" s="245" t="s">
        <v>338</v>
      </c>
      <c r="H1101" s="246">
        <v>1</v>
      </c>
      <c r="I1101" s="247"/>
      <c r="J1101" s="248">
        <f t="shared" si="10"/>
        <v>0</v>
      </c>
      <c r="K1101" s="244" t="s">
        <v>78</v>
      </c>
      <c r="L1101" s="249"/>
      <c r="M1101" s="250" t="s">
        <v>78</v>
      </c>
      <c r="N1101" s="251" t="s">
        <v>50</v>
      </c>
      <c r="O1101" s="42"/>
      <c r="P1101" s="201">
        <f t="shared" si="11"/>
        <v>0</v>
      </c>
      <c r="Q1101" s="201">
        <v>0</v>
      </c>
      <c r="R1101" s="201">
        <f t="shared" si="12"/>
        <v>0</v>
      </c>
      <c r="S1101" s="201">
        <v>0</v>
      </c>
      <c r="T1101" s="202">
        <f t="shared" si="13"/>
        <v>0</v>
      </c>
      <c r="AR1101" s="23" t="s">
        <v>666</v>
      </c>
      <c r="AT1101" s="23" t="s">
        <v>346</v>
      </c>
      <c r="AU1101" s="23" t="s">
        <v>188</v>
      </c>
      <c r="AY1101" s="23" t="s">
        <v>173</v>
      </c>
      <c r="BE1101" s="203">
        <f t="shared" si="14"/>
        <v>0</v>
      </c>
      <c r="BF1101" s="203">
        <f t="shared" si="15"/>
        <v>0</v>
      </c>
      <c r="BG1101" s="203">
        <f t="shared" si="16"/>
        <v>0</v>
      </c>
      <c r="BH1101" s="203">
        <f t="shared" si="17"/>
        <v>0</v>
      </c>
      <c r="BI1101" s="203">
        <f t="shared" si="18"/>
        <v>0</v>
      </c>
      <c r="BJ1101" s="23" t="s">
        <v>87</v>
      </c>
      <c r="BK1101" s="203">
        <f t="shared" si="19"/>
        <v>0</v>
      </c>
      <c r="BL1101" s="23" t="s">
        <v>239</v>
      </c>
      <c r="BM1101" s="23" t="s">
        <v>2091</v>
      </c>
    </row>
    <row r="1102" spans="2:65" s="1" customFormat="1" ht="25.5" customHeight="1">
      <c r="B1102" s="41"/>
      <c r="C1102" s="242" t="s">
        <v>2092</v>
      </c>
      <c r="D1102" s="242" t="s">
        <v>346</v>
      </c>
      <c r="E1102" s="243" t="s">
        <v>2093</v>
      </c>
      <c r="F1102" s="244" t="s">
        <v>2094</v>
      </c>
      <c r="G1102" s="245" t="s">
        <v>338</v>
      </c>
      <c r="H1102" s="246">
        <v>5</v>
      </c>
      <c r="I1102" s="247"/>
      <c r="J1102" s="248">
        <f t="shared" si="10"/>
        <v>0</v>
      </c>
      <c r="K1102" s="244" t="s">
        <v>78</v>
      </c>
      <c r="L1102" s="249"/>
      <c r="M1102" s="250" t="s">
        <v>78</v>
      </c>
      <c r="N1102" s="251" t="s">
        <v>50</v>
      </c>
      <c r="O1102" s="42"/>
      <c r="P1102" s="201">
        <f t="shared" si="11"/>
        <v>0</v>
      </c>
      <c r="Q1102" s="201">
        <v>0</v>
      </c>
      <c r="R1102" s="201">
        <f t="shared" si="12"/>
        <v>0</v>
      </c>
      <c r="S1102" s="201">
        <v>0</v>
      </c>
      <c r="T1102" s="202">
        <f t="shared" si="13"/>
        <v>0</v>
      </c>
      <c r="AR1102" s="23" t="s">
        <v>666</v>
      </c>
      <c r="AT1102" s="23" t="s">
        <v>346</v>
      </c>
      <c r="AU1102" s="23" t="s">
        <v>188</v>
      </c>
      <c r="AY1102" s="23" t="s">
        <v>173</v>
      </c>
      <c r="BE1102" s="203">
        <f t="shared" si="14"/>
        <v>0</v>
      </c>
      <c r="BF1102" s="203">
        <f t="shared" si="15"/>
        <v>0</v>
      </c>
      <c r="BG1102" s="203">
        <f t="shared" si="16"/>
        <v>0</v>
      </c>
      <c r="BH1102" s="203">
        <f t="shared" si="17"/>
        <v>0</v>
      </c>
      <c r="BI1102" s="203">
        <f t="shared" si="18"/>
        <v>0</v>
      </c>
      <c r="BJ1102" s="23" t="s">
        <v>87</v>
      </c>
      <c r="BK1102" s="203">
        <f t="shared" si="19"/>
        <v>0</v>
      </c>
      <c r="BL1102" s="23" t="s">
        <v>239</v>
      </c>
      <c r="BM1102" s="23" t="s">
        <v>2095</v>
      </c>
    </row>
    <row r="1103" spans="2:65" s="1" customFormat="1" ht="25.5" customHeight="1">
      <c r="B1103" s="41"/>
      <c r="C1103" s="242" t="s">
        <v>2096</v>
      </c>
      <c r="D1103" s="242" t="s">
        <v>346</v>
      </c>
      <c r="E1103" s="243" t="s">
        <v>2097</v>
      </c>
      <c r="F1103" s="244" t="s">
        <v>2098</v>
      </c>
      <c r="G1103" s="245" t="s">
        <v>338</v>
      </c>
      <c r="H1103" s="246">
        <v>1</v>
      </c>
      <c r="I1103" s="247"/>
      <c r="J1103" s="248">
        <f t="shared" si="10"/>
        <v>0</v>
      </c>
      <c r="K1103" s="244" t="s">
        <v>78</v>
      </c>
      <c r="L1103" s="249"/>
      <c r="M1103" s="250" t="s">
        <v>78</v>
      </c>
      <c r="N1103" s="251" t="s">
        <v>50</v>
      </c>
      <c r="O1103" s="42"/>
      <c r="P1103" s="201">
        <f t="shared" si="11"/>
        <v>0</v>
      </c>
      <c r="Q1103" s="201">
        <v>0</v>
      </c>
      <c r="R1103" s="201">
        <f t="shared" si="12"/>
        <v>0</v>
      </c>
      <c r="S1103" s="201">
        <v>0</v>
      </c>
      <c r="T1103" s="202">
        <f t="shared" si="13"/>
        <v>0</v>
      </c>
      <c r="AR1103" s="23" t="s">
        <v>666</v>
      </c>
      <c r="AT1103" s="23" t="s">
        <v>346</v>
      </c>
      <c r="AU1103" s="23" t="s">
        <v>188</v>
      </c>
      <c r="AY1103" s="23" t="s">
        <v>173</v>
      </c>
      <c r="BE1103" s="203">
        <f t="shared" si="14"/>
        <v>0</v>
      </c>
      <c r="BF1103" s="203">
        <f t="shared" si="15"/>
        <v>0</v>
      </c>
      <c r="BG1103" s="203">
        <f t="shared" si="16"/>
        <v>0</v>
      </c>
      <c r="BH1103" s="203">
        <f t="shared" si="17"/>
        <v>0</v>
      </c>
      <c r="BI1103" s="203">
        <f t="shared" si="18"/>
        <v>0</v>
      </c>
      <c r="BJ1103" s="23" t="s">
        <v>87</v>
      </c>
      <c r="BK1103" s="203">
        <f t="shared" si="19"/>
        <v>0</v>
      </c>
      <c r="BL1103" s="23" t="s">
        <v>239</v>
      </c>
      <c r="BM1103" s="23" t="s">
        <v>2099</v>
      </c>
    </row>
    <row r="1104" spans="2:65" s="1" customFormat="1" ht="25.5" customHeight="1">
      <c r="B1104" s="41"/>
      <c r="C1104" s="242" t="s">
        <v>2100</v>
      </c>
      <c r="D1104" s="242" t="s">
        <v>346</v>
      </c>
      <c r="E1104" s="243" t="s">
        <v>2101</v>
      </c>
      <c r="F1104" s="244" t="s">
        <v>2102</v>
      </c>
      <c r="G1104" s="245" t="s">
        <v>338</v>
      </c>
      <c r="H1104" s="246">
        <v>18</v>
      </c>
      <c r="I1104" s="247"/>
      <c r="J1104" s="248">
        <f t="shared" si="10"/>
        <v>0</v>
      </c>
      <c r="K1104" s="244" t="s">
        <v>78</v>
      </c>
      <c r="L1104" s="249"/>
      <c r="M1104" s="250" t="s">
        <v>78</v>
      </c>
      <c r="N1104" s="251" t="s">
        <v>50</v>
      </c>
      <c r="O1104" s="42"/>
      <c r="P1104" s="201">
        <f t="shared" si="11"/>
        <v>0</v>
      </c>
      <c r="Q1104" s="201">
        <v>0</v>
      </c>
      <c r="R1104" s="201">
        <f t="shared" si="12"/>
        <v>0</v>
      </c>
      <c r="S1104" s="201">
        <v>0</v>
      </c>
      <c r="T1104" s="202">
        <f t="shared" si="13"/>
        <v>0</v>
      </c>
      <c r="AR1104" s="23" t="s">
        <v>666</v>
      </c>
      <c r="AT1104" s="23" t="s">
        <v>346</v>
      </c>
      <c r="AU1104" s="23" t="s">
        <v>188</v>
      </c>
      <c r="AY1104" s="23" t="s">
        <v>173</v>
      </c>
      <c r="BE1104" s="203">
        <f t="shared" si="14"/>
        <v>0</v>
      </c>
      <c r="BF1104" s="203">
        <f t="shared" si="15"/>
        <v>0</v>
      </c>
      <c r="BG1104" s="203">
        <f t="shared" si="16"/>
        <v>0</v>
      </c>
      <c r="BH1104" s="203">
        <f t="shared" si="17"/>
        <v>0</v>
      </c>
      <c r="BI1104" s="203">
        <f t="shared" si="18"/>
        <v>0</v>
      </c>
      <c r="BJ1104" s="23" t="s">
        <v>87</v>
      </c>
      <c r="BK1104" s="203">
        <f t="shared" si="19"/>
        <v>0</v>
      </c>
      <c r="BL1104" s="23" t="s">
        <v>239</v>
      </c>
      <c r="BM1104" s="23" t="s">
        <v>2103</v>
      </c>
    </row>
    <row r="1105" spans="2:65" s="1" customFormat="1" ht="25.5" customHeight="1">
      <c r="B1105" s="41"/>
      <c r="C1105" s="242" t="s">
        <v>2104</v>
      </c>
      <c r="D1105" s="242" t="s">
        <v>346</v>
      </c>
      <c r="E1105" s="243" t="s">
        <v>2105</v>
      </c>
      <c r="F1105" s="244" t="s">
        <v>2106</v>
      </c>
      <c r="G1105" s="245" t="s">
        <v>338</v>
      </c>
      <c r="H1105" s="246">
        <v>3</v>
      </c>
      <c r="I1105" s="247"/>
      <c r="J1105" s="248">
        <f t="shared" si="10"/>
        <v>0</v>
      </c>
      <c r="K1105" s="244" t="s">
        <v>78</v>
      </c>
      <c r="L1105" s="249"/>
      <c r="M1105" s="250" t="s">
        <v>78</v>
      </c>
      <c r="N1105" s="251" t="s">
        <v>50</v>
      </c>
      <c r="O1105" s="42"/>
      <c r="P1105" s="201">
        <f t="shared" si="11"/>
        <v>0</v>
      </c>
      <c r="Q1105" s="201">
        <v>0</v>
      </c>
      <c r="R1105" s="201">
        <f t="shared" si="12"/>
        <v>0</v>
      </c>
      <c r="S1105" s="201">
        <v>0</v>
      </c>
      <c r="T1105" s="202">
        <f t="shared" si="13"/>
        <v>0</v>
      </c>
      <c r="AR1105" s="23" t="s">
        <v>666</v>
      </c>
      <c r="AT1105" s="23" t="s">
        <v>346</v>
      </c>
      <c r="AU1105" s="23" t="s">
        <v>188</v>
      </c>
      <c r="AY1105" s="23" t="s">
        <v>173</v>
      </c>
      <c r="BE1105" s="203">
        <f t="shared" si="14"/>
        <v>0</v>
      </c>
      <c r="BF1105" s="203">
        <f t="shared" si="15"/>
        <v>0</v>
      </c>
      <c r="BG1105" s="203">
        <f t="shared" si="16"/>
        <v>0</v>
      </c>
      <c r="BH1105" s="203">
        <f t="shared" si="17"/>
        <v>0</v>
      </c>
      <c r="BI1105" s="203">
        <f t="shared" si="18"/>
        <v>0</v>
      </c>
      <c r="BJ1105" s="23" t="s">
        <v>87</v>
      </c>
      <c r="BK1105" s="203">
        <f t="shared" si="19"/>
        <v>0</v>
      </c>
      <c r="BL1105" s="23" t="s">
        <v>239</v>
      </c>
      <c r="BM1105" s="23" t="s">
        <v>2107</v>
      </c>
    </row>
    <row r="1106" spans="2:65" s="1" customFormat="1" ht="25.5" customHeight="1">
      <c r="B1106" s="41"/>
      <c r="C1106" s="242" t="s">
        <v>2108</v>
      </c>
      <c r="D1106" s="242" t="s">
        <v>346</v>
      </c>
      <c r="E1106" s="243" t="s">
        <v>2109</v>
      </c>
      <c r="F1106" s="244" t="s">
        <v>2110</v>
      </c>
      <c r="G1106" s="245" t="s">
        <v>338</v>
      </c>
      <c r="H1106" s="246">
        <v>2</v>
      </c>
      <c r="I1106" s="247"/>
      <c r="J1106" s="248">
        <f t="shared" si="10"/>
        <v>0</v>
      </c>
      <c r="K1106" s="244" t="s">
        <v>78</v>
      </c>
      <c r="L1106" s="249"/>
      <c r="M1106" s="250" t="s">
        <v>78</v>
      </c>
      <c r="N1106" s="251" t="s">
        <v>50</v>
      </c>
      <c r="O1106" s="42"/>
      <c r="P1106" s="201">
        <f t="shared" si="11"/>
        <v>0</v>
      </c>
      <c r="Q1106" s="201">
        <v>0</v>
      </c>
      <c r="R1106" s="201">
        <f t="shared" si="12"/>
        <v>0</v>
      </c>
      <c r="S1106" s="201">
        <v>0</v>
      </c>
      <c r="T1106" s="202">
        <f t="shared" si="13"/>
        <v>0</v>
      </c>
      <c r="AR1106" s="23" t="s">
        <v>666</v>
      </c>
      <c r="AT1106" s="23" t="s">
        <v>346</v>
      </c>
      <c r="AU1106" s="23" t="s">
        <v>188</v>
      </c>
      <c r="AY1106" s="23" t="s">
        <v>173</v>
      </c>
      <c r="BE1106" s="203">
        <f t="shared" si="14"/>
        <v>0</v>
      </c>
      <c r="BF1106" s="203">
        <f t="shared" si="15"/>
        <v>0</v>
      </c>
      <c r="BG1106" s="203">
        <f t="shared" si="16"/>
        <v>0</v>
      </c>
      <c r="BH1106" s="203">
        <f t="shared" si="17"/>
        <v>0</v>
      </c>
      <c r="BI1106" s="203">
        <f t="shared" si="18"/>
        <v>0</v>
      </c>
      <c r="BJ1106" s="23" t="s">
        <v>87</v>
      </c>
      <c r="BK1106" s="203">
        <f t="shared" si="19"/>
        <v>0</v>
      </c>
      <c r="BL1106" s="23" t="s">
        <v>239</v>
      </c>
      <c r="BM1106" s="23" t="s">
        <v>2111</v>
      </c>
    </row>
    <row r="1107" spans="2:65" s="1" customFormat="1" ht="25.5" customHeight="1">
      <c r="B1107" s="41"/>
      <c r="C1107" s="242" t="s">
        <v>2112</v>
      </c>
      <c r="D1107" s="242" t="s">
        <v>346</v>
      </c>
      <c r="E1107" s="243" t="s">
        <v>2113</v>
      </c>
      <c r="F1107" s="244" t="s">
        <v>2114</v>
      </c>
      <c r="G1107" s="245" t="s">
        <v>338</v>
      </c>
      <c r="H1107" s="246">
        <v>1</v>
      </c>
      <c r="I1107" s="247"/>
      <c r="J1107" s="248">
        <f t="shared" si="10"/>
        <v>0</v>
      </c>
      <c r="K1107" s="244" t="s">
        <v>78</v>
      </c>
      <c r="L1107" s="249"/>
      <c r="M1107" s="250" t="s">
        <v>78</v>
      </c>
      <c r="N1107" s="251" t="s">
        <v>50</v>
      </c>
      <c r="O1107" s="42"/>
      <c r="P1107" s="201">
        <f t="shared" si="11"/>
        <v>0</v>
      </c>
      <c r="Q1107" s="201">
        <v>0</v>
      </c>
      <c r="R1107" s="201">
        <f t="shared" si="12"/>
        <v>0</v>
      </c>
      <c r="S1107" s="201">
        <v>0</v>
      </c>
      <c r="T1107" s="202">
        <f t="shared" si="13"/>
        <v>0</v>
      </c>
      <c r="AR1107" s="23" t="s">
        <v>666</v>
      </c>
      <c r="AT1107" s="23" t="s">
        <v>346</v>
      </c>
      <c r="AU1107" s="23" t="s">
        <v>188</v>
      </c>
      <c r="AY1107" s="23" t="s">
        <v>173</v>
      </c>
      <c r="BE1107" s="203">
        <f t="shared" si="14"/>
        <v>0</v>
      </c>
      <c r="BF1107" s="203">
        <f t="shared" si="15"/>
        <v>0</v>
      </c>
      <c r="BG1107" s="203">
        <f t="shared" si="16"/>
        <v>0</v>
      </c>
      <c r="BH1107" s="203">
        <f t="shared" si="17"/>
        <v>0</v>
      </c>
      <c r="BI1107" s="203">
        <f t="shared" si="18"/>
        <v>0</v>
      </c>
      <c r="BJ1107" s="23" t="s">
        <v>87</v>
      </c>
      <c r="BK1107" s="203">
        <f t="shared" si="19"/>
        <v>0</v>
      </c>
      <c r="BL1107" s="23" t="s">
        <v>239</v>
      </c>
      <c r="BM1107" s="23" t="s">
        <v>2115</v>
      </c>
    </row>
    <row r="1108" spans="2:65" s="1" customFormat="1" ht="16.5" customHeight="1">
      <c r="B1108" s="41"/>
      <c r="C1108" s="192" t="s">
        <v>2116</v>
      </c>
      <c r="D1108" s="192" t="s">
        <v>176</v>
      </c>
      <c r="E1108" s="193" t="s">
        <v>2117</v>
      </c>
      <c r="F1108" s="194" t="s">
        <v>2118</v>
      </c>
      <c r="G1108" s="195" t="s">
        <v>256</v>
      </c>
      <c r="H1108" s="196">
        <v>216.6</v>
      </c>
      <c r="I1108" s="197"/>
      <c r="J1108" s="198">
        <f t="shared" si="10"/>
        <v>0</v>
      </c>
      <c r="K1108" s="194" t="s">
        <v>78</v>
      </c>
      <c r="L1108" s="61"/>
      <c r="M1108" s="199" t="s">
        <v>78</v>
      </c>
      <c r="N1108" s="200" t="s">
        <v>50</v>
      </c>
      <c r="O1108" s="42"/>
      <c r="P1108" s="201">
        <f t="shared" si="11"/>
        <v>0</v>
      </c>
      <c r="Q1108" s="201">
        <v>8.5000000000000006E-3</v>
      </c>
      <c r="R1108" s="201">
        <f t="shared" si="12"/>
        <v>1.8411000000000002</v>
      </c>
      <c r="S1108" s="201">
        <v>0</v>
      </c>
      <c r="T1108" s="202">
        <f t="shared" si="13"/>
        <v>0</v>
      </c>
      <c r="AR1108" s="23" t="s">
        <v>239</v>
      </c>
      <c r="AT1108" s="23" t="s">
        <v>176</v>
      </c>
      <c r="AU1108" s="23" t="s">
        <v>188</v>
      </c>
      <c r="AY1108" s="23" t="s">
        <v>173</v>
      </c>
      <c r="BE1108" s="203">
        <f t="shared" si="14"/>
        <v>0</v>
      </c>
      <c r="BF1108" s="203">
        <f t="shared" si="15"/>
        <v>0</v>
      </c>
      <c r="BG1108" s="203">
        <f t="shared" si="16"/>
        <v>0</v>
      </c>
      <c r="BH1108" s="203">
        <f t="shared" si="17"/>
        <v>0</v>
      </c>
      <c r="BI1108" s="203">
        <f t="shared" si="18"/>
        <v>0</v>
      </c>
      <c r="BJ1108" s="23" t="s">
        <v>87</v>
      </c>
      <c r="BK1108" s="203">
        <f t="shared" si="19"/>
        <v>0</v>
      </c>
      <c r="BL1108" s="23" t="s">
        <v>239</v>
      </c>
      <c r="BM1108" s="23" t="s">
        <v>2119</v>
      </c>
    </row>
    <row r="1109" spans="2:65" s="11" customFormat="1" ht="13.5">
      <c r="B1109" s="210"/>
      <c r="C1109" s="211"/>
      <c r="D1109" s="204" t="s">
        <v>279</v>
      </c>
      <c r="E1109" s="212" t="s">
        <v>78</v>
      </c>
      <c r="F1109" s="213" t="s">
        <v>2120</v>
      </c>
      <c r="G1109" s="211"/>
      <c r="H1109" s="214">
        <v>162.30000000000001</v>
      </c>
      <c r="I1109" s="215"/>
      <c r="J1109" s="211"/>
      <c r="K1109" s="211"/>
      <c r="L1109" s="216"/>
      <c r="M1109" s="217"/>
      <c r="N1109" s="218"/>
      <c r="O1109" s="218"/>
      <c r="P1109" s="218"/>
      <c r="Q1109" s="218"/>
      <c r="R1109" s="218"/>
      <c r="S1109" s="218"/>
      <c r="T1109" s="219"/>
      <c r="AT1109" s="220" t="s">
        <v>279</v>
      </c>
      <c r="AU1109" s="220" t="s">
        <v>188</v>
      </c>
      <c r="AV1109" s="11" t="s">
        <v>89</v>
      </c>
      <c r="AW1109" s="11" t="s">
        <v>42</v>
      </c>
      <c r="AX1109" s="11" t="s">
        <v>80</v>
      </c>
      <c r="AY1109" s="220" t="s">
        <v>173</v>
      </c>
    </row>
    <row r="1110" spans="2:65" s="11" customFormat="1" ht="13.5">
      <c r="B1110" s="210"/>
      <c r="C1110" s="211"/>
      <c r="D1110" s="204" t="s">
        <v>279</v>
      </c>
      <c r="E1110" s="212" t="s">
        <v>78</v>
      </c>
      <c r="F1110" s="213" t="s">
        <v>2121</v>
      </c>
      <c r="G1110" s="211"/>
      <c r="H1110" s="214">
        <v>54.3</v>
      </c>
      <c r="I1110" s="215"/>
      <c r="J1110" s="211"/>
      <c r="K1110" s="211"/>
      <c r="L1110" s="216"/>
      <c r="M1110" s="217"/>
      <c r="N1110" s="218"/>
      <c r="O1110" s="218"/>
      <c r="P1110" s="218"/>
      <c r="Q1110" s="218"/>
      <c r="R1110" s="218"/>
      <c r="S1110" s="218"/>
      <c r="T1110" s="219"/>
      <c r="AT1110" s="220" t="s">
        <v>279</v>
      </c>
      <c r="AU1110" s="220" t="s">
        <v>188</v>
      </c>
      <c r="AV1110" s="11" t="s">
        <v>89</v>
      </c>
      <c r="AW1110" s="11" t="s">
        <v>42</v>
      </c>
      <c r="AX1110" s="11" t="s">
        <v>80</v>
      </c>
      <c r="AY1110" s="220" t="s">
        <v>173</v>
      </c>
    </row>
    <row r="1111" spans="2:65" s="13" customFormat="1" ht="13.5">
      <c r="B1111" s="231"/>
      <c r="C1111" s="232"/>
      <c r="D1111" s="204" t="s">
        <v>279</v>
      </c>
      <c r="E1111" s="233" t="s">
        <v>78</v>
      </c>
      <c r="F1111" s="234" t="s">
        <v>292</v>
      </c>
      <c r="G1111" s="232"/>
      <c r="H1111" s="235">
        <v>216.6</v>
      </c>
      <c r="I1111" s="236"/>
      <c r="J1111" s="232"/>
      <c r="K1111" s="232"/>
      <c r="L1111" s="237"/>
      <c r="M1111" s="238"/>
      <c r="N1111" s="239"/>
      <c r="O1111" s="239"/>
      <c r="P1111" s="239"/>
      <c r="Q1111" s="239"/>
      <c r="R1111" s="239"/>
      <c r="S1111" s="239"/>
      <c r="T1111" s="240"/>
      <c r="AT1111" s="241" t="s">
        <v>279</v>
      </c>
      <c r="AU1111" s="241" t="s">
        <v>188</v>
      </c>
      <c r="AV1111" s="13" t="s">
        <v>194</v>
      </c>
      <c r="AW1111" s="13" t="s">
        <v>42</v>
      </c>
      <c r="AX1111" s="13" t="s">
        <v>87</v>
      </c>
      <c r="AY1111" s="241" t="s">
        <v>173</v>
      </c>
    </row>
    <row r="1112" spans="2:65" s="1" customFormat="1" ht="25.5" customHeight="1">
      <c r="B1112" s="41"/>
      <c r="C1112" s="242" t="s">
        <v>2122</v>
      </c>
      <c r="D1112" s="242" t="s">
        <v>346</v>
      </c>
      <c r="E1112" s="243" t="s">
        <v>2123</v>
      </c>
      <c r="F1112" s="244" t="s">
        <v>2124</v>
      </c>
      <c r="G1112" s="245" t="s">
        <v>338</v>
      </c>
      <c r="H1112" s="246">
        <v>7</v>
      </c>
      <c r="I1112" s="247"/>
      <c r="J1112" s="248">
        <f t="shared" ref="J1112:J1118" si="20">ROUND(I1112*H1112,2)</f>
        <v>0</v>
      </c>
      <c r="K1112" s="244" t="s">
        <v>78</v>
      </c>
      <c r="L1112" s="249"/>
      <c r="M1112" s="250" t="s">
        <v>78</v>
      </c>
      <c r="N1112" s="251" t="s">
        <v>50</v>
      </c>
      <c r="O1112" s="42"/>
      <c r="P1112" s="201">
        <f t="shared" ref="P1112:P1118" si="21">O1112*H1112</f>
        <v>0</v>
      </c>
      <c r="Q1112" s="201">
        <v>0</v>
      </c>
      <c r="R1112" s="201">
        <f t="shared" ref="R1112:R1118" si="22">Q1112*H1112</f>
        <v>0</v>
      </c>
      <c r="S1112" s="201">
        <v>0</v>
      </c>
      <c r="T1112" s="202">
        <f t="shared" ref="T1112:T1118" si="23">S1112*H1112</f>
        <v>0</v>
      </c>
      <c r="AR1112" s="23" t="s">
        <v>666</v>
      </c>
      <c r="AT1112" s="23" t="s">
        <v>346</v>
      </c>
      <c r="AU1112" s="23" t="s">
        <v>188</v>
      </c>
      <c r="AY1112" s="23" t="s">
        <v>173</v>
      </c>
      <c r="BE1112" s="203">
        <f t="shared" ref="BE1112:BE1118" si="24">IF(N1112="základní",J1112,0)</f>
        <v>0</v>
      </c>
      <c r="BF1112" s="203">
        <f t="shared" ref="BF1112:BF1118" si="25">IF(N1112="snížená",J1112,0)</f>
        <v>0</v>
      </c>
      <c r="BG1112" s="203">
        <f t="shared" ref="BG1112:BG1118" si="26">IF(N1112="zákl. přenesená",J1112,0)</f>
        <v>0</v>
      </c>
      <c r="BH1112" s="203">
        <f t="shared" ref="BH1112:BH1118" si="27">IF(N1112="sníž. přenesená",J1112,0)</f>
        <v>0</v>
      </c>
      <c r="BI1112" s="203">
        <f t="shared" ref="BI1112:BI1118" si="28">IF(N1112="nulová",J1112,0)</f>
        <v>0</v>
      </c>
      <c r="BJ1112" s="23" t="s">
        <v>87</v>
      </c>
      <c r="BK1112" s="203">
        <f t="shared" ref="BK1112:BK1118" si="29">ROUND(I1112*H1112,2)</f>
        <v>0</v>
      </c>
      <c r="BL1112" s="23" t="s">
        <v>239</v>
      </c>
      <c r="BM1112" s="23" t="s">
        <v>2125</v>
      </c>
    </row>
    <row r="1113" spans="2:65" s="1" customFormat="1" ht="25.5" customHeight="1">
      <c r="B1113" s="41"/>
      <c r="C1113" s="242" t="s">
        <v>2126</v>
      </c>
      <c r="D1113" s="242" t="s">
        <v>346</v>
      </c>
      <c r="E1113" s="243" t="s">
        <v>2127</v>
      </c>
      <c r="F1113" s="244" t="s">
        <v>2128</v>
      </c>
      <c r="G1113" s="245" t="s">
        <v>338</v>
      </c>
      <c r="H1113" s="246">
        <v>7</v>
      </c>
      <c r="I1113" s="247"/>
      <c r="J1113" s="248">
        <f t="shared" si="20"/>
        <v>0</v>
      </c>
      <c r="K1113" s="244" t="s">
        <v>78</v>
      </c>
      <c r="L1113" s="249"/>
      <c r="M1113" s="250" t="s">
        <v>78</v>
      </c>
      <c r="N1113" s="251" t="s">
        <v>50</v>
      </c>
      <c r="O1113" s="42"/>
      <c r="P1113" s="201">
        <f t="shared" si="21"/>
        <v>0</v>
      </c>
      <c r="Q1113" s="201">
        <v>0</v>
      </c>
      <c r="R1113" s="201">
        <f t="shared" si="22"/>
        <v>0</v>
      </c>
      <c r="S1113" s="201">
        <v>0</v>
      </c>
      <c r="T1113" s="202">
        <f t="shared" si="23"/>
        <v>0</v>
      </c>
      <c r="AR1113" s="23" t="s">
        <v>666</v>
      </c>
      <c r="AT1113" s="23" t="s">
        <v>346</v>
      </c>
      <c r="AU1113" s="23" t="s">
        <v>188</v>
      </c>
      <c r="AY1113" s="23" t="s">
        <v>173</v>
      </c>
      <c r="BE1113" s="203">
        <f t="shared" si="24"/>
        <v>0</v>
      </c>
      <c r="BF1113" s="203">
        <f t="shared" si="25"/>
        <v>0</v>
      </c>
      <c r="BG1113" s="203">
        <f t="shared" si="26"/>
        <v>0</v>
      </c>
      <c r="BH1113" s="203">
        <f t="shared" si="27"/>
        <v>0</v>
      </c>
      <c r="BI1113" s="203">
        <f t="shared" si="28"/>
        <v>0</v>
      </c>
      <c r="BJ1113" s="23" t="s">
        <v>87</v>
      </c>
      <c r="BK1113" s="203">
        <f t="shared" si="29"/>
        <v>0</v>
      </c>
      <c r="BL1113" s="23" t="s">
        <v>239</v>
      </c>
      <c r="BM1113" s="23" t="s">
        <v>2129</v>
      </c>
    </row>
    <row r="1114" spans="2:65" s="1" customFormat="1" ht="25.5" customHeight="1">
      <c r="B1114" s="41"/>
      <c r="C1114" s="242" t="s">
        <v>2130</v>
      </c>
      <c r="D1114" s="242" t="s">
        <v>346</v>
      </c>
      <c r="E1114" s="243" t="s">
        <v>2131</v>
      </c>
      <c r="F1114" s="244" t="s">
        <v>2132</v>
      </c>
      <c r="G1114" s="245" t="s">
        <v>338</v>
      </c>
      <c r="H1114" s="246">
        <v>6</v>
      </c>
      <c r="I1114" s="247"/>
      <c r="J1114" s="248">
        <f t="shared" si="20"/>
        <v>0</v>
      </c>
      <c r="K1114" s="244" t="s">
        <v>78</v>
      </c>
      <c r="L1114" s="249"/>
      <c r="M1114" s="250" t="s">
        <v>78</v>
      </c>
      <c r="N1114" s="251" t="s">
        <v>50</v>
      </c>
      <c r="O1114" s="42"/>
      <c r="P1114" s="201">
        <f t="shared" si="21"/>
        <v>0</v>
      </c>
      <c r="Q1114" s="201">
        <v>0</v>
      </c>
      <c r="R1114" s="201">
        <f t="shared" si="22"/>
        <v>0</v>
      </c>
      <c r="S1114" s="201">
        <v>0</v>
      </c>
      <c r="T1114" s="202">
        <f t="shared" si="23"/>
        <v>0</v>
      </c>
      <c r="AR1114" s="23" t="s">
        <v>666</v>
      </c>
      <c r="AT1114" s="23" t="s">
        <v>346</v>
      </c>
      <c r="AU1114" s="23" t="s">
        <v>188</v>
      </c>
      <c r="AY1114" s="23" t="s">
        <v>173</v>
      </c>
      <c r="BE1114" s="203">
        <f t="shared" si="24"/>
        <v>0</v>
      </c>
      <c r="BF1114" s="203">
        <f t="shared" si="25"/>
        <v>0</v>
      </c>
      <c r="BG1114" s="203">
        <f t="shared" si="26"/>
        <v>0</v>
      </c>
      <c r="BH1114" s="203">
        <f t="shared" si="27"/>
        <v>0</v>
      </c>
      <c r="BI1114" s="203">
        <f t="shared" si="28"/>
        <v>0</v>
      </c>
      <c r="BJ1114" s="23" t="s">
        <v>87</v>
      </c>
      <c r="BK1114" s="203">
        <f t="shared" si="29"/>
        <v>0</v>
      </c>
      <c r="BL1114" s="23" t="s">
        <v>239</v>
      </c>
      <c r="BM1114" s="23" t="s">
        <v>2133</v>
      </c>
    </row>
    <row r="1115" spans="2:65" s="1" customFormat="1" ht="25.5" customHeight="1">
      <c r="B1115" s="41"/>
      <c r="C1115" s="242" t="s">
        <v>2134</v>
      </c>
      <c r="D1115" s="242" t="s">
        <v>346</v>
      </c>
      <c r="E1115" s="243" t="s">
        <v>2135</v>
      </c>
      <c r="F1115" s="244" t="s">
        <v>2136</v>
      </c>
      <c r="G1115" s="245" t="s">
        <v>338</v>
      </c>
      <c r="H1115" s="246">
        <v>3</v>
      </c>
      <c r="I1115" s="247"/>
      <c r="J1115" s="248">
        <f t="shared" si="20"/>
        <v>0</v>
      </c>
      <c r="K1115" s="244" t="s">
        <v>78</v>
      </c>
      <c r="L1115" s="249"/>
      <c r="M1115" s="250" t="s">
        <v>78</v>
      </c>
      <c r="N1115" s="251" t="s">
        <v>50</v>
      </c>
      <c r="O1115" s="42"/>
      <c r="P1115" s="201">
        <f t="shared" si="21"/>
        <v>0</v>
      </c>
      <c r="Q1115" s="201">
        <v>0</v>
      </c>
      <c r="R1115" s="201">
        <f t="shared" si="22"/>
        <v>0</v>
      </c>
      <c r="S1115" s="201">
        <v>0</v>
      </c>
      <c r="T1115" s="202">
        <f t="shared" si="23"/>
        <v>0</v>
      </c>
      <c r="AR1115" s="23" t="s">
        <v>666</v>
      </c>
      <c r="AT1115" s="23" t="s">
        <v>346</v>
      </c>
      <c r="AU1115" s="23" t="s">
        <v>188</v>
      </c>
      <c r="AY1115" s="23" t="s">
        <v>173</v>
      </c>
      <c r="BE1115" s="203">
        <f t="shared" si="24"/>
        <v>0</v>
      </c>
      <c r="BF1115" s="203">
        <f t="shared" si="25"/>
        <v>0</v>
      </c>
      <c r="BG1115" s="203">
        <f t="shared" si="26"/>
        <v>0</v>
      </c>
      <c r="BH1115" s="203">
        <f t="shared" si="27"/>
        <v>0</v>
      </c>
      <c r="BI1115" s="203">
        <f t="shared" si="28"/>
        <v>0</v>
      </c>
      <c r="BJ1115" s="23" t="s">
        <v>87</v>
      </c>
      <c r="BK1115" s="203">
        <f t="shared" si="29"/>
        <v>0</v>
      </c>
      <c r="BL1115" s="23" t="s">
        <v>239</v>
      </c>
      <c r="BM1115" s="23" t="s">
        <v>2137</v>
      </c>
    </row>
    <row r="1116" spans="2:65" s="1" customFormat="1" ht="25.5" customHeight="1">
      <c r="B1116" s="41"/>
      <c r="C1116" s="242" t="s">
        <v>2138</v>
      </c>
      <c r="D1116" s="242" t="s">
        <v>346</v>
      </c>
      <c r="E1116" s="243" t="s">
        <v>2139</v>
      </c>
      <c r="F1116" s="244" t="s">
        <v>2140</v>
      </c>
      <c r="G1116" s="245" t="s">
        <v>338</v>
      </c>
      <c r="H1116" s="246">
        <v>3</v>
      </c>
      <c r="I1116" s="247"/>
      <c r="J1116" s="248">
        <f t="shared" si="20"/>
        <v>0</v>
      </c>
      <c r="K1116" s="244" t="s">
        <v>78</v>
      </c>
      <c r="L1116" s="249"/>
      <c r="M1116" s="250" t="s">
        <v>78</v>
      </c>
      <c r="N1116" s="251" t="s">
        <v>50</v>
      </c>
      <c r="O1116" s="42"/>
      <c r="P1116" s="201">
        <f t="shared" si="21"/>
        <v>0</v>
      </c>
      <c r="Q1116" s="201">
        <v>0</v>
      </c>
      <c r="R1116" s="201">
        <f t="shared" si="22"/>
        <v>0</v>
      </c>
      <c r="S1116" s="201">
        <v>0</v>
      </c>
      <c r="T1116" s="202">
        <f t="shared" si="23"/>
        <v>0</v>
      </c>
      <c r="AR1116" s="23" t="s">
        <v>666</v>
      </c>
      <c r="AT1116" s="23" t="s">
        <v>346</v>
      </c>
      <c r="AU1116" s="23" t="s">
        <v>188</v>
      </c>
      <c r="AY1116" s="23" t="s">
        <v>173</v>
      </c>
      <c r="BE1116" s="203">
        <f t="shared" si="24"/>
        <v>0</v>
      </c>
      <c r="BF1116" s="203">
        <f t="shared" si="25"/>
        <v>0</v>
      </c>
      <c r="BG1116" s="203">
        <f t="shared" si="26"/>
        <v>0</v>
      </c>
      <c r="BH1116" s="203">
        <f t="shared" si="27"/>
        <v>0</v>
      </c>
      <c r="BI1116" s="203">
        <f t="shared" si="28"/>
        <v>0</v>
      </c>
      <c r="BJ1116" s="23" t="s">
        <v>87</v>
      </c>
      <c r="BK1116" s="203">
        <f t="shared" si="29"/>
        <v>0</v>
      </c>
      <c r="BL1116" s="23" t="s">
        <v>239</v>
      </c>
      <c r="BM1116" s="23" t="s">
        <v>2141</v>
      </c>
    </row>
    <row r="1117" spans="2:65" s="1" customFormat="1" ht="25.5" customHeight="1">
      <c r="B1117" s="41"/>
      <c r="C1117" s="242" t="s">
        <v>2142</v>
      </c>
      <c r="D1117" s="242" t="s">
        <v>346</v>
      </c>
      <c r="E1117" s="243" t="s">
        <v>2143</v>
      </c>
      <c r="F1117" s="244" t="s">
        <v>2144</v>
      </c>
      <c r="G1117" s="245" t="s">
        <v>338</v>
      </c>
      <c r="H1117" s="246">
        <v>3</v>
      </c>
      <c r="I1117" s="247"/>
      <c r="J1117" s="248">
        <f t="shared" si="20"/>
        <v>0</v>
      </c>
      <c r="K1117" s="244" t="s">
        <v>78</v>
      </c>
      <c r="L1117" s="249"/>
      <c r="M1117" s="250" t="s">
        <v>78</v>
      </c>
      <c r="N1117" s="251" t="s">
        <v>50</v>
      </c>
      <c r="O1117" s="42"/>
      <c r="P1117" s="201">
        <f t="shared" si="21"/>
        <v>0</v>
      </c>
      <c r="Q1117" s="201">
        <v>0</v>
      </c>
      <c r="R1117" s="201">
        <f t="shared" si="22"/>
        <v>0</v>
      </c>
      <c r="S1117" s="201">
        <v>0</v>
      </c>
      <c r="T1117" s="202">
        <f t="shared" si="23"/>
        <v>0</v>
      </c>
      <c r="AR1117" s="23" t="s">
        <v>666</v>
      </c>
      <c r="AT1117" s="23" t="s">
        <v>346</v>
      </c>
      <c r="AU1117" s="23" t="s">
        <v>188</v>
      </c>
      <c r="AY1117" s="23" t="s">
        <v>173</v>
      </c>
      <c r="BE1117" s="203">
        <f t="shared" si="24"/>
        <v>0</v>
      </c>
      <c r="BF1117" s="203">
        <f t="shared" si="25"/>
        <v>0</v>
      </c>
      <c r="BG1117" s="203">
        <f t="shared" si="26"/>
        <v>0</v>
      </c>
      <c r="BH1117" s="203">
        <f t="shared" si="27"/>
        <v>0</v>
      </c>
      <c r="BI1117" s="203">
        <f t="shared" si="28"/>
        <v>0</v>
      </c>
      <c r="BJ1117" s="23" t="s">
        <v>87</v>
      </c>
      <c r="BK1117" s="203">
        <f t="shared" si="29"/>
        <v>0</v>
      </c>
      <c r="BL1117" s="23" t="s">
        <v>239</v>
      </c>
      <c r="BM1117" s="23" t="s">
        <v>2145</v>
      </c>
    </row>
    <row r="1118" spans="2:65" s="1" customFormat="1" ht="25.5" customHeight="1">
      <c r="B1118" s="41"/>
      <c r="C1118" s="192" t="s">
        <v>2146</v>
      </c>
      <c r="D1118" s="192" t="s">
        <v>176</v>
      </c>
      <c r="E1118" s="193" t="s">
        <v>2147</v>
      </c>
      <c r="F1118" s="194" t="s">
        <v>2148</v>
      </c>
      <c r="G1118" s="195" t="s">
        <v>256</v>
      </c>
      <c r="H1118" s="196">
        <v>172.202</v>
      </c>
      <c r="I1118" s="197"/>
      <c r="J1118" s="198">
        <f t="shared" si="20"/>
        <v>0</v>
      </c>
      <c r="K1118" s="194" t="s">
        <v>78</v>
      </c>
      <c r="L1118" s="61"/>
      <c r="M1118" s="199" t="s">
        <v>78</v>
      </c>
      <c r="N1118" s="200" t="s">
        <v>50</v>
      </c>
      <c r="O1118" s="42"/>
      <c r="P1118" s="201">
        <f t="shared" si="21"/>
        <v>0</v>
      </c>
      <c r="Q1118" s="201">
        <v>6.0000000000000002E-5</v>
      </c>
      <c r="R1118" s="201">
        <f t="shared" si="22"/>
        <v>1.033212E-2</v>
      </c>
      <c r="S1118" s="201">
        <v>0</v>
      </c>
      <c r="T1118" s="202">
        <f t="shared" si="23"/>
        <v>0</v>
      </c>
      <c r="AR1118" s="23" t="s">
        <v>239</v>
      </c>
      <c r="AT1118" s="23" t="s">
        <v>176</v>
      </c>
      <c r="AU1118" s="23" t="s">
        <v>188</v>
      </c>
      <c r="AY1118" s="23" t="s">
        <v>173</v>
      </c>
      <c r="BE1118" s="203">
        <f t="shared" si="24"/>
        <v>0</v>
      </c>
      <c r="BF1118" s="203">
        <f t="shared" si="25"/>
        <v>0</v>
      </c>
      <c r="BG1118" s="203">
        <f t="shared" si="26"/>
        <v>0</v>
      </c>
      <c r="BH1118" s="203">
        <f t="shared" si="27"/>
        <v>0</v>
      </c>
      <c r="BI1118" s="203">
        <f t="shared" si="28"/>
        <v>0</v>
      </c>
      <c r="BJ1118" s="23" t="s">
        <v>87</v>
      </c>
      <c r="BK1118" s="203">
        <f t="shared" si="29"/>
        <v>0</v>
      </c>
      <c r="BL1118" s="23" t="s">
        <v>239</v>
      </c>
      <c r="BM1118" s="23" t="s">
        <v>2149</v>
      </c>
    </row>
    <row r="1119" spans="2:65" s="11" customFormat="1" ht="13.5">
      <c r="B1119" s="210"/>
      <c r="C1119" s="211"/>
      <c r="D1119" s="204" t="s">
        <v>279</v>
      </c>
      <c r="E1119" s="212" t="s">
        <v>78</v>
      </c>
      <c r="F1119" s="213" t="s">
        <v>2150</v>
      </c>
      <c r="G1119" s="211"/>
      <c r="H1119" s="214">
        <v>237.61</v>
      </c>
      <c r="I1119" s="215"/>
      <c r="J1119" s="211"/>
      <c r="K1119" s="211"/>
      <c r="L1119" s="216"/>
      <c r="M1119" s="217"/>
      <c r="N1119" s="218"/>
      <c r="O1119" s="218"/>
      <c r="P1119" s="218"/>
      <c r="Q1119" s="218"/>
      <c r="R1119" s="218"/>
      <c r="S1119" s="218"/>
      <c r="T1119" s="219"/>
      <c r="AT1119" s="220" t="s">
        <v>279</v>
      </c>
      <c r="AU1119" s="220" t="s">
        <v>188</v>
      </c>
      <c r="AV1119" s="11" t="s">
        <v>89</v>
      </c>
      <c r="AW1119" s="11" t="s">
        <v>42</v>
      </c>
      <c r="AX1119" s="11" t="s">
        <v>80</v>
      </c>
      <c r="AY1119" s="220" t="s">
        <v>173</v>
      </c>
    </row>
    <row r="1120" spans="2:65" s="11" customFormat="1" ht="13.5">
      <c r="B1120" s="210"/>
      <c r="C1120" s="211"/>
      <c r="D1120" s="204" t="s">
        <v>279</v>
      </c>
      <c r="E1120" s="212" t="s">
        <v>78</v>
      </c>
      <c r="F1120" s="213" t="s">
        <v>2151</v>
      </c>
      <c r="G1120" s="211"/>
      <c r="H1120" s="214">
        <v>-65.408000000000001</v>
      </c>
      <c r="I1120" s="215"/>
      <c r="J1120" s="211"/>
      <c r="K1120" s="211"/>
      <c r="L1120" s="216"/>
      <c r="M1120" s="217"/>
      <c r="N1120" s="218"/>
      <c r="O1120" s="218"/>
      <c r="P1120" s="218"/>
      <c r="Q1120" s="218"/>
      <c r="R1120" s="218"/>
      <c r="S1120" s="218"/>
      <c r="T1120" s="219"/>
      <c r="AT1120" s="220" t="s">
        <v>279</v>
      </c>
      <c r="AU1120" s="220" t="s">
        <v>188</v>
      </c>
      <c r="AV1120" s="11" t="s">
        <v>89</v>
      </c>
      <c r="AW1120" s="11" t="s">
        <v>42</v>
      </c>
      <c r="AX1120" s="11" t="s">
        <v>80</v>
      </c>
      <c r="AY1120" s="220" t="s">
        <v>173</v>
      </c>
    </row>
    <row r="1121" spans="2:65" s="1" customFormat="1" ht="25.5" customHeight="1">
      <c r="B1121" s="41"/>
      <c r="C1121" s="192" t="s">
        <v>2152</v>
      </c>
      <c r="D1121" s="192" t="s">
        <v>176</v>
      </c>
      <c r="E1121" s="193" t="s">
        <v>2153</v>
      </c>
      <c r="F1121" s="194" t="s">
        <v>2154</v>
      </c>
      <c r="G1121" s="195" t="s">
        <v>256</v>
      </c>
      <c r="H1121" s="196">
        <v>274.22000000000003</v>
      </c>
      <c r="I1121" s="197"/>
      <c r="J1121" s="198">
        <f>ROUND(I1121*H1121,2)</f>
        <v>0</v>
      </c>
      <c r="K1121" s="194" t="s">
        <v>78</v>
      </c>
      <c r="L1121" s="61"/>
      <c r="M1121" s="199" t="s">
        <v>78</v>
      </c>
      <c r="N1121" s="200" t="s">
        <v>50</v>
      </c>
      <c r="O1121" s="42"/>
      <c r="P1121" s="201">
        <f>O1121*H1121</f>
        <v>0</v>
      </c>
      <c r="Q1121" s="201">
        <v>6.0000000000000002E-5</v>
      </c>
      <c r="R1121" s="201">
        <f>Q1121*H1121</f>
        <v>1.6453200000000001E-2</v>
      </c>
      <c r="S1121" s="201">
        <v>0</v>
      </c>
      <c r="T1121" s="202">
        <f>S1121*H1121</f>
        <v>0</v>
      </c>
      <c r="AR1121" s="23" t="s">
        <v>239</v>
      </c>
      <c r="AT1121" s="23" t="s">
        <v>176</v>
      </c>
      <c r="AU1121" s="23" t="s">
        <v>188</v>
      </c>
      <c r="AY1121" s="23" t="s">
        <v>173</v>
      </c>
      <c r="BE1121" s="203">
        <f>IF(N1121="základní",J1121,0)</f>
        <v>0</v>
      </c>
      <c r="BF1121" s="203">
        <f>IF(N1121="snížená",J1121,0)</f>
        <v>0</v>
      </c>
      <c r="BG1121" s="203">
        <f>IF(N1121="zákl. přenesená",J1121,0)</f>
        <v>0</v>
      </c>
      <c r="BH1121" s="203">
        <f>IF(N1121="sníž. přenesená",J1121,0)</f>
        <v>0</v>
      </c>
      <c r="BI1121" s="203">
        <f>IF(N1121="nulová",J1121,0)</f>
        <v>0</v>
      </c>
      <c r="BJ1121" s="23" t="s">
        <v>87</v>
      </c>
      <c r="BK1121" s="203">
        <f>ROUND(I1121*H1121,2)</f>
        <v>0</v>
      </c>
      <c r="BL1121" s="23" t="s">
        <v>239</v>
      </c>
      <c r="BM1121" s="23" t="s">
        <v>2155</v>
      </c>
    </row>
    <row r="1122" spans="2:65" s="11" customFormat="1" ht="13.5">
      <c r="B1122" s="210"/>
      <c r="C1122" s="211"/>
      <c r="D1122" s="204" t="s">
        <v>279</v>
      </c>
      <c r="E1122" s="212" t="s">
        <v>78</v>
      </c>
      <c r="F1122" s="213" t="s">
        <v>2156</v>
      </c>
      <c r="G1122" s="211"/>
      <c r="H1122" s="214">
        <v>274.22000000000003</v>
      </c>
      <c r="I1122" s="215"/>
      <c r="J1122" s="211"/>
      <c r="K1122" s="211"/>
      <c r="L1122" s="216"/>
      <c r="M1122" s="217"/>
      <c r="N1122" s="218"/>
      <c r="O1122" s="218"/>
      <c r="P1122" s="218"/>
      <c r="Q1122" s="218"/>
      <c r="R1122" s="218"/>
      <c r="S1122" s="218"/>
      <c r="T1122" s="219"/>
      <c r="AT1122" s="220" t="s">
        <v>279</v>
      </c>
      <c r="AU1122" s="220" t="s">
        <v>188</v>
      </c>
      <c r="AV1122" s="11" t="s">
        <v>89</v>
      </c>
      <c r="AW1122" s="11" t="s">
        <v>42</v>
      </c>
      <c r="AX1122" s="11" t="s">
        <v>87</v>
      </c>
      <c r="AY1122" s="220" t="s">
        <v>173</v>
      </c>
    </row>
    <row r="1123" spans="2:65" s="1" customFormat="1" ht="25.5" customHeight="1">
      <c r="B1123" s="41"/>
      <c r="C1123" s="192" t="s">
        <v>2157</v>
      </c>
      <c r="D1123" s="192" t="s">
        <v>176</v>
      </c>
      <c r="E1123" s="193" t="s">
        <v>2158</v>
      </c>
      <c r="F1123" s="194" t="s">
        <v>2159</v>
      </c>
      <c r="G1123" s="195" t="s">
        <v>256</v>
      </c>
      <c r="H1123" s="196">
        <v>174.91</v>
      </c>
      <c r="I1123" s="197"/>
      <c r="J1123" s="198">
        <f>ROUND(I1123*H1123,2)</f>
        <v>0</v>
      </c>
      <c r="K1123" s="194" t="s">
        <v>78</v>
      </c>
      <c r="L1123" s="61"/>
      <c r="M1123" s="199" t="s">
        <v>78</v>
      </c>
      <c r="N1123" s="200" t="s">
        <v>50</v>
      </c>
      <c r="O1123" s="42"/>
      <c r="P1123" s="201">
        <f>O1123*H1123</f>
        <v>0</v>
      </c>
      <c r="Q1123" s="201">
        <v>6.0000000000000002E-5</v>
      </c>
      <c r="R1123" s="201">
        <f>Q1123*H1123</f>
        <v>1.04946E-2</v>
      </c>
      <c r="S1123" s="201">
        <v>0</v>
      </c>
      <c r="T1123" s="202">
        <f>S1123*H1123</f>
        <v>0</v>
      </c>
      <c r="AR1123" s="23" t="s">
        <v>239</v>
      </c>
      <c r="AT1123" s="23" t="s">
        <v>176</v>
      </c>
      <c r="AU1123" s="23" t="s">
        <v>188</v>
      </c>
      <c r="AY1123" s="23" t="s">
        <v>173</v>
      </c>
      <c r="BE1123" s="203">
        <f>IF(N1123="základní",J1123,0)</f>
        <v>0</v>
      </c>
      <c r="BF1123" s="203">
        <f>IF(N1123="snížená",J1123,0)</f>
        <v>0</v>
      </c>
      <c r="BG1123" s="203">
        <f>IF(N1123="zákl. přenesená",J1123,0)</f>
        <v>0</v>
      </c>
      <c r="BH1123" s="203">
        <f>IF(N1123="sníž. přenesená",J1123,0)</f>
        <v>0</v>
      </c>
      <c r="BI1123" s="203">
        <f>IF(N1123="nulová",J1123,0)</f>
        <v>0</v>
      </c>
      <c r="BJ1123" s="23" t="s">
        <v>87</v>
      </c>
      <c r="BK1123" s="203">
        <f>ROUND(I1123*H1123,2)</f>
        <v>0</v>
      </c>
      <c r="BL1123" s="23" t="s">
        <v>239</v>
      </c>
      <c r="BM1123" s="23" t="s">
        <v>2160</v>
      </c>
    </row>
    <row r="1124" spans="2:65" s="11" customFormat="1" ht="13.5">
      <c r="B1124" s="210"/>
      <c r="C1124" s="211"/>
      <c r="D1124" s="204" t="s">
        <v>279</v>
      </c>
      <c r="E1124" s="212" t="s">
        <v>78</v>
      </c>
      <c r="F1124" s="213" t="s">
        <v>2161</v>
      </c>
      <c r="G1124" s="211"/>
      <c r="H1124" s="214">
        <v>174.91</v>
      </c>
      <c r="I1124" s="215"/>
      <c r="J1124" s="211"/>
      <c r="K1124" s="211"/>
      <c r="L1124" s="216"/>
      <c r="M1124" s="217"/>
      <c r="N1124" s="218"/>
      <c r="O1124" s="218"/>
      <c r="P1124" s="218"/>
      <c r="Q1124" s="218"/>
      <c r="R1124" s="218"/>
      <c r="S1124" s="218"/>
      <c r="T1124" s="219"/>
      <c r="AT1124" s="220" t="s">
        <v>279</v>
      </c>
      <c r="AU1124" s="220" t="s">
        <v>188</v>
      </c>
      <c r="AV1124" s="11" t="s">
        <v>89</v>
      </c>
      <c r="AW1124" s="11" t="s">
        <v>42</v>
      </c>
      <c r="AX1124" s="11" t="s">
        <v>87</v>
      </c>
      <c r="AY1124" s="220" t="s">
        <v>173</v>
      </c>
    </row>
    <row r="1125" spans="2:65" s="10" customFormat="1" ht="22.35" customHeight="1">
      <c r="B1125" s="176"/>
      <c r="C1125" s="177"/>
      <c r="D1125" s="178" t="s">
        <v>79</v>
      </c>
      <c r="E1125" s="190" t="s">
        <v>2162</v>
      </c>
      <c r="F1125" s="190" t="s">
        <v>2163</v>
      </c>
      <c r="G1125" s="177"/>
      <c r="H1125" s="177"/>
      <c r="I1125" s="180"/>
      <c r="J1125" s="191">
        <f>BK1125</f>
        <v>0</v>
      </c>
      <c r="K1125" s="177"/>
      <c r="L1125" s="182"/>
      <c r="M1125" s="183"/>
      <c r="N1125" s="184"/>
      <c r="O1125" s="184"/>
      <c r="P1125" s="185">
        <f>SUM(P1126:P1365)</f>
        <v>0</v>
      </c>
      <c r="Q1125" s="184"/>
      <c r="R1125" s="185">
        <f>SUM(R1126:R1365)</f>
        <v>6.5551899999999987</v>
      </c>
      <c r="S1125" s="184"/>
      <c r="T1125" s="186">
        <f>SUM(T1126:T1365)</f>
        <v>0</v>
      </c>
      <c r="AR1125" s="187" t="s">
        <v>89</v>
      </c>
      <c r="AT1125" s="188" t="s">
        <v>79</v>
      </c>
      <c r="AU1125" s="188" t="s">
        <v>89</v>
      </c>
      <c r="AY1125" s="187" t="s">
        <v>173</v>
      </c>
      <c r="BK1125" s="189">
        <f>SUM(BK1126:BK1365)</f>
        <v>0</v>
      </c>
    </row>
    <row r="1126" spans="2:65" s="1" customFormat="1" ht="25.5" customHeight="1">
      <c r="B1126" s="41"/>
      <c r="C1126" s="192" t="s">
        <v>2164</v>
      </c>
      <c r="D1126" s="192" t="s">
        <v>176</v>
      </c>
      <c r="E1126" s="193" t="s">
        <v>2165</v>
      </c>
      <c r="F1126" s="194" t="s">
        <v>2166</v>
      </c>
      <c r="G1126" s="195" t="s">
        <v>338</v>
      </c>
      <c r="H1126" s="196">
        <v>2</v>
      </c>
      <c r="I1126" s="197"/>
      <c r="J1126" s="198">
        <f>ROUND(I1126*H1126,2)</f>
        <v>0</v>
      </c>
      <c r="K1126" s="194" t="s">
        <v>78</v>
      </c>
      <c r="L1126" s="61"/>
      <c r="M1126" s="199" t="s">
        <v>78</v>
      </c>
      <c r="N1126" s="200" t="s">
        <v>50</v>
      </c>
      <c r="O1126" s="42"/>
      <c r="P1126" s="201">
        <f>O1126*H1126</f>
        <v>0</v>
      </c>
      <c r="Q1126" s="201">
        <v>0</v>
      </c>
      <c r="R1126" s="201">
        <f>Q1126*H1126</f>
        <v>0</v>
      </c>
      <c r="S1126" s="201">
        <v>0</v>
      </c>
      <c r="T1126" s="202">
        <f>S1126*H1126</f>
        <v>0</v>
      </c>
      <c r="AR1126" s="23" t="s">
        <v>239</v>
      </c>
      <c r="AT1126" s="23" t="s">
        <v>176</v>
      </c>
      <c r="AU1126" s="23" t="s">
        <v>188</v>
      </c>
      <c r="AY1126" s="23" t="s">
        <v>173</v>
      </c>
      <c r="BE1126" s="203">
        <f>IF(N1126="základní",J1126,0)</f>
        <v>0</v>
      </c>
      <c r="BF1126" s="203">
        <f>IF(N1126="snížená",J1126,0)</f>
        <v>0</v>
      </c>
      <c r="BG1126" s="203">
        <f>IF(N1126="zákl. přenesená",J1126,0)</f>
        <v>0</v>
      </c>
      <c r="BH1126" s="203">
        <f>IF(N1126="sníž. přenesená",J1126,0)</f>
        <v>0</v>
      </c>
      <c r="BI1126" s="203">
        <f>IF(N1126="nulová",J1126,0)</f>
        <v>0</v>
      </c>
      <c r="BJ1126" s="23" t="s">
        <v>87</v>
      </c>
      <c r="BK1126" s="203">
        <f>ROUND(I1126*H1126,2)</f>
        <v>0</v>
      </c>
      <c r="BL1126" s="23" t="s">
        <v>239</v>
      </c>
      <c r="BM1126" s="23" t="s">
        <v>2167</v>
      </c>
    </row>
    <row r="1127" spans="2:65" s="1" customFormat="1" ht="13.5">
      <c r="B1127" s="41"/>
      <c r="C1127" s="63"/>
      <c r="D1127" s="204" t="s">
        <v>182</v>
      </c>
      <c r="E1127" s="63"/>
      <c r="F1127" s="205" t="s">
        <v>2166</v>
      </c>
      <c r="G1127" s="63"/>
      <c r="H1127" s="63"/>
      <c r="I1127" s="163"/>
      <c r="J1127" s="63"/>
      <c r="K1127" s="63"/>
      <c r="L1127" s="61"/>
      <c r="M1127" s="206"/>
      <c r="N1127" s="42"/>
      <c r="O1127" s="42"/>
      <c r="P1127" s="42"/>
      <c r="Q1127" s="42"/>
      <c r="R1127" s="42"/>
      <c r="S1127" s="42"/>
      <c r="T1127" s="78"/>
      <c r="AT1127" s="23" t="s">
        <v>182</v>
      </c>
      <c r="AU1127" s="23" t="s">
        <v>188</v>
      </c>
    </row>
    <row r="1128" spans="2:65" s="1" customFormat="1" ht="25.5" customHeight="1">
      <c r="B1128" s="41"/>
      <c r="C1128" s="192" t="s">
        <v>2168</v>
      </c>
      <c r="D1128" s="192" t="s">
        <v>176</v>
      </c>
      <c r="E1128" s="193" t="s">
        <v>2169</v>
      </c>
      <c r="F1128" s="194" t="s">
        <v>2170</v>
      </c>
      <c r="G1128" s="195" t="s">
        <v>338</v>
      </c>
      <c r="H1128" s="196">
        <v>2</v>
      </c>
      <c r="I1128" s="197"/>
      <c r="J1128" s="198">
        <f>ROUND(I1128*H1128,2)</f>
        <v>0</v>
      </c>
      <c r="K1128" s="194" t="s">
        <v>78</v>
      </c>
      <c r="L1128" s="61"/>
      <c r="M1128" s="199" t="s">
        <v>78</v>
      </c>
      <c r="N1128" s="200" t="s">
        <v>50</v>
      </c>
      <c r="O1128" s="42"/>
      <c r="P1128" s="201">
        <f>O1128*H1128</f>
        <v>0</v>
      </c>
      <c r="Q1128" s="201">
        <v>0</v>
      </c>
      <c r="R1128" s="201">
        <f>Q1128*H1128</f>
        <v>0</v>
      </c>
      <c r="S1128" s="201">
        <v>0</v>
      </c>
      <c r="T1128" s="202">
        <f>S1128*H1128</f>
        <v>0</v>
      </c>
      <c r="AR1128" s="23" t="s">
        <v>239</v>
      </c>
      <c r="AT1128" s="23" t="s">
        <v>176</v>
      </c>
      <c r="AU1128" s="23" t="s">
        <v>188</v>
      </c>
      <c r="AY1128" s="23" t="s">
        <v>173</v>
      </c>
      <c r="BE1128" s="203">
        <f>IF(N1128="základní",J1128,0)</f>
        <v>0</v>
      </c>
      <c r="BF1128" s="203">
        <f>IF(N1128="snížená",J1128,0)</f>
        <v>0</v>
      </c>
      <c r="BG1128" s="203">
        <f>IF(N1128="zákl. přenesená",J1128,0)</f>
        <v>0</v>
      </c>
      <c r="BH1128" s="203">
        <f>IF(N1128="sníž. přenesená",J1128,0)</f>
        <v>0</v>
      </c>
      <c r="BI1128" s="203">
        <f>IF(N1128="nulová",J1128,0)</f>
        <v>0</v>
      </c>
      <c r="BJ1128" s="23" t="s">
        <v>87</v>
      </c>
      <c r="BK1128" s="203">
        <f>ROUND(I1128*H1128,2)</f>
        <v>0</v>
      </c>
      <c r="BL1128" s="23" t="s">
        <v>239</v>
      </c>
      <c r="BM1128" s="23" t="s">
        <v>2171</v>
      </c>
    </row>
    <row r="1129" spans="2:65" s="1" customFormat="1" ht="13.5">
      <c r="B1129" s="41"/>
      <c r="C1129" s="63"/>
      <c r="D1129" s="204" t="s">
        <v>182</v>
      </c>
      <c r="E1129" s="63"/>
      <c r="F1129" s="205" t="s">
        <v>2170</v>
      </c>
      <c r="G1129" s="63"/>
      <c r="H1129" s="63"/>
      <c r="I1129" s="163"/>
      <c r="J1129" s="63"/>
      <c r="K1129" s="63"/>
      <c r="L1129" s="61"/>
      <c r="M1129" s="206"/>
      <c r="N1129" s="42"/>
      <c r="O1129" s="42"/>
      <c r="P1129" s="42"/>
      <c r="Q1129" s="42"/>
      <c r="R1129" s="42"/>
      <c r="S1129" s="42"/>
      <c r="T1129" s="78"/>
      <c r="AT1129" s="23" t="s">
        <v>182</v>
      </c>
      <c r="AU1129" s="23" t="s">
        <v>188</v>
      </c>
    </row>
    <row r="1130" spans="2:65" s="1" customFormat="1" ht="16.5" customHeight="1">
      <c r="B1130" s="41"/>
      <c r="C1130" s="192" t="s">
        <v>2172</v>
      </c>
      <c r="D1130" s="192" t="s">
        <v>176</v>
      </c>
      <c r="E1130" s="193" t="s">
        <v>2173</v>
      </c>
      <c r="F1130" s="194" t="s">
        <v>2174</v>
      </c>
      <c r="G1130" s="195" t="s">
        <v>338</v>
      </c>
      <c r="H1130" s="196">
        <v>38</v>
      </c>
      <c r="I1130" s="197"/>
      <c r="J1130" s="198">
        <f>ROUND(I1130*H1130,2)</f>
        <v>0</v>
      </c>
      <c r="K1130" s="194" t="s">
        <v>78</v>
      </c>
      <c r="L1130" s="61"/>
      <c r="M1130" s="199" t="s">
        <v>78</v>
      </c>
      <c r="N1130" s="200" t="s">
        <v>50</v>
      </c>
      <c r="O1130" s="42"/>
      <c r="P1130" s="201">
        <f>O1130*H1130</f>
        <v>0</v>
      </c>
      <c r="Q1130" s="201">
        <v>0</v>
      </c>
      <c r="R1130" s="201">
        <f>Q1130*H1130</f>
        <v>0</v>
      </c>
      <c r="S1130" s="201">
        <v>0</v>
      </c>
      <c r="T1130" s="202">
        <f>S1130*H1130</f>
        <v>0</v>
      </c>
      <c r="AR1130" s="23" t="s">
        <v>239</v>
      </c>
      <c r="AT1130" s="23" t="s">
        <v>176</v>
      </c>
      <c r="AU1130" s="23" t="s">
        <v>188</v>
      </c>
      <c r="AY1130" s="23" t="s">
        <v>173</v>
      </c>
      <c r="BE1130" s="203">
        <f>IF(N1130="základní",J1130,0)</f>
        <v>0</v>
      </c>
      <c r="BF1130" s="203">
        <f>IF(N1130="snížená",J1130,0)</f>
        <v>0</v>
      </c>
      <c r="BG1130" s="203">
        <f>IF(N1130="zákl. přenesená",J1130,0)</f>
        <v>0</v>
      </c>
      <c r="BH1130" s="203">
        <f>IF(N1130="sníž. přenesená",J1130,0)</f>
        <v>0</v>
      </c>
      <c r="BI1130" s="203">
        <f>IF(N1130="nulová",J1130,0)</f>
        <v>0</v>
      </c>
      <c r="BJ1130" s="23" t="s">
        <v>87</v>
      </c>
      <c r="BK1130" s="203">
        <f>ROUND(I1130*H1130,2)</f>
        <v>0</v>
      </c>
      <c r="BL1130" s="23" t="s">
        <v>239</v>
      </c>
      <c r="BM1130" s="23" t="s">
        <v>2175</v>
      </c>
    </row>
    <row r="1131" spans="2:65" s="1" customFormat="1" ht="13.5">
      <c r="B1131" s="41"/>
      <c r="C1131" s="63"/>
      <c r="D1131" s="204" t="s">
        <v>182</v>
      </c>
      <c r="E1131" s="63"/>
      <c r="F1131" s="205" t="s">
        <v>2174</v>
      </c>
      <c r="G1131" s="63"/>
      <c r="H1131" s="63"/>
      <c r="I1131" s="163"/>
      <c r="J1131" s="63"/>
      <c r="K1131" s="63"/>
      <c r="L1131" s="61"/>
      <c r="M1131" s="206"/>
      <c r="N1131" s="42"/>
      <c r="O1131" s="42"/>
      <c r="P1131" s="42"/>
      <c r="Q1131" s="42"/>
      <c r="R1131" s="42"/>
      <c r="S1131" s="42"/>
      <c r="T1131" s="78"/>
      <c r="AT1131" s="23" t="s">
        <v>182</v>
      </c>
      <c r="AU1131" s="23" t="s">
        <v>188</v>
      </c>
    </row>
    <row r="1132" spans="2:65" s="1" customFormat="1" ht="16.5" customHeight="1">
      <c r="B1132" s="41"/>
      <c r="C1132" s="192" t="s">
        <v>2176</v>
      </c>
      <c r="D1132" s="192" t="s">
        <v>176</v>
      </c>
      <c r="E1132" s="193" t="s">
        <v>2177</v>
      </c>
      <c r="F1132" s="194" t="s">
        <v>2178</v>
      </c>
      <c r="G1132" s="195" t="s">
        <v>338</v>
      </c>
      <c r="H1132" s="196">
        <v>23</v>
      </c>
      <c r="I1132" s="197"/>
      <c r="J1132" s="198">
        <f>ROUND(I1132*H1132,2)</f>
        <v>0</v>
      </c>
      <c r="K1132" s="194" t="s">
        <v>78</v>
      </c>
      <c r="L1132" s="61"/>
      <c r="M1132" s="199" t="s">
        <v>78</v>
      </c>
      <c r="N1132" s="200" t="s">
        <v>50</v>
      </c>
      <c r="O1132" s="42"/>
      <c r="P1132" s="201">
        <f>O1132*H1132</f>
        <v>0</v>
      </c>
      <c r="Q1132" s="201">
        <v>0</v>
      </c>
      <c r="R1132" s="201">
        <f>Q1132*H1132</f>
        <v>0</v>
      </c>
      <c r="S1132" s="201">
        <v>0</v>
      </c>
      <c r="T1132" s="202">
        <f>S1132*H1132</f>
        <v>0</v>
      </c>
      <c r="AR1132" s="23" t="s">
        <v>239</v>
      </c>
      <c r="AT1132" s="23" t="s">
        <v>176</v>
      </c>
      <c r="AU1132" s="23" t="s">
        <v>188</v>
      </c>
      <c r="AY1132" s="23" t="s">
        <v>173</v>
      </c>
      <c r="BE1132" s="203">
        <f>IF(N1132="základní",J1132,0)</f>
        <v>0</v>
      </c>
      <c r="BF1132" s="203">
        <f>IF(N1132="snížená",J1132,0)</f>
        <v>0</v>
      </c>
      <c r="BG1132" s="203">
        <f>IF(N1132="zákl. přenesená",J1132,0)</f>
        <v>0</v>
      </c>
      <c r="BH1132" s="203">
        <f>IF(N1132="sníž. přenesená",J1132,0)</f>
        <v>0</v>
      </c>
      <c r="BI1132" s="203">
        <f>IF(N1132="nulová",J1132,0)</f>
        <v>0</v>
      </c>
      <c r="BJ1132" s="23" t="s">
        <v>87</v>
      </c>
      <c r="BK1132" s="203">
        <f>ROUND(I1132*H1132,2)</f>
        <v>0</v>
      </c>
      <c r="BL1132" s="23" t="s">
        <v>239</v>
      </c>
      <c r="BM1132" s="23" t="s">
        <v>2179</v>
      </c>
    </row>
    <row r="1133" spans="2:65" s="1" customFormat="1" ht="13.5">
      <c r="B1133" s="41"/>
      <c r="C1133" s="63"/>
      <c r="D1133" s="204" t="s">
        <v>182</v>
      </c>
      <c r="E1133" s="63"/>
      <c r="F1133" s="205" t="s">
        <v>2180</v>
      </c>
      <c r="G1133" s="63"/>
      <c r="H1133" s="63"/>
      <c r="I1133" s="163"/>
      <c r="J1133" s="63"/>
      <c r="K1133" s="63"/>
      <c r="L1133" s="61"/>
      <c r="M1133" s="206"/>
      <c r="N1133" s="42"/>
      <c r="O1133" s="42"/>
      <c r="P1133" s="42"/>
      <c r="Q1133" s="42"/>
      <c r="R1133" s="42"/>
      <c r="S1133" s="42"/>
      <c r="T1133" s="78"/>
      <c r="AT1133" s="23" t="s">
        <v>182</v>
      </c>
      <c r="AU1133" s="23" t="s">
        <v>188</v>
      </c>
    </row>
    <row r="1134" spans="2:65" s="1" customFormat="1" ht="16.5" customHeight="1">
      <c r="B1134" s="41"/>
      <c r="C1134" s="192" t="s">
        <v>2181</v>
      </c>
      <c r="D1134" s="192" t="s">
        <v>176</v>
      </c>
      <c r="E1134" s="193" t="s">
        <v>2182</v>
      </c>
      <c r="F1134" s="194" t="s">
        <v>2183</v>
      </c>
      <c r="G1134" s="195" t="s">
        <v>338</v>
      </c>
      <c r="H1134" s="196">
        <v>11</v>
      </c>
      <c r="I1134" s="197"/>
      <c r="J1134" s="198">
        <f>ROUND(I1134*H1134,2)</f>
        <v>0</v>
      </c>
      <c r="K1134" s="194" t="s">
        <v>78</v>
      </c>
      <c r="L1134" s="61"/>
      <c r="M1134" s="199" t="s">
        <v>78</v>
      </c>
      <c r="N1134" s="200" t="s">
        <v>50</v>
      </c>
      <c r="O1134" s="42"/>
      <c r="P1134" s="201">
        <f>O1134*H1134</f>
        <v>0</v>
      </c>
      <c r="Q1134" s="201">
        <v>0</v>
      </c>
      <c r="R1134" s="201">
        <f>Q1134*H1134</f>
        <v>0</v>
      </c>
      <c r="S1134" s="201">
        <v>0</v>
      </c>
      <c r="T1134" s="202">
        <f>S1134*H1134</f>
        <v>0</v>
      </c>
      <c r="AR1134" s="23" t="s">
        <v>239</v>
      </c>
      <c r="AT1134" s="23" t="s">
        <v>176</v>
      </c>
      <c r="AU1134" s="23" t="s">
        <v>188</v>
      </c>
      <c r="AY1134" s="23" t="s">
        <v>173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23" t="s">
        <v>87</v>
      </c>
      <c r="BK1134" s="203">
        <f>ROUND(I1134*H1134,2)</f>
        <v>0</v>
      </c>
      <c r="BL1134" s="23" t="s">
        <v>239</v>
      </c>
      <c r="BM1134" s="23" t="s">
        <v>2184</v>
      </c>
    </row>
    <row r="1135" spans="2:65" s="1" customFormat="1" ht="13.5">
      <c r="B1135" s="41"/>
      <c r="C1135" s="63"/>
      <c r="D1135" s="204" t="s">
        <v>182</v>
      </c>
      <c r="E1135" s="63"/>
      <c r="F1135" s="205" t="s">
        <v>2183</v>
      </c>
      <c r="G1135" s="63"/>
      <c r="H1135" s="63"/>
      <c r="I1135" s="163"/>
      <c r="J1135" s="63"/>
      <c r="K1135" s="63"/>
      <c r="L1135" s="61"/>
      <c r="M1135" s="206"/>
      <c r="N1135" s="42"/>
      <c r="O1135" s="42"/>
      <c r="P1135" s="42"/>
      <c r="Q1135" s="42"/>
      <c r="R1135" s="42"/>
      <c r="S1135" s="42"/>
      <c r="T1135" s="78"/>
      <c r="AT1135" s="23" t="s">
        <v>182</v>
      </c>
      <c r="AU1135" s="23" t="s">
        <v>188</v>
      </c>
    </row>
    <row r="1136" spans="2:65" s="1" customFormat="1" ht="16.5" customHeight="1">
      <c r="B1136" s="41"/>
      <c r="C1136" s="192" t="s">
        <v>2185</v>
      </c>
      <c r="D1136" s="192" t="s">
        <v>176</v>
      </c>
      <c r="E1136" s="193" t="s">
        <v>2186</v>
      </c>
      <c r="F1136" s="194" t="s">
        <v>2187</v>
      </c>
      <c r="G1136" s="195" t="s">
        <v>338</v>
      </c>
      <c r="H1136" s="196">
        <v>5</v>
      </c>
      <c r="I1136" s="197"/>
      <c r="J1136" s="198">
        <f>ROUND(I1136*H1136,2)</f>
        <v>0</v>
      </c>
      <c r="K1136" s="194" t="s">
        <v>78</v>
      </c>
      <c r="L1136" s="61"/>
      <c r="M1136" s="199" t="s">
        <v>78</v>
      </c>
      <c r="N1136" s="200" t="s">
        <v>50</v>
      </c>
      <c r="O1136" s="42"/>
      <c r="P1136" s="201">
        <f>O1136*H1136</f>
        <v>0</v>
      </c>
      <c r="Q1136" s="201">
        <v>0</v>
      </c>
      <c r="R1136" s="201">
        <f>Q1136*H1136</f>
        <v>0</v>
      </c>
      <c r="S1136" s="201">
        <v>0</v>
      </c>
      <c r="T1136" s="202">
        <f>S1136*H1136</f>
        <v>0</v>
      </c>
      <c r="AR1136" s="23" t="s">
        <v>239</v>
      </c>
      <c r="AT1136" s="23" t="s">
        <v>176</v>
      </c>
      <c r="AU1136" s="23" t="s">
        <v>188</v>
      </c>
      <c r="AY1136" s="23" t="s">
        <v>173</v>
      </c>
      <c r="BE1136" s="203">
        <f>IF(N1136="základní",J1136,0)</f>
        <v>0</v>
      </c>
      <c r="BF1136" s="203">
        <f>IF(N1136="snížená",J1136,0)</f>
        <v>0</v>
      </c>
      <c r="BG1136" s="203">
        <f>IF(N1136="zákl. přenesená",J1136,0)</f>
        <v>0</v>
      </c>
      <c r="BH1136" s="203">
        <f>IF(N1136="sníž. přenesená",J1136,0)</f>
        <v>0</v>
      </c>
      <c r="BI1136" s="203">
        <f>IF(N1136="nulová",J1136,0)</f>
        <v>0</v>
      </c>
      <c r="BJ1136" s="23" t="s">
        <v>87</v>
      </c>
      <c r="BK1136" s="203">
        <f>ROUND(I1136*H1136,2)</f>
        <v>0</v>
      </c>
      <c r="BL1136" s="23" t="s">
        <v>239</v>
      </c>
      <c r="BM1136" s="23" t="s">
        <v>2188</v>
      </c>
    </row>
    <row r="1137" spans="2:65" s="1" customFormat="1" ht="13.5">
      <c r="B1137" s="41"/>
      <c r="C1137" s="63"/>
      <c r="D1137" s="204" t="s">
        <v>182</v>
      </c>
      <c r="E1137" s="63"/>
      <c r="F1137" s="205" t="s">
        <v>2189</v>
      </c>
      <c r="G1137" s="63"/>
      <c r="H1137" s="63"/>
      <c r="I1137" s="163"/>
      <c r="J1137" s="63"/>
      <c r="K1137" s="63"/>
      <c r="L1137" s="61"/>
      <c r="M1137" s="206"/>
      <c r="N1137" s="42"/>
      <c r="O1137" s="42"/>
      <c r="P1137" s="42"/>
      <c r="Q1137" s="42"/>
      <c r="R1137" s="42"/>
      <c r="S1137" s="42"/>
      <c r="T1137" s="78"/>
      <c r="AT1137" s="23" t="s">
        <v>182</v>
      </c>
      <c r="AU1137" s="23" t="s">
        <v>188</v>
      </c>
    </row>
    <row r="1138" spans="2:65" s="1" customFormat="1" ht="25.5" customHeight="1">
      <c r="B1138" s="41"/>
      <c r="C1138" s="242" t="s">
        <v>2190</v>
      </c>
      <c r="D1138" s="242" t="s">
        <v>346</v>
      </c>
      <c r="E1138" s="243" t="s">
        <v>2191</v>
      </c>
      <c r="F1138" s="244" t="s">
        <v>2192</v>
      </c>
      <c r="G1138" s="245" t="s">
        <v>338</v>
      </c>
      <c r="H1138" s="246">
        <v>1</v>
      </c>
      <c r="I1138" s="247"/>
      <c r="J1138" s="248">
        <f>ROUND(I1138*H1138,2)</f>
        <v>0</v>
      </c>
      <c r="K1138" s="244" t="s">
        <v>78</v>
      </c>
      <c r="L1138" s="249"/>
      <c r="M1138" s="250" t="s">
        <v>78</v>
      </c>
      <c r="N1138" s="251" t="s">
        <v>50</v>
      </c>
      <c r="O1138" s="42"/>
      <c r="P1138" s="201">
        <f>O1138*H1138</f>
        <v>0</v>
      </c>
      <c r="Q1138" s="201">
        <v>9.8000000000000004E-2</v>
      </c>
      <c r="R1138" s="201">
        <f>Q1138*H1138</f>
        <v>9.8000000000000004E-2</v>
      </c>
      <c r="S1138" s="201">
        <v>0</v>
      </c>
      <c r="T1138" s="202">
        <f>S1138*H1138</f>
        <v>0</v>
      </c>
      <c r="AR1138" s="23" t="s">
        <v>666</v>
      </c>
      <c r="AT1138" s="23" t="s">
        <v>346</v>
      </c>
      <c r="AU1138" s="23" t="s">
        <v>188</v>
      </c>
      <c r="AY1138" s="23" t="s">
        <v>173</v>
      </c>
      <c r="BE1138" s="203">
        <f>IF(N1138="základní",J1138,0)</f>
        <v>0</v>
      </c>
      <c r="BF1138" s="203">
        <f>IF(N1138="snížená",J1138,0)</f>
        <v>0</v>
      </c>
      <c r="BG1138" s="203">
        <f>IF(N1138="zákl. přenesená",J1138,0)</f>
        <v>0</v>
      </c>
      <c r="BH1138" s="203">
        <f>IF(N1138="sníž. přenesená",J1138,0)</f>
        <v>0</v>
      </c>
      <c r="BI1138" s="203">
        <f>IF(N1138="nulová",J1138,0)</f>
        <v>0</v>
      </c>
      <c r="BJ1138" s="23" t="s">
        <v>87</v>
      </c>
      <c r="BK1138" s="203">
        <f>ROUND(I1138*H1138,2)</f>
        <v>0</v>
      </c>
      <c r="BL1138" s="23" t="s">
        <v>239</v>
      </c>
      <c r="BM1138" s="23" t="s">
        <v>2193</v>
      </c>
    </row>
    <row r="1139" spans="2:65" s="1" customFormat="1" ht="40.5">
      <c r="B1139" s="41"/>
      <c r="C1139" s="63"/>
      <c r="D1139" s="204" t="s">
        <v>182</v>
      </c>
      <c r="E1139" s="63"/>
      <c r="F1139" s="205" t="s">
        <v>2194</v>
      </c>
      <c r="G1139" s="63"/>
      <c r="H1139" s="63"/>
      <c r="I1139" s="163"/>
      <c r="J1139" s="63"/>
      <c r="K1139" s="63"/>
      <c r="L1139" s="61"/>
      <c r="M1139" s="206"/>
      <c r="N1139" s="42"/>
      <c r="O1139" s="42"/>
      <c r="P1139" s="42"/>
      <c r="Q1139" s="42"/>
      <c r="R1139" s="42"/>
      <c r="S1139" s="42"/>
      <c r="T1139" s="78"/>
      <c r="AT1139" s="23" t="s">
        <v>182</v>
      </c>
      <c r="AU1139" s="23" t="s">
        <v>188</v>
      </c>
    </row>
    <row r="1140" spans="2:65" s="1" customFormat="1" ht="27">
      <c r="B1140" s="41"/>
      <c r="C1140" s="63"/>
      <c r="D1140" s="204" t="s">
        <v>351</v>
      </c>
      <c r="E1140" s="63"/>
      <c r="F1140" s="252" t="s">
        <v>2195</v>
      </c>
      <c r="G1140" s="63"/>
      <c r="H1140" s="63"/>
      <c r="I1140" s="163"/>
      <c r="J1140" s="63"/>
      <c r="K1140" s="63"/>
      <c r="L1140" s="61"/>
      <c r="M1140" s="206"/>
      <c r="N1140" s="42"/>
      <c r="O1140" s="42"/>
      <c r="P1140" s="42"/>
      <c r="Q1140" s="42"/>
      <c r="R1140" s="42"/>
      <c r="S1140" s="42"/>
      <c r="T1140" s="78"/>
      <c r="AT1140" s="23" t="s">
        <v>351</v>
      </c>
      <c r="AU1140" s="23" t="s">
        <v>188</v>
      </c>
    </row>
    <row r="1141" spans="2:65" s="12" customFormat="1" ht="13.5">
      <c r="B1141" s="221"/>
      <c r="C1141" s="222"/>
      <c r="D1141" s="204" t="s">
        <v>279</v>
      </c>
      <c r="E1141" s="223" t="s">
        <v>78</v>
      </c>
      <c r="F1141" s="224" t="s">
        <v>2196</v>
      </c>
      <c r="G1141" s="222"/>
      <c r="H1141" s="223" t="s">
        <v>78</v>
      </c>
      <c r="I1141" s="225"/>
      <c r="J1141" s="222"/>
      <c r="K1141" s="222"/>
      <c r="L1141" s="226"/>
      <c r="M1141" s="227"/>
      <c r="N1141" s="228"/>
      <c r="O1141" s="228"/>
      <c r="P1141" s="228"/>
      <c r="Q1141" s="228"/>
      <c r="R1141" s="228"/>
      <c r="S1141" s="228"/>
      <c r="T1141" s="229"/>
      <c r="AT1141" s="230" t="s">
        <v>279</v>
      </c>
      <c r="AU1141" s="230" t="s">
        <v>188</v>
      </c>
      <c r="AV1141" s="12" t="s">
        <v>87</v>
      </c>
      <c r="AW1141" s="12" t="s">
        <v>42</v>
      </c>
      <c r="AX1141" s="12" t="s">
        <v>80</v>
      </c>
      <c r="AY1141" s="230" t="s">
        <v>173</v>
      </c>
    </row>
    <row r="1142" spans="2:65" s="11" customFormat="1" ht="13.5">
      <c r="B1142" s="210"/>
      <c r="C1142" s="211"/>
      <c r="D1142" s="204" t="s">
        <v>279</v>
      </c>
      <c r="E1142" s="212" t="s">
        <v>78</v>
      </c>
      <c r="F1142" s="213" t="s">
        <v>2197</v>
      </c>
      <c r="G1142" s="211"/>
      <c r="H1142" s="214">
        <v>1</v>
      </c>
      <c r="I1142" s="215"/>
      <c r="J1142" s="211"/>
      <c r="K1142" s="211"/>
      <c r="L1142" s="216"/>
      <c r="M1142" s="217"/>
      <c r="N1142" s="218"/>
      <c r="O1142" s="218"/>
      <c r="P1142" s="218"/>
      <c r="Q1142" s="218"/>
      <c r="R1142" s="218"/>
      <c r="S1142" s="218"/>
      <c r="T1142" s="219"/>
      <c r="AT1142" s="220" t="s">
        <v>279</v>
      </c>
      <c r="AU1142" s="220" t="s">
        <v>188</v>
      </c>
      <c r="AV1142" s="11" t="s">
        <v>89</v>
      </c>
      <c r="AW1142" s="11" t="s">
        <v>42</v>
      </c>
      <c r="AX1142" s="11" t="s">
        <v>80</v>
      </c>
      <c r="AY1142" s="220" t="s">
        <v>173</v>
      </c>
    </row>
    <row r="1143" spans="2:65" s="13" customFormat="1" ht="13.5">
      <c r="B1143" s="231"/>
      <c r="C1143" s="232"/>
      <c r="D1143" s="204" t="s">
        <v>279</v>
      </c>
      <c r="E1143" s="233" t="s">
        <v>78</v>
      </c>
      <c r="F1143" s="234" t="s">
        <v>292</v>
      </c>
      <c r="G1143" s="232"/>
      <c r="H1143" s="235">
        <v>1</v>
      </c>
      <c r="I1143" s="236"/>
      <c r="J1143" s="232"/>
      <c r="K1143" s="232"/>
      <c r="L1143" s="237"/>
      <c r="M1143" s="238"/>
      <c r="N1143" s="239"/>
      <c r="O1143" s="239"/>
      <c r="P1143" s="239"/>
      <c r="Q1143" s="239"/>
      <c r="R1143" s="239"/>
      <c r="S1143" s="239"/>
      <c r="T1143" s="240"/>
      <c r="AT1143" s="241" t="s">
        <v>279</v>
      </c>
      <c r="AU1143" s="241" t="s">
        <v>188</v>
      </c>
      <c r="AV1143" s="13" t="s">
        <v>194</v>
      </c>
      <c r="AW1143" s="13" t="s">
        <v>42</v>
      </c>
      <c r="AX1143" s="13" t="s">
        <v>87</v>
      </c>
      <c r="AY1143" s="241" t="s">
        <v>173</v>
      </c>
    </row>
    <row r="1144" spans="2:65" s="1" customFormat="1" ht="25.5" customHeight="1">
      <c r="B1144" s="41"/>
      <c r="C1144" s="242" t="s">
        <v>2198</v>
      </c>
      <c r="D1144" s="242" t="s">
        <v>346</v>
      </c>
      <c r="E1144" s="243" t="s">
        <v>2199</v>
      </c>
      <c r="F1144" s="244" t="s">
        <v>2200</v>
      </c>
      <c r="G1144" s="245" t="s">
        <v>338</v>
      </c>
      <c r="H1144" s="246">
        <v>2</v>
      </c>
      <c r="I1144" s="247"/>
      <c r="J1144" s="248">
        <f>ROUND(I1144*H1144,2)</f>
        <v>0</v>
      </c>
      <c r="K1144" s="244" t="s">
        <v>78</v>
      </c>
      <c r="L1144" s="249"/>
      <c r="M1144" s="250" t="s">
        <v>78</v>
      </c>
      <c r="N1144" s="251" t="s">
        <v>50</v>
      </c>
      <c r="O1144" s="42"/>
      <c r="P1144" s="201">
        <f>O1144*H1144</f>
        <v>0</v>
      </c>
      <c r="Q1144" s="201">
        <v>7.6999999999999999E-2</v>
      </c>
      <c r="R1144" s="201">
        <f>Q1144*H1144</f>
        <v>0.154</v>
      </c>
      <c r="S1144" s="201">
        <v>0</v>
      </c>
      <c r="T1144" s="202">
        <f>S1144*H1144</f>
        <v>0</v>
      </c>
      <c r="AR1144" s="23" t="s">
        <v>666</v>
      </c>
      <c r="AT1144" s="23" t="s">
        <v>346</v>
      </c>
      <c r="AU1144" s="23" t="s">
        <v>188</v>
      </c>
      <c r="AY1144" s="23" t="s">
        <v>173</v>
      </c>
      <c r="BE1144" s="203">
        <f>IF(N1144="základní",J1144,0)</f>
        <v>0</v>
      </c>
      <c r="BF1144" s="203">
        <f>IF(N1144="snížená",J1144,0)</f>
        <v>0</v>
      </c>
      <c r="BG1144" s="203">
        <f>IF(N1144="zákl. přenesená",J1144,0)</f>
        <v>0</v>
      </c>
      <c r="BH1144" s="203">
        <f>IF(N1144="sníž. přenesená",J1144,0)</f>
        <v>0</v>
      </c>
      <c r="BI1144" s="203">
        <f>IF(N1144="nulová",J1144,0)</f>
        <v>0</v>
      </c>
      <c r="BJ1144" s="23" t="s">
        <v>87</v>
      </c>
      <c r="BK1144" s="203">
        <f>ROUND(I1144*H1144,2)</f>
        <v>0</v>
      </c>
      <c r="BL1144" s="23" t="s">
        <v>239</v>
      </c>
      <c r="BM1144" s="23" t="s">
        <v>2201</v>
      </c>
    </row>
    <row r="1145" spans="2:65" s="1" customFormat="1" ht="40.5">
      <c r="B1145" s="41"/>
      <c r="C1145" s="63"/>
      <c r="D1145" s="204" t="s">
        <v>182</v>
      </c>
      <c r="E1145" s="63"/>
      <c r="F1145" s="205" t="s">
        <v>2202</v>
      </c>
      <c r="G1145" s="63"/>
      <c r="H1145" s="63"/>
      <c r="I1145" s="163"/>
      <c r="J1145" s="63"/>
      <c r="K1145" s="63"/>
      <c r="L1145" s="61"/>
      <c r="M1145" s="206"/>
      <c r="N1145" s="42"/>
      <c r="O1145" s="42"/>
      <c r="P1145" s="42"/>
      <c r="Q1145" s="42"/>
      <c r="R1145" s="42"/>
      <c r="S1145" s="42"/>
      <c r="T1145" s="78"/>
      <c r="AT1145" s="23" t="s">
        <v>182</v>
      </c>
      <c r="AU1145" s="23" t="s">
        <v>188</v>
      </c>
    </row>
    <row r="1146" spans="2:65" s="1" customFormat="1" ht="27">
      <c r="B1146" s="41"/>
      <c r="C1146" s="63"/>
      <c r="D1146" s="204" t="s">
        <v>351</v>
      </c>
      <c r="E1146" s="63"/>
      <c r="F1146" s="252" t="s">
        <v>2195</v>
      </c>
      <c r="G1146" s="63"/>
      <c r="H1146" s="63"/>
      <c r="I1146" s="163"/>
      <c r="J1146" s="63"/>
      <c r="K1146" s="63"/>
      <c r="L1146" s="61"/>
      <c r="M1146" s="206"/>
      <c r="N1146" s="42"/>
      <c r="O1146" s="42"/>
      <c r="P1146" s="42"/>
      <c r="Q1146" s="42"/>
      <c r="R1146" s="42"/>
      <c r="S1146" s="42"/>
      <c r="T1146" s="78"/>
      <c r="AT1146" s="23" t="s">
        <v>351</v>
      </c>
      <c r="AU1146" s="23" t="s">
        <v>188</v>
      </c>
    </row>
    <row r="1147" spans="2:65" s="12" customFormat="1" ht="13.5">
      <c r="B1147" s="221"/>
      <c r="C1147" s="222"/>
      <c r="D1147" s="204" t="s">
        <v>279</v>
      </c>
      <c r="E1147" s="223" t="s">
        <v>78</v>
      </c>
      <c r="F1147" s="224" t="s">
        <v>2203</v>
      </c>
      <c r="G1147" s="222"/>
      <c r="H1147" s="223" t="s">
        <v>78</v>
      </c>
      <c r="I1147" s="225"/>
      <c r="J1147" s="222"/>
      <c r="K1147" s="222"/>
      <c r="L1147" s="226"/>
      <c r="M1147" s="227"/>
      <c r="N1147" s="228"/>
      <c r="O1147" s="228"/>
      <c r="P1147" s="228"/>
      <c r="Q1147" s="228"/>
      <c r="R1147" s="228"/>
      <c r="S1147" s="228"/>
      <c r="T1147" s="229"/>
      <c r="AT1147" s="230" t="s">
        <v>279</v>
      </c>
      <c r="AU1147" s="230" t="s">
        <v>188</v>
      </c>
      <c r="AV1147" s="12" t="s">
        <v>87</v>
      </c>
      <c r="AW1147" s="12" t="s">
        <v>42</v>
      </c>
      <c r="AX1147" s="12" t="s">
        <v>80</v>
      </c>
      <c r="AY1147" s="230" t="s">
        <v>173</v>
      </c>
    </row>
    <row r="1148" spans="2:65" s="11" customFormat="1" ht="13.5">
      <c r="B1148" s="210"/>
      <c r="C1148" s="211"/>
      <c r="D1148" s="204" t="s">
        <v>279</v>
      </c>
      <c r="E1148" s="212" t="s">
        <v>78</v>
      </c>
      <c r="F1148" s="213" t="s">
        <v>2204</v>
      </c>
      <c r="G1148" s="211"/>
      <c r="H1148" s="214">
        <v>1</v>
      </c>
      <c r="I1148" s="215"/>
      <c r="J1148" s="211"/>
      <c r="K1148" s="211"/>
      <c r="L1148" s="216"/>
      <c r="M1148" s="217"/>
      <c r="N1148" s="218"/>
      <c r="O1148" s="218"/>
      <c r="P1148" s="218"/>
      <c r="Q1148" s="218"/>
      <c r="R1148" s="218"/>
      <c r="S1148" s="218"/>
      <c r="T1148" s="219"/>
      <c r="AT1148" s="220" t="s">
        <v>279</v>
      </c>
      <c r="AU1148" s="220" t="s">
        <v>188</v>
      </c>
      <c r="AV1148" s="11" t="s">
        <v>89</v>
      </c>
      <c r="AW1148" s="11" t="s">
        <v>42</v>
      </c>
      <c r="AX1148" s="11" t="s">
        <v>80</v>
      </c>
      <c r="AY1148" s="220" t="s">
        <v>173</v>
      </c>
    </row>
    <row r="1149" spans="2:65" s="12" customFormat="1" ht="13.5">
      <c r="B1149" s="221"/>
      <c r="C1149" s="222"/>
      <c r="D1149" s="204" t="s">
        <v>279</v>
      </c>
      <c r="E1149" s="223" t="s">
        <v>78</v>
      </c>
      <c r="F1149" s="224" t="s">
        <v>2205</v>
      </c>
      <c r="G1149" s="222"/>
      <c r="H1149" s="223" t="s">
        <v>78</v>
      </c>
      <c r="I1149" s="225"/>
      <c r="J1149" s="222"/>
      <c r="K1149" s="222"/>
      <c r="L1149" s="226"/>
      <c r="M1149" s="227"/>
      <c r="N1149" s="228"/>
      <c r="O1149" s="228"/>
      <c r="P1149" s="228"/>
      <c r="Q1149" s="228"/>
      <c r="R1149" s="228"/>
      <c r="S1149" s="228"/>
      <c r="T1149" s="229"/>
      <c r="AT1149" s="230" t="s">
        <v>279</v>
      </c>
      <c r="AU1149" s="230" t="s">
        <v>188</v>
      </c>
      <c r="AV1149" s="12" t="s">
        <v>87</v>
      </c>
      <c r="AW1149" s="12" t="s">
        <v>42</v>
      </c>
      <c r="AX1149" s="12" t="s">
        <v>80</v>
      </c>
      <c r="AY1149" s="230" t="s">
        <v>173</v>
      </c>
    </row>
    <row r="1150" spans="2:65" s="11" customFormat="1" ht="13.5">
      <c r="B1150" s="210"/>
      <c r="C1150" s="211"/>
      <c r="D1150" s="204" t="s">
        <v>279</v>
      </c>
      <c r="E1150" s="212" t="s">
        <v>78</v>
      </c>
      <c r="F1150" s="213" t="s">
        <v>2204</v>
      </c>
      <c r="G1150" s="211"/>
      <c r="H1150" s="214">
        <v>1</v>
      </c>
      <c r="I1150" s="215"/>
      <c r="J1150" s="211"/>
      <c r="K1150" s="211"/>
      <c r="L1150" s="216"/>
      <c r="M1150" s="217"/>
      <c r="N1150" s="218"/>
      <c r="O1150" s="218"/>
      <c r="P1150" s="218"/>
      <c r="Q1150" s="218"/>
      <c r="R1150" s="218"/>
      <c r="S1150" s="218"/>
      <c r="T1150" s="219"/>
      <c r="AT1150" s="220" t="s">
        <v>279</v>
      </c>
      <c r="AU1150" s="220" t="s">
        <v>188</v>
      </c>
      <c r="AV1150" s="11" t="s">
        <v>89</v>
      </c>
      <c r="AW1150" s="11" t="s">
        <v>42</v>
      </c>
      <c r="AX1150" s="11" t="s">
        <v>80</v>
      </c>
      <c r="AY1150" s="220" t="s">
        <v>173</v>
      </c>
    </row>
    <row r="1151" spans="2:65" s="13" customFormat="1" ht="13.5">
      <c r="B1151" s="231"/>
      <c r="C1151" s="232"/>
      <c r="D1151" s="204" t="s">
        <v>279</v>
      </c>
      <c r="E1151" s="233" t="s">
        <v>78</v>
      </c>
      <c r="F1151" s="234" t="s">
        <v>292</v>
      </c>
      <c r="G1151" s="232"/>
      <c r="H1151" s="235">
        <v>2</v>
      </c>
      <c r="I1151" s="236"/>
      <c r="J1151" s="232"/>
      <c r="K1151" s="232"/>
      <c r="L1151" s="237"/>
      <c r="M1151" s="238"/>
      <c r="N1151" s="239"/>
      <c r="O1151" s="239"/>
      <c r="P1151" s="239"/>
      <c r="Q1151" s="239"/>
      <c r="R1151" s="239"/>
      <c r="S1151" s="239"/>
      <c r="T1151" s="240"/>
      <c r="AT1151" s="241" t="s">
        <v>279</v>
      </c>
      <c r="AU1151" s="241" t="s">
        <v>188</v>
      </c>
      <c r="AV1151" s="13" t="s">
        <v>194</v>
      </c>
      <c r="AW1151" s="13" t="s">
        <v>42</v>
      </c>
      <c r="AX1151" s="13" t="s">
        <v>87</v>
      </c>
      <c r="AY1151" s="241" t="s">
        <v>173</v>
      </c>
    </row>
    <row r="1152" spans="2:65" s="1" customFormat="1" ht="25.5" customHeight="1">
      <c r="B1152" s="41"/>
      <c r="C1152" s="242" t="s">
        <v>2206</v>
      </c>
      <c r="D1152" s="242" t="s">
        <v>346</v>
      </c>
      <c r="E1152" s="243" t="s">
        <v>2207</v>
      </c>
      <c r="F1152" s="244" t="s">
        <v>2208</v>
      </c>
      <c r="G1152" s="245" t="s">
        <v>338</v>
      </c>
      <c r="H1152" s="246">
        <v>2</v>
      </c>
      <c r="I1152" s="247"/>
      <c r="J1152" s="248">
        <f>ROUND(I1152*H1152,2)</f>
        <v>0</v>
      </c>
      <c r="K1152" s="244" t="s">
        <v>78</v>
      </c>
      <c r="L1152" s="249"/>
      <c r="M1152" s="250" t="s">
        <v>78</v>
      </c>
      <c r="N1152" s="251" t="s">
        <v>50</v>
      </c>
      <c r="O1152" s="42"/>
      <c r="P1152" s="201">
        <f>O1152*H1152</f>
        <v>0</v>
      </c>
      <c r="Q1152" s="201">
        <v>8.4000000000000005E-2</v>
      </c>
      <c r="R1152" s="201">
        <f>Q1152*H1152</f>
        <v>0.16800000000000001</v>
      </c>
      <c r="S1152" s="201">
        <v>0</v>
      </c>
      <c r="T1152" s="202">
        <f>S1152*H1152</f>
        <v>0</v>
      </c>
      <c r="AR1152" s="23" t="s">
        <v>666</v>
      </c>
      <c r="AT1152" s="23" t="s">
        <v>346</v>
      </c>
      <c r="AU1152" s="23" t="s">
        <v>188</v>
      </c>
      <c r="AY1152" s="23" t="s">
        <v>173</v>
      </c>
      <c r="BE1152" s="203">
        <f>IF(N1152="základní",J1152,0)</f>
        <v>0</v>
      </c>
      <c r="BF1152" s="203">
        <f>IF(N1152="snížená",J1152,0)</f>
        <v>0</v>
      </c>
      <c r="BG1152" s="203">
        <f>IF(N1152="zákl. přenesená",J1152,0)</f>
        <v>0</v>
      </c>
      <c r="BH1152" s="203">
        <f>IF(N1152="sníž. přenesená",J1152,0)</f>
        <v>0</v>
      </c>
      <c r="BI1152" s="203">
        <f>IF(N1152="nulová",J1152,0)</f>
        <v>0</v>
      </c>
      <c r="BJ1152" s="23" t="s">
        <v>87</v>
      </c>
      <c r="BK1152" s="203">
        <f>ROUND(I1152*H1152,2)</f>
        <v>0</v>
      </c>
      <c r="BL1152" s="23" t="s">
        <v>239</v>
      </c>
      <c r="BM1152" s="23" t="s">
        <v>2209</v>
      </c>
    </row>
    <row r="1153" spans="2:65" s="1" customFormat="1" ht="40.5">
      <c r="B1153" s="41"/>
      <c r="C1153" s="63"/>
      <c r="D1153" s="204" t="s">
        <v>182</v>
      </c>
      <c r="E1153" s="63"/>
      <c r="F1153" s="205" t="s">
        <v>2210</v>
      </c>
      <c r="G1153" s="63"/>
      <c r="H1153" s="63"/>
      <c r="I1153" s="163"/>
      <c r="J1153" s="63"/>
      <c r="K1153" s="63"/>
      <c r="L1153" s="61"/>
      <c r="M1153" s="206"/>
      <c r="N1153" s="42"/>
      <c r="O1153" s="42"/>
      <c r="P1153" s="42"/>
      <c r="Q1153" s="42"/>
      <c r="R1153" s="42"/>
      <c r="S1153" s="42"/>
      <c r="T1153" s="78"/>
      <c r="AT1153" s="23" t="s">
        <v>182</v>
      </c>
      <c r="AU1153" s="23" t="s">
        <v>188</v>
      </c>
    </row>
    <row r="1154" spans="2:65" s="1" customFormat="1" ht="27">
      <c r="B1154" s="41"/>
      <c r="C1154" s="63"/>
      <c r="D1154" s="204" t="s">
        <v>351</v>
      </c>
      <c r="E1154" s="63"/>
      <c r="F1154" s="252" t="s">
        <v>2195</v>
      </c>
      <c r="G1154" s="63"/>
      <c r="H1154" s="63"/>
      <c r="I1154" s="163"/>
      <c r="J1154" s="63"/>
      <c r="K1154" s="63"/>
      <c r="L1154" s="61"/>
      <c r="M1154" s="206"/>
      <c r="N1154" s="42"/>
      <c r="O1154" s="42"/>
      <c r="P1154" s="42"/>
      <c r="Q1154" s="42"/>
      <c r="R1154" s="42"/>
      <c r="S1154" s="42"/>
      <c r="T1154" s="78"/>
      <c r="AT1154" s="23" t="s">
        <v>351</v>
      </c>
      <c r="AU1154" s="23" t="s">
        <v>188</v>
      </c>
    </row>
    <row r="1155" spans="2:65" s="12" customFormat="1" ht="13.5">
      <c r="B1155" s="221"/>
      <c r="C1155" s="222"/>
      <c r="D1155" s="204" t="s">
        <v>279</v>
      </c>
      <c r="E1155" s="223" t="s">
        <v>78</v>
      </c>
      <c r="F1155" s="224" t="s">
        <v>2211</v>
      </c>
      <c r="G1155" s="222"/>
      <c r="H1155" s="223" t="s">
        <v>78</v>
      </c>
      <c r="I1155" s="225"/>
      <c r="J1155" s="222"/>
      <c r="K1155" s="222"/>
      <c r="L1155" s="226"/>
      <c r="M1155" s="227"/>
      <c r="N1155" s="228"/>
      <c r="O1155" s="228"/>
      <c r="P1155" s="228"/>
      <c r="Q1155" s="228"/>
      <c r="R1155" s="228"/>
      <c r="S1155" s="228"/>
      <c r="T1155" s="229"/>
      <c r="AT1155" s="230" t="s">
        <v>279</v>
      </c>
      <c r="AU1155" s="230" t="s">
        <v>188</v>
      </c>
      <c r="AV1155" s="12" t="s">
        <v>87</v>
      </c>
      <c r="AW1155" s="12" t="s">
        <v>42</v>
      </c>
      <c r="AX1155" s="12" t="s">
        <v>80</v>
      </c>
      <c r="AY1155" s="230" t="s">
        <v>173</v>
      </c>
    </row>
    <row r="1156" spans="2:65" s="11" customFormat="1" ht="13.5">
      <c r="B1156" s="210"/>
      <c r="C1156" s="211"/>
      <c r="D1156" s="204" t="s">
        <v>279</v>
      </c>
      <c r="E1156" s="212" t="s">
        <v>78</v>
      </c>
      <c r="F1156" s="213" t="s">
        <v>2212</v>
      </c>
      <c r="G1156" s="211"/>
      <c r="H1156" s="214">
        <v>2</v>
      </c>
      <c r="I1156" s="215"/>
      <c r="J1156" s="211"/>
      <c r="K1156" s="211"/>
      <c r="L1156" s="216"/>
      <c r="M1156" s="217"/>
      <c r="N1156" s="218"/>
      <c r="O1156" s="218"/>
      <c r="P1156" s="218"/>
      <c r="Q1156" s="218"/>
      <c r="R1156" s="218"/>
      <c r="S1156" s="218"/>
      <c r="T1156" s="219"/>
      <c r="AT1156" s="220" t="s">
        <v>279</v>
      </c>
      <c r="AU1156" s="220" t="s">
        <v>188</v>
      </c>
      <c r="AV1156" s="11" t="s">
        <v>89</v>
      </c>
      <c r="AW1156" s="11" t="s">
        <v>42</v>
      </c>
      <c r="AX1156" s="11" t="s">
        <v>80</v>
      </c>
      <c r="AY1156" s="220" t="s">
        <v>173</v>
      </c>
    </row>
    <row r="1157" spans="2:65" s="13" customFormat="1" ht="13.5">
      <c r="B1157" s="231"/>
      <c r="C1157" s="232"/>
      <c r="D1157" s="204" t="s">
        <v>279</v>
      </c>
      <c r="E1157" s="233" t="s">
        <v>78</v>
      </c>
      <c r="F1157" s="234" t="s">
        <v>292</v>
      </c>
      <c r="G1157" s="232"/>
      <c r="H1157" s="235">
        <v>2</v>
      </c>
      <c r="I1157" s="236"/>
      <c r="J1157" s="232"/>
      <c r="K1157" s="232"/>
      <c r="L1157" s="237"/>
      <c r="M1157" s="238"/>
      <c r="N1157" s="239"/>
      <c r="O1157" s="239"/>
      <c r="P1157" s="239"/>
      <c r="Q1157" s="239"/>
      <c r="R1157" s="239"/>
      <c r="S1157" s="239"/>
      <c r="T1157" s="240"/>
      <c r="AT1157" s="241" t="s">
        <v>279</v>
      </c>
      <c r="AU1157" s="241" t="s">
        <v>188</v>
      </c>
      <c r="AV1157" s="13" t="s">
        <v>194</v>
      </c>
      <c r="AW1157" s="13" t="s">
        <v>42</v>
      </c>
      <c r="AX1157" s="13" t="s">
        <v>87</v>
      </c>
      <c r="AY1157" s="241" t="s">
        <v>173</v>
      </c>
    </row>
    <row r="1158" spans="2:65" s="1" customFormat="1" ht="25.5" customHeight="1">
      <c r="B1158" s="41"/>
      <c r="C1158" s="242" t="s">
        <v>2213</v>
      </c>
      <c r="D1158" s="242" t="s">
        <v>346</v>
      </c>
      <c r="E1158" s="243" t="s">
        <v>2214</v>
      </c>
      <c r="F1158" s="244" t="s">
        <v>2215</v>
      </c>
      <c r="G1158" s="245" t="s">
        <v>338</v>
      </c>
      <c r="H1158" s="246">
        <v>1</v>
      </c>
      <c r="I1158" s="247"/>
      <c r="J1158" s="248">
        <f>ROUND(I1158*H1158,2)</f>
        <v>0</v>
      </c>
      <c r="K1158" s="244" t="s">
        <v>78</v>
      </c>
      <c r="L1158" s="249"/>
      <c r="M1158" s="250" t="s">
        <v>78</v>
      </c>
      <c r="N1158" s="251" t="s">
        <v>50</v>
      </c>
      <c r="O1158" s="42"/>
      <c r="P1158" s="201">
        <f>O1158*H1158</f>
        <v>0</v>
      </c>
      <c r="Q1158" s="201">
        <v>0.153</v>
      </c>
      <c r="R1158" s="201">
        <f>Q1158*H1158</f>
        <v>0.153</v>
      </c>
      <c r="S1158" s="201">
        <v>0</v>
      </c>
      <c r="T1158" s="202">
        <f>S1158*H1158</f>
        <v>0</v>
      </c>
      <c r="AR1158" s="23" t="s">
        <v>666</v>
      </c>
      <c r="AT1158" s="23" t="s">
        <v>346</v>
      </c>
      <c r="AU1158" s="23" t="s">
        <v>188</v>
      </c>
      <c r="AY1158" s="23" t="s">
        <v>173</v>
      </c>
      <c r="BE1158" s="203">
        <f>IF(N1158="základní",J1158,0)</f>
        <v>0</v>
      </c>
      <c r="BF1158" s="203">
        <f>IF(N1158="snížená",J1158,0)</f>
        <v>0</v>
      </c>
      <c r="BG1158" s="203">
        <f>IF(N1158="zákl. přenesená",J1158,0)</f>
        <v>0</v>
      </c>
      <c r="BH1158" s="203">
        <f>IF(N1158="sníž. přenesená",J1158,0)</f>
        <v>0</v>
      </c>
      <c r="BI1158" s="203">
        <f>IF(N1158="nulová",J1158,0)</f>
        <v>0</v>
      </c>
      <c r="BJ1158" s="23" t="s">
        <v>87</v>
      </c>
      <c r="BK1158" s="203">
        <f>ROUND(I1158*H1158,2)</f>
        <v>0</v>
      </c>
      <c r="BL1158" s="23" t="s">
        <v>239</v>
      </c>
      <c r="BM1158" s="23" t="s">
        <v>2216</v>
      </c>
    </row>
    <row r="1159" spans="2:65" s="1" customFormat="1" ht="40.5">
      <c r="B1159" s="41"/>
      <c r="C1159" s="63"/>
      <c r="D1159" s="204" t="s">
        <v>182</v>
      </c>
      <c r="E1159" s="63"/>
      <c r="F1159" s="205" t="s">
        <v>2217</v>
      </c>
      <c r="G1159" s="63"/>
      <c r="H1159" s="63"/>
      <c r="I1159" s="163"/>
      <c r="J1159" s="63"/>
      <c r="K1159" s="63"/>
      <c r="L1159" s="61"/>
      <c r="M1159" s="206"/>
      <c r="N1159" s="42"/>
      <c r="O1159" s="42"/>
      <c r="P1159" s="42"/>
      <c r="Q1159" s="42"/>
      <c r="R1159" s="42"/>
      <c r="S1159" s="42"/>
      <c r="T1159" s="78"/>
      <c r="AT1159" s="23" t="s">
        <v>182</v>
      </c>
      <c r="AU1159" s="23" t="s">
        <v>188</v>
      </c>
    </row>
    <row r="1160" spans="2:65" s="1" customFormat="1" ht="27">
      <c r="B1160" s="41"/>
      <c r="C1160" s="63"/>
      <c r="D1160" s="204" t="s">
        <v>351</v>
      </c>
      <c r="E1160" s="63"/>
      <c r="F1160" s="252" t="s">
        <v>2195</v>
      </c>
      <c r="G1160" s="63"/>
      <c r="H1160" s="63"/>
      <c r="I1160" s="163"/>
      <c r="J1160" s="63"/>
      <c r="K1160" s="63"/>
      <c r="L1160" s="61"/>
      <c r="M1160" s="206"/>
      <c r="N1160" s="42"/>
      <c r="O1160" s="42"/>
      <c r="P1160" s="42"/>
      <c r="Q1160" s="42"/>
      <c r="R1160" s="42"/>
      <c r="S1160" s="42"/>
      <c r="T1160" s="78"/>
      <c r="AT1160" s="23" t="s">
        <v>351</v>
      </c>
      <c r="AU1160" s="23" t="s">
        <v>188</v>
      </c>
    </row>
    <row r="1161" spans="2:65" s="12" customFormat="1" ht="13.5">
      <c r="B1161" s="221"/>
      <c r="C1161" s="222"/>
      <c r="D1161" s="204" t="s">
        <v>279</v>
      </c>
      <c r="E1161" s="223" t="s">
        <v>78</v>
      </c>
      <c r="F1161" s="224" t="s">
        <v>2218</v>
      </c>
      <c r="G1161" s="222"/>
      <c r="H1161" s="223" t="s">
        <v>78</v>
      </c>
      <c r="I1161" s="225"/>
      <c r="J1161" s="222"/>
      <c r="K1161" s="222"/>
      <c r="L1161" s="226"/>
      <c r="M1161" s="227"/>
      <c r="N1161" s="228"/>
      <c r="O1161" s="228"/>
      <c r="P1161" s="228"/>
      <c r="Q1161" s="228"/>
      <c r="R1161" s="228"/>
      <c r="S1161" s="228"/>
      <c r="T1161" s="229"/>
      <c r="AT1161" s="230" t="s">
        <v>279</v>
      </c>
      <c r="AU1161" s="230" t="s">
        <v>188</v>
      </c>
      <c r="AV1161" s="12" t="s">
        <v>87</v>
      </c>
      <c r="AW1161" s="12" t="s">
        <v>42</v>
      </c>
      <c r="AX1161" s="12" t="s">
        <v>80</v>
      </c>
      <c r="AY1161" s="230" t="s">
        <v>173</v>
      </c>
    </row>
    <row r="1162" spans="2:65" s="11" customFormat="1" ht="13.5">
      <c r="B1162" s="210"/>
      <c r="C1162" s="211"/>
      <c r="D1162" s="204" t="s">
        <v>279</v>
      </c>
      <c r="E1162" s="212" t="s">
        <v>78</v>
      </c>
      <c r="F1162" s="213" t="s">
        <v>2204</v>
      </c>
      <c r="G1162" s="211"/>
      <c r="H1162" s="214">
        <v>1</v>
      </c>
      <c r="I1162" s="215"/>
      <c r="J1162" s="211"/>
      <c r="K1162" s="211"/>
      <c r="L1162" s="216"/>
      <c r="M1162" s="217"/>
      <c r="N1162" s="218"/>
      <c r="O1162" s="218"/>
      <c r="P1162" s="218"/>
      <c r="Q1162" s="218"/>
      <c r="R1162" s="218"/>
      <c r="S1162" s="218"/>
      <c r="T1162" s="219"/>
      <c r="AT1162" s="220" t="s">
        <v>279</v>
      </c>
      <c r="AU1162" s="220" t="s">
        <v>188</v>
      </c>
      <c r="AV1162" s="11" t="s">
        <v>89</v>
      </c>
      <c r="AW1162" s="11" t="s">
        <v>42</v>
      </c>
      <c r="AX1162" s="11" t="s">
        <v>87</v>
      </c>
      <c r="AY1162" s="220" t="s">
        <v>173</v>
      </c>
    </row>
    <row r="1163" spans="2:65" s="1" customFormat="1" ht="25.5" customHeight="1">
      <c r="B1163" s="41"/>
      <c r="C1163" s="242" t="s">
        <v>2219</v>
      </c>
      <c r="D1163" s="242" t="s">
        <v>346</v>
      </c>
      <c r="E1163" s="243" t="s">
        <v>2220</v>
      </c>
      <c r="F1163" s="244" t="s">
        <v>2221</v>
      </c>
      <c r="G1163" s="245" t="s">
        <v>338</v>
      </c>
      <c r="H1163" s="246">
        <v>1</v>
      </c>
      <c r="I1163" s="247"/>
      <c r="J1163" s="248">
        <f>ROUND(I1163*H1163,2)</f>
        <v>0</v>
      </c>
      <c r="K1163" s="244" t="s">
        <v>78</v>
      </c>
      <c r="L1163" s="249"/>
      <c r="M1163" s="250" t="s">
        <v>78</v>
      </c>
      <c r="N1163" s="251" t="s">
        <v>50</v>
      </c>
      <c r="O1163" s="42"/>
      <c r="P1163" s="201">
        <f>O1163*H1163</f>
        <v>0</v>
      </c>
      <c r="Q1163" s="201">
        <v>9.8000000000000004E-2</v>
      </c>
      <c r="R1163" s="201">
        <f>Q1163*H1163</f>
        <v>9.8000000000000004E-2</v>
      </c>
      <c r="S1163" s="201">
        <v>0</v>
      </c>
      <c r="T1163" s="202">
        <f>S1163*H1163</f>
        <v>0</v>
      </c>
      <c r="AR1163" s="23" t="s">
        <v>666</v>
      </c>
      <c r="AT1163" s="23" t="s">
        <v>346</v>
      </c>
      <c r="AU1163" s="23" t="s">
        <v>188</v>
      </c>
      <c r="AY1163" s="23" t="s">
        <v>173</v>
      </c>
      <c r="BE1163" s="203">
        <f>IF(N1163="základní",J1163,0)</f>
        <v>0</v>
      </c>
      <c r="BF1163" s="203">
        <f>IF(N1163="snížená",J1163,0)</f>
        <v>0</v>
      </c>
      <c r="BG1163" s="203">
        <f>IF(N1163="zákl. přenesená",J1163,0)</f>
        <v>0</v>
      </c>
      <c r="BH1163" s="203">
        <f>IF(N1163="sníž. přenesená",J1163,0)</f>
        <v>0</v>
      </c>
      <c r="BI1163" s="203">
        <f>IF(N1163="nulová",J1163,0)</f>
        <v>0</v>
      </c>
      <c r="BJ1163" s="23" t="s">
        <v>87</v>
      </c>
      <c r="BK1163" s="203">
        <f>ROUND(I1163*H1163,2)</f>
        <v>0</v>
      </c>
      <c r="BL1163" s="23" t="s">
        <v>239</v>
      </c>
      <c r="BM1163" s="23" t="s">
        <v>2222</v>
      </c>
    </row>
    <row r="1164" spans="2:65" s="1" customFormat="1" ht="40.5">
      <c r="B1164" s="41"/>
      <c r="C1164" s="63"/>
      <c r="D1164" s="204" t="s">
        <v>182</v>
      </c>
      <c r="E1164" s="63"/>
      <c r="F1164" s="205" t="s">
        <v>2223</v>
      </c>
      <c r="G1164" s="63"/>
      <c r="H1164" s="63"/>
      <c r="I1164" s="163"/>
      <c r="J1164" s="63"/>
      <c r="K1164" s="63"/>
      <c r="L1164" s="61"/>
      <c r="M1164" s="206"/>
      <c r="N1164" s="42"/>
      <c r="O1164" s="42"/>
      <c r="P1164" s="42"/>
      <c r="Q1164" s="42"/>
      <c r="R1164" s="42"/>
      <c r="S1164" s="42"/>
      <c r="T1164" s="78"/>
      <c r="AT1164" s="23" t="s">
        <v>182</v>
      </c>
      <c r="AU1164" s="23" t="s">
        <v>188</v>
      </c>
    </row>
    <row r="1165" spans="2:65" s="1" customFormat="1" ht="27">
      <c r="B1165" s="41"/>
      <c r="C1165" s="63"/>
      <c r="D1165" s="204" t="s">
        <v>351</v>
      </c>
      <c r="E1165" s="63"/>
      <c r="F1165" s="252" t="s">
        <v>2195</v>
      </c>
      <c r="G1165" s="63"/>
      <c r="H1165" s="63"/>
      <c r="I1165" s="163"/>
      <c r="J1165" s="63"/>
      <c r="K1165" s="63"/>
      <c r="L1165" s="61"/>
      <c r="M1165" s="206"/>
      <c r="N1165" s="42"/>
      <c r="O1165" s="42"/>
      <c r="P1165" s="42"/>
      <c r="Q1165" s="42"/>
      <c r="R1165" s="42"/>
      <c r="S1165" s="42"/>
      <c r="T1165" s="78"/>
      <c r="AT1165" s="23" t="s">
        <v>351</v>
      </c>
      <c r="AU1165" s="23" t="s">
        <v>188</v>
      </c>
    </row>
    <row r="1166" spans="2:65" s="12" customFormat="1" ht="13.5">
      <c r="B1166" s="221"/>
      <c r="C1166" s="222"/>
      <c r="D1166" s="204" t="s">
        <v>279</v>
      </c>
      <c r="E1166" s="223" t="s">
        <v>78</v>
      </c>
      <c r="F1166" s="224" t="s">
        <v>2224</v>
      </c>
      <c r="G1166" s="222"/>
      <c r="H1166" s="223" t="s">
        <v>78</v>
      </c>
      <c r="I1166" s="225"/>
      <c r="J1166" s="222"/>
      <c r="K1166" s="222"/>
      <c r="L1166" s="226"/>
      <c r="M1166" s="227"/>
      <c r="N1166" s="228"/>
      <c r="O1166" s="228"/>
      <c r="P1166" s="228"/>
      <c r="Q1166" s="228"/>
      <c r="R1166" s="228"/>
      <c r="S1166" s="228"/>
      <c r="T1166" s="229"/>
      <c r="AT1166" s="230" t="s">
        <v>279</v>
      </c>
      <c r="AU1166" s="230" t="s">
        <v>188</v>
      </c>
      <c r="AV1166" s="12" t="s">
        <v>87</v>
      </c>
      <c r="AW1166" s="12" t="s">
        <v>42</v>
      </c>
      <c r="AX1166" s="12" t="s">
        <v>80</v>
      </c>
      <c r="AY1166" s="230" t="s">
        <v>173</v>
      </c>
    </row>
    <row r="1167" spans="2:65" s="11" customFormat="1" ht="13.5">
      <c r="B1167" s="210"/>
      <c r="C1167" s="211"/>
      <c r="D1167" s="204" t="s">
        <v>279</v>
      </c>
      <c r="E1167" s="212" t="s">
        <v>78</v>
      </c>
      <c r="F1167" s="213" t="s">
        <v>2225</v>
      </c>
      <c r="G1167" s="211"/>
      <c r="H1167" s="214">
        <v>1</v>
      </c>
      <c r="I1167" s="215"/>
      <c r="J1167" s="211"/>
      <c r="K1167" s="211"/>
      <c r="L1167" s="216"/>
      <c r="M1167" s="217"/>
      <c r="N1167" s="218"/>
      <c r="O1167" s="218"/>
      <c r="P1167" s="218"/>
      <c r="Q1167" s="218"/>
      <c r="R1167" s="218"/>
      <c r="S1167" s="218"/>
      <c r="T1167" s="219"/>
      <c r="AT1167" s="220" t="s">
        <v>279</v>
      </c>
      <c r="AU1167" s="220" t="s">
        <v>188</v>
      </c>
      <c r="AV1167" s="11" t="s">
        <v>89</v>
      </c>
      <c r="AW1167" s="11" t="s">
        <v>42</v>
      </c>
      <c r="AX1167" s="11" t="s">
        <v>87</v>
      </c>
      <c r="AY1167" s="220" t="s">
        <v>173</v>
      </c>
    </row>
    <row r="1168" spans="2:65" s="1" customFormat="1" ht="25.5" customHeight="1">
      <c r="B1168" s="41"/>
      <c r="C1168" s="242" t="s">
        <v>2226</v>
      </c>
      <c r="D1168" s="242" t="s">
        <v>346</v>
      </c>
      <c r="E1168" s="243" t="s">
        <v>2227</v>
      </c>
      <c r="F1168" s="244" t="s">
        <v>2228</v>
      </c>
      <c r="G1168" s="245" t="s">
        <v>338</v>
      </c>
      <c r="H1168" s="246">
        <v>9</v>
      </c>
      <c r="I1168" s="247"/>
      <c r="J1168" s="248">
        <f>ROUND(I1168*H1168,2)</f>
        <v>0</v>
      </c>
      <c r="K1168" s="244" t="s">
        <v>78</v>
      </c>
      <c r="L1168" s="249"/>
      <c r="M1168" s="250" t="s">
        <v>78</v>
      </c>
      <c r="N1168" s="251" t="s">
        <v>50</v>
      </c>
      <c r="O1168" s="42"/>
      <c r="P1168" s="201">
        <f>O1168*H1168</f>
        <v>0</v>
      </c>
      <c r="Q1168" s="201">
        <v>4.8000000000000001E-2</v>
      </c>
      <c r="R1168" s="201">
        <f>Q1168*H1168</f>
        <v>0.432</v>
      </c>
      <c r="S1168" s="201">
        <v>0</v>
      </c>
      <c r="T1168" s="202">
        <f>S1168*H1168</f>
        <v>0</v>
      </c>
      <c r="AR1168" s="23" t="s">
        <v>666</v>
      </c>
      <c r="AT1168" s="23" t="s">
        <v>346</v>
      </c>
      <c r="AU1168" s="23" t="s">
        <v>188</v>
      </c>
      <c r="AY1168" s="23" t="s">
        <v>173</v>
      </c>
      <c r="BE1168" s="203">
        <f>IF(N1168="základní",J1168,0)</f>
        <v>0</v>
      </c>
      <c r="BF1168" s="203">
        <f>IF(N1168="snížená",J1168,0)</f>
        <v>0</v>
      </c>
      <c r="BG1168" s="203">
        <f>IF(N1168="zákl. přenesená",J1168,0)</f>
        <v>0</v>
      </c>
      <c r="BH1168" s="203">
        <f>IF(N1168="sníž. přenesená",J1168,0)</f>
        <v>0</v>
      </c>
      <c r="BI1168" s="203">
        <f>IF(N1168="nulová",J1168,0)</f>
        <v>0</v>
      </c>
      <c r="BJ1168" s="23" t="s">
        <v>87</v>
      </c>
      <c r="BK1168" s="203">
        <f>ROUND(I1168*H1168,2)</f>
        <v>0</v>
      </c>
      <c r="BL1168" s="23" t="s">
        <v>239</v>
      </c>
      <c r="BM1168" s="23" t="s">
        <v>2229</v>
      </c>
    </row>
    <row r="1169" spans="2:65" s="1" customFormat="1" ht="27">
      <c r="B1169" s="41"/>
      <c r="C1169" s="63"/>
      <c r="D1169" s="204" t="s">
        <v>182</v>
      </c>
      <c r="E1169" s="63"/>
      <c r="F1169" s="205" t="s">
        <v>2228</v>
      </c>
      <c r="G1169" s="63"/>
      <c r="H1169" s="63"/>
      <c r="I1169" s="163"/>
      <c r="J1169" s="63"/>
      <c r="K1169" s="63"/>
      <c r="L1169" s="61"/>
      <c r="M1169" s="206"/>
      <c r="N1169" s="42"/>
      <c r="O1169" s="42"/>
      <c r="P1169" s="42"/>
      <c r="Q1169" s="42"/>
      <c r="R1169" s="42"/>
      <c r="S1169" s="42"/>
      <c r="T1169" s="78"/>
      <c r="AT1169" s="23" t="s">
        <v>182</v>
      </c>
      <c r="AU1169" s="23" t="s">
        <v>188</v>
      </c>
    </row>
    <row r="1170" spans="2:65" s="1" customFormat="1" ht="27">
      <c r="B1170" s="41"/>
      <c r="C1170" s="63"/>
      <c r="D1170" s="204" t="s">
        <v>351</v>
      </c>
      <c r="E1170" s="63"/>
      <c r="F1170" s="252" t="s">
        <v>2195</v>
      </c>
      <c r="G1170" s="63"/>
      <c r="H1170" s="63"/>
      <c r="I1170" s="163"/>
      <c r="J1170" s="63"/>
      <c r="K1170" s="63"/>
      <c r="L1170" s="61"/>
      <c r="M1170" s="206"/>
      <c r="N1170" s="42"/>
      <c r="O1170" s="42"/>
      <c r="P1170" s="42"/>
      <c r="Q1170" s="42"/>
      <c r="R1170" s="42"/>
      <c r="S1170" s="42"/>
      <c r="T1170" s="78"/>
      <c r="AT1170" s="23" t="s">
        <v>351</v>
      </c>
      <c r="AU1170" s="23" t="s">
        <v>188</v>
      </c>
    </row>
    <row r="1171" spans="2:65" s="11" customFormat="1" ht="13.5">
      <c r="B1171" s="210"/>
      <c r="C1171" s="211"/>
      <c r="D1171" s="204" t="s">
        <v>279</v>
      </c>
      <c r="E1171" s="212" t="s">
        <v>78</v>
      </c>
      <c r="F1171" s="213" t="s">
        <v>2230</v>
      </c>
      <c r="G1171" s="211"/>
      <c r="H1171" s="214">
        <v>3</v>
      </c>
      <c r="I1171" s="215"/>
      <c r="J1171" s="211"/>
      <c r="K1171" s="211"/>
      <c r="L1171" s="216"/>
      <c r="M1171" s="217"/>
      <c r="N1171" s="218"/>
      <c r="O1171" s="218"/>
      <c r="P1171" s="218"/>
      <c r="Q1171" s="218"/>
      <c r="R1171" s="218"/>
      <c r="S1171" s="218"/>
      <c r="T1171" s="219"/>
      <c r="AT1171" s="220" t="s">
        <v>279</v>
      </c>
      <c r="AU1171" s="220" t="s">
        <v>188</v>
      </c>
      <c r="AV1171" s="11" t="s">
        <v>89</v>
      </c>
      <c r="AW1171" s="11" t="s">
        <v>42</v>
      </c>
      <c r="AX1171" s="11" t="s">
        <v>80</v>
      </c>
      <c r="AY1171" s="220" t="s">
        <v>173</v>
      </c>
    </row>
    <row r="1172" spans="2:65" s="11" customFormat="1" ht="13.5">
      <c r="B1172" s="210"/>
      <c r="C1172" s="211"/>
      <c r="D1172" s="204" t="s">
        <v>279</v>
      </c>
      <c r="E1172" s="212" t="s">
        <v>78</v>
      </c>
      <c r="F1172" s="213" t="s">
        <v>2231</v>
      </c>
      <c r="G1172" s="211"/>
      <c r="H1172" s="214">
        <v>2</v>
      </c>
      <c r="I1172" s="215"/>
      <c r="J1172" s="211"/>
      <c r="K1172" s="211"/>
      <c r="L1172" s="216"/>
      <c r="M1172" s="217"/>
      <c r="N1172" s="218"/>
      <c r="O1172" s="218"/>
      <c r="P1172" s="218"/>
      <c r="Q1172" s="218"/>
      <c r="R1172" s="218"/>
      <c r="S1172" s="218"/>
      <c r="T1172" s="219"/>
      <c r="AT1172" s="220" t="s">
        <v>279</v>
      </c>
      <c r="AU1172" s="220" t="s">
        <v>188</v>
      </c>
      <c r="AV1172" s="11" t="s">
        <v>89</v>
      </c>
      <c r="AW1172" s="11" t="s">
        <v>42</v>
      </c>
      <c r="AX1172" s="11" t="s">
        <v>80</v>
      </c>
      <c r="AY1172" s="220" t="s">
        <v>173</v>
      </c>
    </row>
    <row r="1173" spans="2:65" s="11" customFormat="1" ht="13.5">
      <c r="B1173" s="210"/>
      <c r="C1173" s="211"/>
      <c r="D1173" s="204" t="s">
        <v>279</v>
      </c>
      <c r="E1173" s="212" t="s">
        <v>78</v>
      </c>
      <c r="F1173" s="213" t="s">
        <v>2232</v>
      </c>
      <c r="G1173" s="211"/>
      <c r="H1173" s="214">
        <v>2</v>
      </c>
      <c r="I1173" s="215"/>
      <c r="J1173" s="211"/>
      <c r="K1173" s="211"/>
      <c r="L1173" s="216"/>
      <c r="M1173" s="217"/>
      <c r="N1173" s="218"/>
      <c r="O1173" s="218"/>
      <c r="P1173" s="218"/>
      <c r="Q1173" s="218"/>
      <c r="R1173" s="218"/>
      <c r="S1173" s="218"/>
      <c r="T1173" s="219"/>
      <c r="AT1173" s="220" t="s">
        <v>279</v>
      </c>
      <c r="AU1173" s="220" t="s">
        <v>188</v>
      </c>
      <c r="AV1173" s="11" t="s">
        <v>89</v>
      </c>
      <c r="AW1173" s="11" t="s">
        <v>42</v>
      </c>
      <c r="AX1173" s="11" t="s">
        <v>80</v>
      </c>
      <c r="AY1173" s="220" t="s">
        <v>173</v>
      </c>
    </row>
    <row r="1174" spans="2:65" s="11" customFormat="1" ht="13.5">
      <c r="B1174" s="210"/>
      <c r="C1174" s="211"/>
      <c r="D1174" s="204" t="s">
        <v>279</v>
      </c>
      <c r="E1174" s="212" t="s">
        <v>78</v>
      </c>
      <c r="F1174" s="213" t="s">
        <v>2233</v>
      </c>
      <c r="G1174" s="211"/>
      <c r="H1174" s="214">
        <v>2</v>
      </c>
      <c r="I1174" s="215"/>
      <c r="J1174" s="211"/>
      <c r="K1174" s="211"/>
      <c r="L1174" s="216"/>
      <c r="M1174" s="217"/>
      <c r="N1174" s="218"/>
      <c r="O1174" s="218"/>
      <c r="P1174" s="218"/>
      <c r="Q1174" s="218"/>
      <c r="R1174" s="218"/>
      <c r="S1174" s="218"/>
      <c r="T1174" s="219"/>
      <c r="AT1174" s="220" t="s">
        <v>279</v>
      </c>
      <c r="AU1174" s="220" t="s">
        <v>188</v>
      </c>
      <c r="AV1174" s="11" t="s">
        <v>89</v>
      </c>
      <c r="AW1174" s="11" t="s">
        <v>42</v>
      </c>
      <c r="AX1174" s="11" t="s">
        <v>80</v>
      </c>
      <c r="AY1174" s="220" t="s">
        <v>173</v>
      </c>
    </row>
    <row r="1175" spans="2:65" s="1" customFormat="1" ht="25.5" customHeight="1">
      <c r="B1175" s="41"/>
      <c r="C1175" s="242" t="s">
        <v>2234</v>
      </c>
      <c r="D1175" s="242" t="s">
        <v>346</v>
      </c>
      <c r="E1175" s="243" t="s">
        <v>2235</v>
      </c>
      <c r="F1175" s="244" t="s">
        <v>2236</v>
      </c>
      <c r="G1175" s="245" t="s">
        <v>338</v>
      </c>
      <c r="H1175" s="246">
        <v>2</v>
      </c>
      <c r="I1175" s="247"/>
      <c r="J1175" s="248">
        <f>ROUND(I1175*H1175,2)</f>
        <v>0</v>
      </c>
      <c r="K1175" s="244" t="s">
        <v>78</v>
      </c>
      <c r="L1175" s="249"/>
      <c r="M1175" s="250" t="s">
        <v>78</v>
      </c>
      <c r="N1175" s="251" t="s">
        <v>50</v>
      </c>
      <c r="O1175" s="42"/>
      <c r="P1175" s="201">
        <f>O1175*H1175</f>
        <v>0</v>
      </c>
      <c r="Q1175" s="201">
        <v>4.8000000000000001E-2</v>
      </c>
      <c r="R1175" s="201">
        <f>Q1175*H1175</f>
        <v>9.6000000000000002E-2</v>
      </c>
      <c r="S1175" s="201">
        <v>0</v>
      </c>
      <c r="T1175" s="202">
        <f>S1175*H1175</f>
        <v>0</v>
      </c>
      <c r="AR1175" s="23" t="s">
        <v>666</v>
      </c>
      <c r="AT1175" s="23" t="s">
        <v>346</v>
      </c>
      <c r="AU1175" s="23" t="s">
        <v>188</v>
      </c>
      <c r="AY1175" s="23" t="s">
        <v>173</v>
      </c>
      <c r="BE1175" s="203">
        <f>IF(N1175="základní",J1175,0)</f>
        <v>0</v>
      </c>
      <c r="BF1175" s="203">
        <f>IF(N1175="snížená",J1175,0)</f>
        <v>0</v>
      </c>
      <c r="BG1175" s="203">
        <f>IF(N1175="zákl. přenesená",J1175,0)</f>
        <v>0</v>
      </c>
      <c r="BH1175" s="203">
        <f>IF(N1175="sníž. přenesená",J1175,0)</f>
        <v>0</v>
      </c>
      <c r="BI1175" s="203">
        <f>IF(N1175="nulová",J1175,0)</f>
        <v>0</v>
      </c>
      <c r="BJ1175" s="23" t="s">
        <v>87</v>
      </c>
      <c r="BK1175" s="203">
        <f>ROUND(I1175*H1175,2)</f>
        <v>0</v>
      </c>
      <c r="BL1175" s="23" t="s">
        <v>239</v>
      </c>
      <c r="BM1175" s="23" t="s">
        <v>2237</v>
      </c>
    </row>
    <row r="1176" spans="2:65" s="1" customFormat="1" ht="27">
      <c r="B1176" s="41"/>
      <c r="C1176" s="63"/>
      <c r="D1176" s="204" t="s">
        <v>182</v>
      </c>
      <c r="E1176" s="63"/>
      <c r="F1176" s="205" t="s">
        <v>2238</v>
      </c>
      <c r="G1176" s="63"/>
      <c r="H1176" s="63"/>
      <c r="I1176" s="163"/>
      <c r="J1176" s="63"/>
      <c r="K1176" s="63"/>
      <c r="L1176" s="61"/>
      <c r="M1176" s="206"/>
      <c r="N1176" s="42"/>
      <c r="O1176" s="42"/>
      <c r="P1176" s="42"/>
      <c r="Q1176" s="42"/>
      <c r="R1176" s="42"/>
      <c r="S1176" s="42"/>
      <c r="T1176" s="78"/>
      <c r="AT1176" s="23" t="s">
        <v>182</v>
      </c>
      <c r="AU1176" s="23" t="s">
        <v>188</v>
      </c>
    </row>
    <row r="1177" spans="2:65" s="1" customFormat="1" ht="27">
      <c r="B1177" s="41"/>
      <c r="C1177" s="63"/>
      <c r="D1177" s="204" t="s">
        <v>351</v>
      </c>
      <c r="E1177" s="63"/>
      <c r="F1177" s="252" t="s">
        <v>2195</v>
      </c>
      <c r="G1177" s="63"/>
      <c r="H1177" s="63"/>
      <c r="I1177" s="163"/>
      <c r="J1177" s="63"/>
      <c r="K1177" s="63"/>
      <c r="L1177" s="61"/>
      <c r="M1177" s="206"/>
      <c r="N1177" s="42"/>
      <c r="O1177" s="42"/>
      <c r="P1177" s="42"/>
      <c r="Q1177" s="42"/>
      <c r="R1177" s="42"/>
      <c r="S1177" s="42"/>
      <c r="T1177" s="78"/>
      <c r="AT1177" s="23" t="s">
        <v>351</v>
      </c>
      <c r="AU1177" s="23" t="s">
        <v>188</v>
      </c>
    </row>
    <row r="1178" spans="2:65" s="11" customFormat="1" ht="13.5">
      <c r="B1178" s="210"/>
      <c r="C1178" s="211"/>
      <c r="D1178" s="204" t="s">
        <v>279</v>
      </c>
      <c r="E1178" s="212" t="s">
        <v>78</v>
      </c>
      <c r="F1178" s="213" t="s">
        <v>2212</v>
      </c>
      <c r="G1178" s="211"/>
      <c r="H1178" s="214">
        <v>2</v>
      </c>
      <c r="I1178" s="215"/>
      <c r="J1178" s="211"/>
      <c r="K1178" s="211"/>
      <c r="L1178" s="216"/>
      <c r="M1178" s="217"/>
      <c r="N1178" s="218"/>
      <c r="O1178" s="218"/>
      <c r="P1178" s="218"/>
      <c r="Q1178" s="218"/>
      <c r="R1178" s="218"/>
      <c r="S1178" s="218"/>
      <c r="T1178" s="219"/>
      <c r="AT1178" s="220" t="s">
        <v>279</v>
      </c>
      <c r="AU1178" s="220" t="s">
        <v>188</v>
      </c>
      <c r="AV1178" s="11" t="s">
        <v>89</v>
      </c>
      <c r="AW1178" s="11" t="s">
        <v>42</v>
      </c>
      <c r="AX1178" s="11" t="s">
        <v>80</v>
      </c>
      <c r="AY1178" s="220" t="s">
        <v>173</v>
      </c>
    </row>
    <row r="1179" spans="2:65" s="1" customFormat="1" ht="25.5" customHeight="1">
      <c r="B1179" s="41"/>
      <c r="C1179" s="242" t="s">
        <v>2239</v>
      </c>
      <c r="D1179" s="242" t="s">
        <v>346</v>
      </c>
      <c r="E1179" s="243" t="s">
        <v>2240</v>
      </c>
      <c r="F1179" s="244" t="s">
        <v>2241</v>
      </c>
      <c r="G1179" s="245" t="s">
        <v>338</v>
      </c>
      <c r="H1179" s="246">
        <v>2</v>
      </c>
      <c r="I1179" s="247"/>
      <c r="J1179" s="248">
        <f>ROUND(I1179*H1179,2)</f>
        <v>0</v>
      </c>
      <c r="K1179" s="244" t="s">
        <v>78</v>
      </c>
      <c r="L1179" s="249"/>
      <c r="M1179" s="250" t="s">
        <v>78</v>
      </c>
      <c r="N1179" s="251" t="s">
        <v>50</v>
      </c>
      <c r="O1179" s="42"/>
      <c r="P1179" s="201">
        <f>O1179*H1179</f>
        <v>0</v>
      </c>
      <c r="Q1179" s="201">
        <v>4.8000000000000001E-2</v>
      </c>
      <c r="R1179" s="201">
        <f>Q1179*H1179</f>
        <v>9.6000000000000002E-2</v>
      </c>
      <c r="S1179" s="201">
        <v>0</v>
      </c>
      <c r="T1179" s="202">
        <f>S1179*H1179</f>
        <v>0</v>
      </c>
      <c r="AR1179" s="23" t="s">
        <v>666</v>
      </c>
      <c r="AT1179" s="23" t="s">
        <v>346</v>
      </c>
      <c r="AU1179" s="23" t="s">
        <v>188</v>
      </c>
      <c r="AY1179" s="23" t="s">
        <v>173</v>
      </c>
      <c r="BE1179" s="203">
        <f>IF(N1179="základní",J1179,0)</f>
        <v>0</v>
      </c>
      <c r="BF1179" s="203">
        <f>IF(N1179="snížená",J1179,0)</f>
        <v>0</v>
      </c>
      <c r="BG1179" s="203">
        <f>IF(N1179="zákl. přenesená",J1179,0)</f>
        <v>0</v>
      </c>
      <c r="BH1179" s="203">
        <f>IF(N1179="sníž. přenesená",J1179,0)</f>
        <v>0</v>
      </c>
      <c r="BI1179" s="203">
        <f>IF(N1179="nulová",J1179,0)</f>
        <v>0</v>
      </c>
      <c r="BJ1179" s="23" t="s">
        <v>87</v>
      </c>
      <c r="BK1179" s="203">
        <f>ROUND(I1179*H1179,2)</f>
        <v>0</v>
      </c>
      <c r="BL1179" s="23" t="s">
        <v>239</v>
      </c>
      <c r="BM1179" s="23" t="s">
        <v>2242</v>
      </c>
    </row>
    <row r="1180" spans="2:65" s="1" customFormat="1" ht="27">
      <c r="B1180" s="41"/>
      <c r="C1180" s="63"/>
      <c r="D1180" s="204" t="s">
        <v>182</v>
      </c>
      <c r="E1180" s="63"/>
      <c r="F1180" s="205" t="s">
        <v>2241</v>
      </c>
      <c r="G1180" s="63"/>
      <c r="H1180" s="63"/>
      <c r="I1180" s="163"/>
      <c r="J1180" s="63"/>
      <c r="K1180" s="63"/>
      <c r="L1180" s="61"/>
      <c r="M1180" s="206"/>
      <c r="N1180" s="42"/>
      <c r="O1180" s="42"/>
      <c r="P1180" s="42"/>
      <c r="Q1180" s="42"/>
      <c r="R1180" s="42"/>
      <c r="S1180" s="42"/>
      <c r="T1180" s="78"/>
      <c r="AT1180" s="23" t="s">
        <v>182</v>
      </c>
      <c r="AU1180" s="23" t="s">
        <v>188</v>
      </c>
    </row>
    <row r="1181" spans="2:65" s="1" customFormat="1" ht="27">
      <c r="B1181" s="41"/>
      <c r="C1181" s="63"/>
      <c r="D1181" s="204" t="s">
        <v>351</v>
      </c>
      <c r="E1181" s="63"/>
      <c r="F1181" s="252" t="s">
        <v>2195</v>
      </c>
      <c r="G1181" s="63"/>
      <c r="H1181" s="63"/>
      <c r="I1181" s="163"/>
      <c r="J1181" s="63"/>
      <c r="K1181" s="63"/>
      <c r="L1181" s="61"/>
      <c r="M1181" s="206"/>
      <c r="N1181" s="42"/>
      <c r="O1181" s="42"/>
      <c r="P1181" s="42"/>
      <c r="Q1181" s="42"/>
      <c r="R1181" s="42"/>
      <c r="S1181" s="42"/>
      <c r="T1181" s="78"/>
      <c r="AT1181" s="23" t="s">
        <v>351</v>
      </c>
      <c r="AU1181" s="23" t="s">
        <v>188</v>
      </c>
    </row>
    <row r="1182" spans="2:65" s="11" customFormat="1" ht="13.5">
      <c r="B1182" s="210"/>
      <c r="C1182" s="211"/>
      <c r="D1182" s="204" t="s">
        <v>279</v>
      </c>
      <c r="E1182" s="212" t="s">
        <v>78</v>
      </c>
      <c r="F1182" s="213" t="s">
        <v>2243</v>
      </c>
      <c r="G1182" s="211"/>
      <c r="H1182" s="214">
        <v>2</v>
      </c>
      <c r="I1182" s="215"/>
      <c r="J1182" s="211"/>
      <c r="K1182" s="211"/>
      <c r="L1182" s="216"/>
      <c r="M1182" s="217"/>
      <c r="N1182" s="218"/>
      <c r="O1182" s="218"/>
      <c r="P1182" s="218"/>
      <c r="Q1182" s="218"/>
      <c r="R1182" s="218"/>
      <c r="S1182" s="218"/>
      <c r="T1182" s="219"/>
      <c r="AT1182" s="220" t="s">
        <v>279</v>
      </c>
      <c r="AU1182" s="220" t="s">
        <v>188</v>
      </c>
      <c r="AV1182" s="11" t="s">
        <v>89</v>
      </c>
      <c r="AW1182" s="11" t="s">
        <v>42</v>
      </c>
      <c r="AX1182" s="11" t="s">
        <v>80</v>
      </c>
      <c r="AY1182" s="220" t="s">
        <v>173</v>
      </c>
    </row>
    <row r="1183" spans="2:65" s="1" customFormat="1" ht="25.5" customHeight="1">
      <c r="B1183" s="41"/>
      <c r="C1183" s="242" t="s">
        <v>2244</v>
      </c>
      <c r="D1183" s="242" t="s">
        <v>346</v>
      </c>
      <c r="E1183" s="243" t="s">
        <v>2245</v>
      </c>
      <c r="F1183" s="244" t="s">
        <v>2246</v>
      </c>
      <c r="G1183" s="245" t="s">
        <v>338</v>
      </c>
      <c r="H1183" s="246">
        <v>2</v>
      </c>
      <c r="I1183" s="247"/>
      <c r="J1183" s="248">
        <f>ROUND(I1183*H1183,2)</f>
        <v>0</v>
      </c>
      <c r="K1183" s="244" t="s">
        <v>78</v>
      </c>
      <c r="L1183" s="249"/>
      <c r="M1183" s="250" t="s">
        <v>78</v>
      </c>
      <c r="N1183" s="251" t="s">
        <v>50</v>
      </c>
      <c r="O1183" s="42"/>
      <c r="P1183" s="201">
        <f>O1183*H1183</f>
        <v>0</v>
      </c>
      <c r="Q1183" s="201">
        <v>5.2999999999999999E-2</v>
      </c>
      <c r="R1183" s="201">
        <f>Q1183*H1183</f>
        <v>0.106</v>
      </c>
      <c r="S1183" s="201">
        <v>0</v>
      </c>
      <c r="T1183" s="202">
        <f>S1183*H1183</f>
        <v>0</v>
      </c>
      <c r="AR1183" s="23" t="s">
        <v>666</v>
      </c>
      <c r="AT1183" s="23" t="s">
        <v>346</v>
      </c>
      <c r="AU1183" s="23" t="s">
        <v>188</v>
      </c>
      <c r="AY1183" s="23" t="s">
        <v>173</v>
      </c>
      <c r="BE1183" s="203">
        <f>IF(N1183="základní",J1183,0)</f>
        <v>0</v>
      </c>
      <c r="BF1183" s="203">
        <f>IF(N1183="snížená",J1183,0)</f>
        <v>0</v>
      </c>
      <c r="BG1183" s="203">
        <f>IF(N1183="zákl. přenesená",J1183,0)</f>
        <v>0</v>
      </c>
      <c r="BH1183" s="203">
        <f>IF(N1183="sníž. přenesená",J1183,0)</f>
        <v>0</v>
      </c>
      <c r="BI1183" s="203">
        <f>IF(N1183="nulová",J1183,0)</f>
        <v>0</v>
      </c>
      <c r="BJ1183" s="23" t="s">
        <v>87</v>
      </c>
      <c r="BK1183" s="203">
        <f>ROUND(I1183*H1183,2)</f>
        <v>0</v>
      </c>
      <c r="BL1183" s="23" t="s">
        <v>239</v>
      </c>
      <c r="BM1183" s="23" t="s">
        <v>2247</v>
      </c>
    </row>
    <row r="1184" spans="2:65" s="1" customFormat="1" ht="27">
      <c r="B1184" s="41"/>
      <c r="C1184" s="63"/>
      <c r="D1184" s="204" t="s">
        <v>182</v>
      </c>
      <c r="E1184" s="63"/>
      <c r="F1184" s="205" t="s">
        <v>2248</v>
      </c>
      <c r="G1184" s="63"/>
      <c r="H1184" s="63"/>
      <c r="I1184" s="163"/>
      <c r="J1184" s="63"/>
      <c r="K1184" s="63"/>
      <c r="L1184" s="61"/>
      <c r="M1184" s="206"/>
      <c r="N1184" s="42"/>
      <c r="O1184" s="42"/>
      <c r="P1184" s="42"/>
      <c r="Q1184" s="42"/>
      <c r="R1184" s="42"/>
      <c r="S1184" s="42"/>
      <c r="T1184" s="78"/>
      <c r="AT1184" s="23" t="s">
        <v>182</v>
      </c>
      <c r="AU1184" s="23" t="s">
        <v>188</v>
      </c>
    </row>
    <row r="1185" spans="2:65" s="1" customFormat="1" ht="27">
      <c r="B1185" s="41"/>
      <c r="C1185" s="63"/>
      <c r="D1185" s="204" t="s">
        <v>351</v>
      </c>
      <c r="E1185" s="63"/>
      <c r="F1185" s="252" t="s">
        <v>2195</v>
      </c>
      <c r="G1185" s="63"/>
      <c r="H1185" s="63"/>
      <c r="I1185" s="163"/>
      <c r="J1185" s="63"/>
      <c r="K1185" s="63"/>
      <c r="L1185" s="61"/>
      <c r="M1185" s="206"/>
      <c r="N1185" s="42"/>
      <c r="O1185" s="42"/>
      <c r="P1185" s="42"/>
      <c r="Q1185" s="42"/>
      <c r="R1185" s="42"/>
      <c r="S1185" s="42"/>
      <c r="T1185" s="78"/>
      <c r="AT1185" s="23" t="s">
        <v>351</v>
      </c>
      <c r="AU1185" s="23" t="s">
        <v>188</v>
      </c>
    </row>
    <row r="1186" spans="2:65" s="12" customFormat="1" ht="13.5">
      <c r="B1186" s="221"/>
      <c r="C1186" s="222"/>
      <c r="D1186" s="204" t="s">
        <v>279</v>
      </c>
      <c r="E1186" s="223" t="s">
        <v>78</v>
      </c>
      <c r="F1186" s="224" t="s">
        <v>2249</v>
      </c>
      <c r="G1186" s="222"/>
      <c r="H1186" s="223" t="s">
        <v>78</v>
      </c>
      <c r="I1186" s="225"/>
      <c r="J1186" s="222"/>
      <c r="K1186" s="222"/>
      <c r="L1186" s="226"/>
      <c r="M1186" s="227"/>
      <c r="N1186" s="228"/>
      <c r="O1186" s="228"/>
      <c r="P1186" s="228"/>
      <c r="Q1186" s="228"/>
      <c r="R1186" s="228"/>
      <c r="S1186" s="228"/>
      <c r="T1186" s="229"/>
      <c r="AT1186" s="230" t="s">
        <v>279</v>
      </c>
      <c r="AU1186" s="230" t="s">
        <v>188</v>
      </c>
      <c r="AV1186" s="12" t="s">
        <v>87</v>
      </c>
      <c r="AW1186" s="12" t="s">
        <v>42</v>
      </c>
      <c r="AX1186" s="12" t="s">
        <v>80</v>
      </c>
      <c r="AY1186" s="230" t="s">
        <v>173</v>
      </c>
    </row>
    <row r="1187" spans="2:65" s="11" customFormat="1" ht="13.5">
      <c r="B1187" s="210"/>
      <c r="C1187" s="211"/>
      <c r="D1187" s="204" t="s">
        <v>279</v>
      </c>
      <c r="E1187" s="212" t="s">
        <v>78</v>
      </c>
      <c r="F1187" s="213" t="s">
        <v>2212</v>
      </c>
      <c r="G1187" s="211"/>
      <c r="H1187" s="214">
        <v>2</v>
      </c>
      <c r="I1187" s="215"/>
      <c r="J1187" s="211"/>
      <c r="K1187" s="211"/>
      <c r="L1187" s="216"/>
      <c r="M1187" s="217"/>
      <c r="N1187" s="218"/>
      <c r="O1187" s="218"/>
      <c r="P1187" s="218"/>
      <c r="Q1187" s="218"/>
      <c r="R1187" s="218"/>
      <c r="S1187" s="218"/>
      <c r="T1187" s="219"/>
      <c r="AT1187" s="220" t="s">
        <v>279</v>
      </c>
      <c r="AU1187" s="220" t="s">
        <v>188</v>
      </c>
      <c r="AV1187" s="11" t="s">
        <v>89</v>
      </c>
      <c r="AW1187" s="11" t="s">
        <v>42</v>
      </c>
      <c r="AX1187" s="11" t="s">
        <v>87</v>
      </c>
      <c r="AY1187" s="220" t="s">
        <v>173</v>
      </c>
    </row>
    <row r="1188" spans="2:65" s="1" customFormat="1" ht="25.5" customHeight="1">
      <c r="B1188" s="41"/>
      <c r="C1188" s="242" t="s">
        <v>2250</v>
      </c>
      <c r="D1188" s="242" t="s">
        <v>346</v>
      </c>
      <c r="E1188" s="243" t="s">
        <v>2251</v>
      </c>
      <c r="F1188" s="244" t="s">
        <v>2252</v>
      </c>
      <c r="G1188" s="245" t="s">
        <v>338</v>
      </c>
      <c r="H1188" s="246">
        <v>1</v>
      </c>
      <c r="I1188" s="247"/>
      <c r="J1188" s="248">
        <f>ROUND(I1188*H1188,2)</f>
        <v>0</v>
      </c>
      <c r="K1188" s="244" t="s">
        <v>78</v>
      </c>
      <c r="L1188" s="249"/>
      <c r="M1188" s="250" t="s">
        <v>78</v>
      </c>
      <c r="N1188" s="251" t="s">
        <v>50</v>
      </c>
      <c r="O1188" s="42"/>
      <c r="P1188" s="201">
        <f>O1188*H1188</f>
        <v>0</v>
      </c>
      <c r="Q1188" s="201">
        <v>5.2999999999999999E-2</v>
      </c>
      <c r="R1188" s="201">
        <f>Q1188*H1188</f>
        <v>5.2999999999999999E-2</v>
      </c>
      <c r="S1188" s="201">
        <v>0</v>
      </c>
      <c r="T1188" s="202">
        <f>S1188*H1188</f>
        <v>0</v>
      </c>
      <c r="AR1188" s="23" t="s">
        <v>666</v>
      </c>
      <c r="AT1188" s="23" t="s">
        <v>346</v>
      </c>
      <c r="AU1188" s="23" t="s">
        <v>188</v>
      </c>
      <c r="AY1188" s="23" t="s">
        <v>173</v>
      </c>
      <c r="BE1188" s="203">
        <f>IF(N1188="základní",J1188,0)</f>
        <v>0</v>
      </c>
      <c r="BF1188" s="203">
        <f>IF(N1188="snížená",J1188,0)</f>
        <v>0</v>
      </c>
      <c r="BG1188" s="203">
        <f>IF(N1188="zákl. přenesená",J1188,0)</f>
        <v>0</v>
      </c>
      <c r="BH1188" s="203">
        <f>IF(N1188="sníž. přenesená",J1188,0)</f>
        <v>0</v>
      </c>
      <c r="BI1188" s="203">
        <f>IF(N1188="nulová",J1188,0)</f>
        <v>0</v>
      </c>
      <c r="BJ1188" s="23" t="s">
        <v>87</v>
      </c>
      <c r="BK1188" s="203">
        <f>ROUND(I1188*H1188,2)</f>
        <v>0</v>
      </c>
      <c r="BL1188" s="23" t="s">
        <v>239</v>
      </c>
      <c r="BM1188" s="23" t="s">
        <v>2253</v>
      </c>
    </row>
    <row r="1189" spans="2:65" s="1" customFormat="1" ht="27">
      <c r="B1189" s="41"/>
      <c r="C1189" s="63"/>
      <c r="D1189" s="204" t="s">
        <v>182</v>
      </c>
      <c r="E1189" s="63"/>
      <c r="F1189" s="205" t="s">
        <v>2248</v>
      </c>
      <c r="G1189" s="63"/>
      <c r="H1189" s="63"/>
      <c r="I1189" s="163"/>
      <c r="J1189" s="63"/>
      <c r="K1189" s="63"/>
      <c r="L1189" s="61"/>
      <c r="M1189" s="206"/>
      <c r="N1189" s="42"/>
      <c r="O1189" s="42"/>
      <c r="P1189" s="42"/>
      <c r="Q1189" s="42"/>
      <c r="R1189" s="42"/>
      <c r="S1189" s="42"/>
      <c r="T1189" s="78"/>
      <c r="AT1189" s="23" t="s">
        <v>182</v>
      </c>
      <c r="AU1189" s="23" t="s">
        <v>188</v>
      </c>
    </row>
    <row r="1190" spans="2:65" s="1" customFormat="1" ht="27">
      <c r="B1190" s="41"/>
      <c r="C1190" s="63"/>
      <c r="D1190" s="204" t="s">
        <v>351</v>
      </c>
      <c r="E1190" s="63"/>
      <c r="F1190" s="252" t="s">
        <v>2195</v>
      </c>
      <c r="G1190" s="63"/>
      <c r="H1190" s="63"/>
      <c r="I1190" s="163"/>
      <c r="J1190" s="63"/>
      <c r="K1190" s="63"/>
      <c r="L1190" s="61"/>
      <c r="M1190" s="206"/>
      <c r="N1190" s="42"/>
      <c r="O1190" s="42"/>
      <c r="P1190" s="42"/>
      <c r="Q1190" s="42"/>
      <c r="R1190" s="42"/>
      <c r="S1190" s="42"/>
      <c r="T1190" s="78"/>
      <c r="AT1190" s="23" t="s">
        <v>351</v>
      </c>
      <c r="AU1190" s="23" t="s">
        <v>188</v>
      </c>
    </row>
    <row r="1191" spans="2:65" s="12" customFormat="1" ht="13.5">
      <c r="B1191" s="221"/>
      <c r="C1191" s="222"/>
      <c r="D1191" s="204" t="s">
        <v>279</v>
      </c>
      <c r="E1191" s="223" t="s">
        <v>78</v>
      </c>
      <c r="F1191" s="224" t="s">
        <v>2249</v>
      </c>
      <c r="G1191" s="222"/>
      <c r="H1191" s="223" t="s">
        <v>78</v>
      </c>
      <c r="I1191" s="225"/>
      <c r="J1191" s="222"/>
      <c r="K1191" s="222"/>
      <c r="L1191" s="226"/>
      <c r="M1191" s="227"/>
      <c r="N1191" s="228"/>
      <c r="O1191" s="228"/>
      <c r="P1191" s="228"/>
      <c r="Q1191" s="228"/>
      <c r="R1191" s="228"/>
      <c r="S1191" s="228"/>
      <c r="T1191" s="229"/>
      <c r="AT1191" s="230" t="s">
        <v>279</v>
      </c>
      <c r="AU1191" s="230" t="s">
        <v>188</v>
      </c>
      <c r="AV1191" s="12" t="s">
        <v>87</v>
      </c>
      <c r="AW1191" s="12" t="s">
        <v>42</v>
      </c>
      <c r="AX1191" s="12" t="s">
        <v>80</v>
      </c>
      <c r="AY1191" s="230" t="s">
        <v>173</v>
      </c>
    </row>
    <row r="1192" spans="2:65" s="11" customFormat="1" ht="13.5">
      <c r="B1192" s="210"/>
      <c r="C1192" s="211"/>
      <c r="D1192" s="204" t="s">
        <v>279</v>
      </c>
      <c r="E1192" s="212" t="s">
        <v>78</v>
      </c>
      <c r="F1192" s="213" t="s">
        <v>2204</v>
      </c>
      <c r="G1192" s="211"/>
      <c r="H1192" s="214">
        <v>1</v>
      </c>
      <c r="I1192" s="215"/>
      <c r="J1192" s="211"/>
      <c r="K1192" s="211"/>
      <c r="L1192" s="216"/>
      <c r="M1192" s="217"/>
      <c r="N1192" s="218"/>
      <c r="O1192" s="218"/>
      <c r="P1192" s="218"/>
      <c r="Q1192" s="218"/>
      <c r="R1192" s="218"/>
      <c r="S1192" s="218"/>
      <c r="T1192" s="219"/>
      <c r="AT1192" s="220" t="s">
        <v>279</v>
      </c>
      <c r="AU1192" s="220" t="s">
        <v>188</v>
      </c>
      <c r="AV1192" s="11" t="s">
        <v>89</v>
      </c>
      <c r="AW1192" s="11" t="s">
        <v>42</v>
      </c>
      <c r="AX1192" s="11" t="s">
        <v>87</v>
      </c>
      <c r="AY1192" s="220" t="s">
        <v>173</v>
      </c>
    </row>
    <row r="1193" spans="2:65" s="1" customFormat="1" ht="25.5" customHeight="1">
      <c r="B1193" s="41"/>
      <c r="C1193" s="242" t="s">
        <v>2254</v>
      </c>
      <c r="D1193" s="242" t="s">
        <v>346</v>
      </c>
      <c r="E1193" s="243" t="s">
        <v>2255</v>
      </c>
      <c r="F1193" s="244" t="s">
        <v>2256</v>
      </c>
      <c r="G1193" s="245" t="s">
        <v>338</v>
      </c>
      <c r="H1193" s="246">
        <v>1</v>
      </c>
      <c r="I1193" s="247"/>
      <c r="J1193" s="248">
        <f>ROUND(I1193*H1193,2)</f>
        <v>0</v>
      </c>
      <c r="K1193" s="244" t="s">
        <v>78</v>
      </c>
      <c r="L1193" s="249"/>
      <c r="M1193" s="250" t="s">
        <v>78</v>
      </c>
      <c r="N1193" s="251" t="s">
        <v>50</v>
      </c>
      <c r="O1193" s="42"/>
      <c r="P1193" s="201">
        <f>O1193*H1193</f>
        <v>0</v>
      </c>
      <c r="Q1193" s="201">
        <v>0.104</v>
      </c>
      <c r="R1193" s="201">
        <f>Q1193*H1193</f>
        <v>0.104</v>
      </c>
      <c r="S1193" s="201">
        <v>0</v>
      </c>
      <c r="T1193" s="202">
        <f>S1193*H1193</f>
        <v>0</v>
      </c>
      <c r="AR1193" s="23" t="s">
        <v>666</v>
      </c>
      <c r="AT1193" s="23" t="s">
        <v>346</v>
      </c>
      <c r="AU1193" s="23" t="s">
        <v>188</v>
      </c>
      <c r="AY1193" s="23" t="s">
        <v>173</v>
      </c>
      <c r="BE1193" s="203">
        <f>IF(N1193="základní",J1193,0)</f>
        <v>0</v>
      </c>
      <c r="BF1193" s="203">
        <f>IF(N1193="snížená",J1193,0)</f>
        <v>0</v>
      </c>
      <c r="BG1193" s="203">
        <f>IF(N1193="zákl. přenesená",J1193,0)</f>
        <v>0</v>
      </c>
      <c r="BH1193" s="203">
        <f>IF(N1193="sníž. přenesená",J1193,0)</f>
        <v>0</v>
      </c>
      <c r="BI1193" s="203">
        <f>IF(N1193="nulová",J1193,0)</f>
        <v>0</v>
      </c>
      <c r="BJ1193" s="23" t="s">
        <v>87</v>
      </c>
      <c r="BK1193" s="203">
        <f>ROUND(I1193*H1193,2)</f>
        <v>0</v>
      </c>
      <c r="BL1193" s="23" t="s">
        <v>239</v>
      </c>
      <c r="BM1193" s="23" t="s">
        <v>2257</v>
      </c>
    </row>
    <row r="1194" spans="2:65" s="1" customFormat="1" ht="27">
      <c r="B1194" s="41"/>
      <c r="C1194" s="63"/>
      <c r="D1194" s="204" t="s">
        <v>182</v>
      </c>
      <c r="E1194" s="63"/>
      <c r="F1194" s="205" t="s">
        <v>2258</v>
      </c>
      <c r="G1194" s="63"/>
      <c r="H1194" s="63"/>
      <c r="I1194" s="163"/>
      <c r="J1194" s="63"/>
      <c r="K1194" s="63"/>
      <c r="L1194" s="61"/>
      <c r="M1194" s="206"/>
      <c r="N1194" s="42"/>
      <c r="O1194" s="42"/>
      <c r="P1194" s="42"/>
      <c r="Q1194" s="42"/>
      <c r="R1194" s="42"/>
      <c r="S1194" s="42"/>
      <c r="T1194" s="78"/>
      <c r="AT1194" s="23" t="s">
        <v>182</v>
      </c>
      <c r="AU1194" s="23" t="s">
        <v>188</v>
      </c>
    </row>
    <row r="1195" spans="2:65" s="1" customFormat="1" ht="27">
      <c r="B1195" s="41"/>
      <c r="C1195" s="63"/>
      <c r="D1195" s="204" t="s">
        <v>351</v>
      </c>
      <c r="E1195" s="63"/>
      <c r="F1195" s="252" t="s">
        <v>2195</v>
      </c>
      <c r="G1195" s="63"/>
      <c r="H1195" s="63"/>
      <c r="I1195" s="163"/>
      <c r="J1195" s="63"/>
      <c r="K1195" s="63"/>
      <c r="L1195" s="61"/>
      <c r="M1195" s="206"/>
      <c r="N1195" s="42"/>
      <c r="O1195" s="42"/>
      <c r="P1195" s="42"/>
      <c r="Q1195" s="42"/>
      <c r="R1195" s="42"/>
      <c r="S1195" s="42"/>
      <c r="T1195" s="78"/>
      <c r="AT1195" s="23" t="s">
        <v>351</v>
      </c>
      <c r="AU1195" s="23" t="s">
        <v>188</v>
      </c>
    </row>
    <row r="1196" spans="2:65" s="12" customFormat="1" ht="13.5">
      <c r="B1196" s="221"/>
      <c r="C1196" s="222"/>
      <c r="D1196" s="204" t="s">
        <v>279</v>
      </c>
      <c r="E1196" s="223" t="s">
        <v>78</v>
      </c>
      <c r="F1196" s="224" t="s">
        <v>2259</v>
      </c>
      <c r="G1196" s="222"/>
      <c r="H1196" s="223" t="s">
        <v>78</v>
      </c>
      <c r="I1196" s="225"/>
      <c r="J1196" s="222"/>
      <c r="K1196" s="222"/>
      <c r="L1196" s="226"/>
      <c r="M1196" s="227"/>
      <c r="N1196" s="228"/>
      <c r="O1196" s="228"/>
      <c r="P1196" s="228"/>
      <c r="Q1196" s="228"/>
      <c r="R1196" s="228"/>
      <c r="S1196" s="228"/>
      <c r="T1196" s="229"/>
      <c r="AT1196" s="230" t="s">
        <v>279</v>
      </c>
      <c r="AU1196" s="230" t="s">
        <v>188</v>
      </c>
      <c r="AV1196" s="12" t="s">
        <v>87</v>
      </c>
      <c r="AW1196" s="12" t="s">
        <v>42</v>
      </c>
      <c r="AX1196" s="12" t="s">
        <v>80</v>
      </c>
      <c r="AY1196" s="230" t="s">
        <v>173</v>
      </c>
    </row>
    <row r="1197" spans="2:65" s="11" customFormat="1" ht="13.5">
      <c r="B1197" s="210"/>
      <c r="C1197" s="211"/>
      <c r="D1197" s="204" t="s">
        <v>279</v>
      </c>
      <c r="E1197" s="212" t="s">
        <v>78</v>
      </c>
      <c r="F1197" s="213" t="s">
        <v>2204</v>
      </c>
      <c r="G1197" s="211"/>
      <c r="H1197" s="214">
        <v>1</v>
      </c>
      <c r="I1197" s="215"/>
      <c r="J1197" s="211"/>
      <c r="K1197" s="211"/>
      <c r="L1197" s="216"/>
      <c r="M1197" s="217"/>
      <c r="N1197" s="218"/>
      <c r="O1197" s="218"/>
      <c r="P1197" s="218"/>
      <c r="Q1197" s="218"/>
      <c r="R1197" s="218"/>
      <c r="S1197" s="218"/>
      <c r="T1197" s="219"/>
      <c r="AT1197" s="220" t="s">
        <v>279</v>
      </c>
      <c r="AU1197" s="220" t="s">
        <v>188</v>
      </c>
      <c r="AV1197" s="11" t="s">
        <v>89</v>
      </c>
      <c r="AW1197" s="11" t="s">
        <v>42</v>
      </c>
      <c r="AX1197" s="11" t="s">
        <v>87</v>
      </c>
      <c r="AY1197" s="220" t="s">
        <v>173</v>
      </c>
    </row>
    <row r="1198" spans="2:65" s="1" customFormat="1" ht="25.5" customHeight="1">
      <c r="B1198" s="41"/>
      <c r="C1198" s="242" t="s">
        <v>2260</v>
      </c>
      <c r="D1198" s="242" t="s">
        <v>346</v>
      </c>
      <c r="E1198" s="243" t="s">
        <v>2261</v>
      </c>
      <c r="F1198" s="244" t="s">
        <v>2262</v>
      </c>
      <c r="G1198" s="245" t="s">
        <v>338</v>
      </c>
      <c r="H1198" s="246">
        <v>1</v>
      </c>
      <c r="I1198" s="247"/>
      <c r="J1198" s="248">
        <f>ROUND(I1198*H1198,2)</f>
        <v>0</v>
      </c>
      <c r="K1198" s="244" t="s">
        <v>78</v>
      </c>
      <c r="L1198" s="249"/>
      <c r="M1198" s="250" t="s">
        <v>78</v>
      </c>
      <c r="N1198" s="251" t="s">
        <v>50</v>
      </c>
      <c r="O1198" s="42"/>
      <c r="P1198" s="201">
        <f>O1198*H1198</f>
        <v>0</v>
      </c>
      <c r="Q1198" s="201">
        <v>4.2000000000000003E-2</v>
      </c>
      <c r="R1198" s="201">
        <f>Q1198*H1198</f>
        <v>4.2000000000000003E-2</v>
      </c>
      <c r="S1198" s="201">
        <v>0</v>
      </c>
      <c r="T1198" s="202">
        <f>S1198*H1198</f>
        <v>0</v>
      </c>
      <c r="AR1198" s="23" t="s">
        <v>666</v>
      </c>
      <c r="AT1198" s="23" t="s">
        <v>346</v>
      </c>
      <c r="AU1198" s="23" t="s">
        <v>188</v>
      </c>
      <c r="AY1198" s="23" t="s">
        <v>173</v>
      </c>
      <c r="BE1198" s="203">
        <f>IF(N1198="základní",J1198,0)</f>
        <v>0</v>
      </c>
      <c r="BF1198" s="203">
        <f>IF(N1198="snížená",J1198,0)</f>
        <v>0</v>
      </c>
      <c r="BG1198" s="203">
        <f>IF(N1198="zákl. přenesená",J1198,0)</f>
        <v>0</v>
      </c>
      <c r="BH1198" s="203">
        <f>IF(N1198="sníž. přenesená",J1198,0)</f>
        <v>0</v>
      </c>
      <c r="BI1198" s="203">
        <f>IF(N1198="nulová",J1198,0)</f>
        <v>0</v>
      </c>
      <c r="BJ1198" s="23" t="s">
        <v>87</v>
      </c>
      <c r="BK1198" s="203">
        <f>ROUND(I1198*H1198,2)</f>
        <v>0</v>
      </c>
      <c r="BL1198" s="23" t="s">
        <v>239</v>
      </c>
      <c r="BM1198" s="23" t="s">
        <v>2263</v>
      </c>
    </row>
    <row r="1199" spans="2:65" s="1" customFormat="1" ht="27">
      <c r="B1199" s="41"/>
      <c r="C1199" s="63"/>
      <c r="D1199" s="204" t="s">
        <v>182</v>
      </c>
      <c r="E1199" s="63"/>
      <c r="F1199" s="205" t="s">
        <v>2264</v>
      </c>
      <c r="G1199" s="63"/>
      <c r="H1199" s="63"/>
      <c r="I1199" s="163"/>
      <c r="J1199" s="63"/>
      <c r="K1199" s="63"/>
      <c r="L1199" s="61"/>
      <c r="M1199" s="206"/>
      <c r="N1199" s="42"/>
      <c r="O1199" s="42"/>
      <c r="P1199" s="42"/>
      <c r="Q1199" s="42"/>
      <c r="R1199" s="42"/>
      <c r="S1199" s="42"/>
      <c r="T1199" s="78"/>
      <c r="AT1199" s="23" t="s">
        <v>182</v>
      </c>
      <c r="AU1199" s="23" t="s">
        <v>188</v>
      </c>
    </row>
    <row r="1200" spans="2:65" s="1" customFormat="1" ht="27">
      <c r="B1200" s="41"/>
      <c r="C1200" s="63"/>
      <c r="D1200" s="204" t="s">
        <v>351</v>
      </c>
      <c r="E1200" s="63"/>
      <c r="F1200" s="252" t="s">
        <v>2195</v>
      </c>
      <c r="G1200" s="63"/>
      <c r="H1200" s="63"/>
      <c r="I1200" s="163"/>
      <c r="J1200" s="63"/>
      <c r="K1200" s="63"/>
      <c r="L1200" s="61"/>
      <c r="M1200" s="206"/>
      <c r="N1200" s="42"/>
      <c r="O1200" s="42"/>
      <c r="P1200" s="42"/>
      <c r="Q1200" s="42"/>
      <c r="R1200" s="42"/>
      <c r="S1200" s="42"/>
      <c r="T1200" s="78"/>
      <c r="AT1200" s="23" t="s">
        <v>351</v>
      </c>
      <c r="AU1200" s="23" t="s">
        <v>188</v>
      </c>
    </row>
    <row r="1201" spans="2:65" s="12" customFormat="1" ht="13.5">
      <c r="B1201" s="221"/>
      <c r="C1201" s="222"/>
      <c r="D1201" s="204" t="s">
        <v>279</v>
      </c>
      <c r="E1201" s="223" t="s">
        <v>78</v>
      </c>
      <c r="F1201" s="224" t="s">
        <v>2265</v>
      </c>
      <c r="G1201" s="222"/>
      <c r="H1201" s="223" t="s">
        <v>78</v>
      </c>
      <c r="I1201" s="225"/>
      <c r="J1201" s="222"/>
      <c r="K1201" s="222"/>
      <c r="L1201" s="226"/>
      <c r="M1201" s="227"/>
      <c r="N1201" s="228"/>
      <c r="O1201" s="228"/>
      <c r="P1201" s="228"/>
      <c r="Q1201" s="228"/>
      <c r="R1201" s="228"/>
      <c r="S1201" s="228"/>
      <c r="T1201" s="229"/>
      <c r="AT1201" s="230" t="s">
        <v>279</v>
      </c>
      <c r="AU1201" s="230" t="s">
        <v>188</v>
      </c>
      <c r="AV1201" s="12" t="s">
        <v>87</v>
      </c>
      <c r="AW1201" s="12" t="s">
        <v>42</v>
      </c>
      <c r="AX1201" s="12" t="s">
        <v>80</v>
      </c>
      <c r="AY1201" s="230" t="s">
        <v>173</v>
      </c>
    </row>
    <row r="1202" spans="2:65" s="11" customFormat="1" ht="13.5">
      <c r="B1202" s="210"/>
      <c r="C1202" s="211"/>
      <c r="D1202" s="204" t="s">
        <v>279</v>
      </c>
      <c r="E1202" s="212" t="s">
        <v>78</v>
      </c>
      <c r="F1202" s="213" t="s">
        <v>2204</v>
      </c>
      <c r="G1202" s="211"/>
      <c r="H1202" s="214">
        <v>1</v>
      </c>
      <c r="I1202" s="215"/>
      <c r="J1202" s="211"/>
      <c r="K1202" s="211"/>
      <c r="L1202" s="216"/>
      <c r="M1202" s="217"/>
      <c r="N1202" s="218"/>
      <c r="O1202" s="218"/>
      <c r="P1202" s="218"/>
      <c r="Q1202" s="218"/>
      <c r="R1202" s="218"/>
      <c r="S1202" s="218"/>
      <c r="T1202" s="219"/>
      <c r="AT1202" s="220" t="s">
        <v>279</v>
      </c>
      <c r="AU1202" s="220" t="s">
        <v>188</v>
      </c>
      <c r="AV1202" s="11" t="s">
        <v>89</v>
      </c>
      <c r="AW1202" s="11" t="s">
        <v>42</v>
      </c>
      <c r="AX1202" s="11" t="s">
        <v>87</v>
      </c>
      <c r="AY1202" s="220" t="s">
        <v>173</v>
      </c>
    </row>
    <row r="1203" spans="2:65" s="1" customFormat="1" ht="25.5" customHeight="1">
      <c r="B1203" s="41"/>
      <c r="C1203" s="242" t="s">
        <v>2266</v>
      </c>
      <c r="D1203" s="242" t="s">
        <v>346</v>
      </c>
      <c r="E1203" s="243" t="s">
        <v>2267</v>
      </c>
      <c r="F1203" s="244" t="s">
        <v>2268</v>
      </c>
      <c r="G1203" s="245" t="s">
        <v>338</v>
      </c>
      <c r="H1203" s="246">
        <v>1</v>
      </c>
      <c r="I1203" s="247"/>
      <c r="J1203" s="248">
        <f>ROUND(I1203*H1203,2)</f>
        <v>0</v>
      </c>
      <c r="K1203" s="244" t="s">
        <v>78</v>
      </c>
      <c r="L1203" s="249"/>
      <c r="M1203" s="250" t="s">
        <v>78</v>
      </c>
      <c r="N1203" s="251" t="s">
        <v>50</v>
      </c>
      <c r="O1203" s="42"/>
      <c r="P1203" s="201">
        <f>O1203*H1203</f>
        <v>0</v>
      </c>
      <c r="Q1203" s="201">
        <v>4.8000000000000001E-2</v>
      </c>
      <c r="R1203" s="201">
        <f>Q1203*H1203</f>
        <v>4.8000000000000001E-2</v>
      </c>
      <c r="S1203" s="201">
        <v>0</v>
      </c>
      <c r="T1203" s="202">
        <f>S1203*H1203</f>
        <v>0</v>
      </c>
      <c r="AR1203" s="23" t="s">
        <v>666</v>
      </c>
      <c r="AT1203" s="23" t="s">
        <v>346</v>
      </c>
      <c r="AU1203" s="23" t="s">
        <v>188</v>
      </c>
      <c r="AY1203" s="23" t="s">
        <v>173</v>
      </c>
      <c r="BE1203" s="203">
        <f>IF(N1203="základní",J1203,0)</f>
        <v>0</v>
      </c>
      <c r="BF1203" s="203">
        <f>IF(N1203="snížená",J1203,0)</f>
        <v>0</v>
      </c>
      <c r="BG1203" s="203">
        <f>IF(N1203="zákl. přenesená",J1203,0)</f>
        <v>0</v>
      </c>
      <c r="BH1203" s="203">
        <f>IF(N1203="sníž. přenesená",J1203,0)</f>
        <v>0</v>
      </c>
      <c r="BI1203" s="203">
        <f>IF(N1203="nulová",J1203,0)</f>
        <v>0</v>
      </c>
      <c r="BJ1203" s="23" t="s">
        <v>87</v>
      </c>
      <c r="BK1203" s="203">
        <f>ROUND(I1203*H1203,2)</f>
        <v>0</v>
      </c>
      <c r="BL1203" s="23" t="s">
        <v>239</v>
      </c>
      <c r="BM1203" s="23" t="s">
        <v>2269</v>
      </c>
    </row>
    <row r="1204" spans="2:65" s="1" customFormat="1" ht="27">
      <c r="B1204" s="41"/>
      <c r="C1204" s="63"/>
      <c r="D1204" s="204" t="s">
        <v>182</v>
      </c>
      <c r="E1204" s="63"/>
      <c r="F1204" s="205" t="s">
        <v>2270</v>
      </c>
      <c r="G1204" s="63"/>
      <c r="H1204" s="63"/>
      <c r="I1204" s="163"/>
      <c r="J1204" s="63"/>
      <c r="K1204" s="63"/>
      <c r="L1204" s="61"/>
      <c r="M1204" s="206"/>
      <c r="N1204" s="42"/>
      <c r="O1204" s="42"/>
      <c r="P1204" s="42"/>
      <c r="Q1204" s="42"/>
      <c r="R1204" s="42"/>
      <c r="S1204" s="42"/>
      <c r="T1204" s="78"/>
      <c r="AT1204" s="23" t="s">
        <v>182</v>
      </c>
      <c r="AU1204" s="23" t="s">
        <v>188</v>
      </c>
    </row>
    <row r="1205" spans="2:65" s="1" customFormat="1" ht="27">
      <c r="B1205" s="41"/>
      <c r="C1205" s="63"/>
      <c r="D1205" s="204" t="s">
        <v>351</v>
      </c>
      <c r="E1205" s="63"/>
      <c r="F1205" s="252" t="s">
        <v>2195</v>
      </c>
      <c r="G1205" s="63"/>
      <c r="H1205" s="63"/>
      <c r="I1205" s="163"/>
      <c r="J1205" s="63"/>
      <c r="K1205" s="63"/>
      <c r="L1205" s="61"/>
      <c r="M1205" s="206"/>
      <c r="N1205" s="42"/>
      <c r="O1205" s="42"/>
      <c r="P1205" s="42"/>
      <c r="Q1205" s="42"/>
      <c r="R1205" s="42"/>
      <c r="S1205" s="42"/>
      <c r="T1205" s="78"/>
      <c r="AT1205" s="23" t="s">
        <v>351</v>
      </c>
      <c r="AU1205" s="23" t="s">
        <v>188</v>
      </c>
    </row>
    <row r="1206" spans="2:65" s="12" customFormat="1" ht="13.5">
      <c r="B1206" s="221"/>
      <c r="C1206" s="222"/>
      <c r="D1206" s="204" t="s">
        <v>279</v>
      </c>
      <c r="E1206" s="223" t="s">
        <v>78</v>
      </c>
      <c r="F1206" s="224" t="s">
        <v>2271</v>
      </c>
      <c r="G1206" s="222"/>
      <c r="H1206" s="223" t="s">
        <v>78</v>
      </c>
      <c r="I1206" s="225"/>
      <c r="J1206" s="222"/>
      <c r="K1206" s="222"/>
      <c r="L1206" s="226"/>
      <c r="M1206" s="227"/>
      <c r="N1206" s="228"/>
      <c r="O1206" s="228"/>
      <c r="P1206" s="228"/>
      <c r="Q1206" s="228"/>
      <c r="R1206" s="228"/>
      <c r="S1206" s="228"/>
      <c r="T1206" s="229"/>
      <c r="AT1206" s="230" t="s">
        <v>279</v>
      </c>
      <c r="AU1206" s="230" t="s">
        <v>188</v>
      </c>
      <c r="AV1206" s="12" t="s">
        <v>87</v>
      </c>
      <c r="AW1206" s="12" t="s">
        <v>42</v>
      </c>
      <c r="AX1206" s="12" t="s">
        <v>80</v>
      </c>
      <c r="AY1206" s="230" t="s">
        <v>173</v>
      </c>
    </row>
    <row r="1207" spans="2:65" s="11" customFormat="1" ht="13.5">
      <c r="B1207" s="210"/>
      <c r="C1207" s="211"/>
      <c r="D1207" s="204" t="s">
        <v>279</v>
      </c>
      <c r="E1207" s="212" t="s">
        <v>78</v>
      </c>
      <c r="F1207" s="213" t="s">
        <v>2225</v>
      </c>
      <c r="G1207" s="211"/>
      <c r="H1207" s="214">
        <v>1</v>
      </c>
      <c r="I1207" s="215"/>
      <c r="J1207" s="211"/>
      <c r="K1207" s="211"/>
      <c r="L1207" s="216"/>
      <c r="M1207" s="217"/>
      <c r="N1207" s="218"/>
      <c r="O1207" s="218"/>
      <c r="P1207" s="218"/>
      <c r="Q1207" s="218"/>
      <c r="R1207" s="218"/>
      <c r="S1207" s="218"/>
      <c r="T1207" s="219"/>
      <c r="AT1207" s="220" t="s">
        <v>279</v>
      </c>
      <c r="AU1207" s="220" t="s">
        <v>188</v>
      </c>
      <c r="AV1207" s="11" t="s">
        <v>89</v>
      </c>
      <c r="AW1207" s="11" t="s">
        <v>42</v>
      </c>
      <c r="AX1207" s="11" t="s">
        <v>87</v>
      </c>
      <c r="AY1207" s="220" t="s">
        <v>173</v>
      </c>
    </row>
    <row r="1208" spans="2:65" s="1" customFormat="1" ht="25.5" customHeight="1">
      <c r="B1208" s="41"/>
      <c r="C1208" s="242" t="s">
        <v>2272</v>
      </c>
      <c r="D1208" s="242" t="s">
        <v>346</v>
      </c>
      <c r="E1208" s="243" t="s">
        <v>2273</v>
      </c>
      <c r="F1208" s="244" t="s">
        <v>2274</v>
      </c>
      <c r="G1208" s="245" t="s">
        <v>338</v>
      </c>
      <c r="H1208" s="246">
        <v>4</v>
      </c>
      <c r="I1208" s="247"/>
      <c r="J1208" s="248">
        <f>ROUND(I1208*H1208,2)</f>
        <v>0</v>
      </c>
      <c r="K1208" s="244" t="s">
        <v>78</v>
      </c>
      <c r="L1208" s="249"/>
      <c r="M1208" s="250" t="s">
        <v>78</v>
      </c>
      <c r="N1208" s="251" t="s">
        <v>50</v>
      </c>
      <c r="O1208" s="42"/>
      <c r="P1208" s="201">
        <f>O1208*H1208</f>
        <v>0</v>
      </c>
      <c r="Q1208" s="201">
        <v>4.2000000000000003E-2</v>
      </c>
      <c r="R1208" s="201">
        <f>Q1208*H1208</f>
        <v>0.16800000000000001</v>
      </c>
      <c r="S1208" s="201">
        <v>0</v>
      </c>
      <c r="T1208" s="202">
        <f>S1208*H1208</f>
        <v>0</v>
      </c>
      <c r="AR1208" s="23" t="s">
        <v>666</v>
      </c>
      <c r="AT1208" s="23" t="s">
        <v>346</v>
      </c>
      <c r="AU1208" s="23" t="s">
        <v>188</v>
      </c>
      <c r="AY1208" s="23" t="s">
        <v>173</v>
      </c>
      <c r="BE1208" s="203">
        <f>IF(N1208="základní",J1208,0)</f>
        <v>0</v>
      </c>
      <c r="BF1208" s="203">
        <f>IF(N1208="snížená",J1208,0)</f>
        <v>0</v>
      </c>
      <c r="BG1208" s="203">
        <f>IF(N1208="zákl. přenesená",J1208,0)</f>
        <v>0</v>
      </c>
      <c r="BH1208" s="203">
        <f>IF(N1208="sníž. přenesená",J1208,0)</f>
        <v>0</v>
      </c>
      <c r="BI1208" s="203">
        <f>IF(N1208="nulová",J1208,0)</f>
        <v>0</v>
      </c>
      <c r="BJ1208" s="23" t="s">
        <v>87</v>
      </c>
      <c r="BK1208" s="203">
        <f>ROUND(I1208*H1208,2)</f>
        <v>0</v>
      </c>
      <c r="BL1208" s="23" t="s">
        <v>239</v>
      </c>
      <c r="BM1208" s="23" t="s">
        <v>2275</v>
      </c>
    </row>
    <row r="1209" spans="2:65" s="1" customFormat="1" ht="27">
      <c r="B1209" s="41"/>
      <c r="C1209" s="63"/>
      <c r="D1209" s="204" t="s">
        <v>182</v>
      </c>
      <c r="E1209" s="63"/>
      <c r="F1209" s="205" t="s">
        <v>2276</v>
      </c>
      <c r="G1209" s="63"/>
      <c r="H1209" s="63"/>
      <c r="I1209" s="163"/>
      <c r="J1209" s="63"/>
      <c r="K1209" s="63"/>
      <c r="L1209" s="61"/>
      <c r="M1209" s="206"/>
      <c r="N1209" s="42"/>
      <c r="O1209" s="42"/>
      <c r="P1209" s="42"/>
      <c r="Q1209" s="42"/>
      <c r="R1209" s="42"/>
      <c r="S1209" s="42"/>
      <c r="T1209" s="78"/>
      <c r="AT1209" s="23" t="s">
        <v>182</v>
      </c>
      <c r="AU1209" s="23" t="s">
        <v>188</v>
      </c>
    </row>
    <row r="1210" spans="2:65" s="1" customFormat="1" ht="27">
      <c r="B1210" s="41"/>
      <c r="C1210" s="63"/>
      <c r="D1210" s="204" t="s">
        <v>351</v>
      </c>
      <c r="E1210" s="63"/>
      <c r="F1210" s="252" t="s">
        <v>2195</v>
      </c>
      <c r="G1210" s="63"/>
      <c r="H1210" s="63"/>
      <c r="I1210" s="163"/>
      <c r="J1210" s="63"/>
      <c r="K1210" s="63"/>
      <c r="L1210" s="61"/>
      <c r="M1210" s="206"/>
      <c r="N1210" s="42"/>
      <c r="O1210" s="42"/>
      <c r="P1210" s="42"/>
      <c r="Q1210" s="42"/>
      <c r="R1210" s="42"/>
      <c r="S1210" s="42"/>
      <c r="T1210" s="78"/>
      <c r="AT1210" s="23" t="s">
        <v>351</v>
      </c>
      <c r="AU1210" s="23" t="s">
        <v>188</v>
      </c>
    </row>
    <row r="1211" spans="2:65" s="11" customFormat="1" ht="13.5">
      <c r="B1211" s="210"/>
      <c r="C1211" s="211"/>
      <c r="D1211" s="204" t="s">
        <v>279</v>
      </c>
      <c r="E1211" s="212" t="s">
        <v>78</v>
      </c>
      <c r="F1211" s="213" t="s">
        <v>2277</v>
      </c>
      <c r="G1211" s="211"/>
      <c r="H1211" s="214">
        <v>3</v>
      </c>
      <c r="I1211" s="215"/>
      <c r="J1211" s="211"/>
      <c r="K1211" s="211"/>
      <c r="L1211" s="216"/>
      <c r="M1211" s="217"/>
      <c r="N1211" s="218"/>
      <c r="O1211" s="218"/>
      <c r="P1211" s="218"/>
      <c r="Q1211" s="218"/>
      <c r="R1211" s="218"/>
      <c r="S1211" s="218"/>
      <c r="T1211" s="219"/>
      <c r="AT1211" s="220" t="s">
        <v>279</v>
      </c>
      <c r="AU1211" s="220" t="s">
        <v>188</v>
      </c>
      <c r="AV1211" s="11" t="s">
        <v>89</v>
      </c>
      <c r="AW1211" s="11" t="s">
        <v>42</v>
      </c>
      <c r="AX1211" s="11" t="s">
        <v>80</v>
      </c>
      <c r="AY1211" s="220" t="s">
        <v>173</v>
      </c>
    </row>
    <row r="1212" spans="2:65" s="11" customFormat="1" ht="13.5">
      <c r="B1212" s="210"/>
      <c r="C1212" s="211"/>
      <c r="D1212" s="204" t="s">
        <v>279</v>
      </c>
      <c r="E1212" s="212" t="s">
        <v>78</v>
      </c>
      <c r="F1212" s="213" t="s">
        <v>2278</v>
      </c>
      <c r="G1212" s="211"/>
      <c r="H1212" s="214">
        <v>1</v>
      </c>
      <c r="I1212" s="215"/>
      <c r="J1212" s="211"/>
      <c r="K1212" s="211"/>
      <c r="L1212" s="216"/>
      <c r="M1212" s="217"/>
      <c r="N1212" s="218"/>
      <c r="O1212" s="218"/>
      <c r="P1212" s="218"/>
      <c r="Q1212" s="218"/>
      <c r="R1212" s="218"/>
      <c r="S1212" s="218"/>
      <c r="T1212" s="219"/>
      <c r="AT1212" s="220" t="s">
        <v>279</v>
      </c>
      <c r="AU1212" s="220" t="s">
        <v>188</v>
      </c>
      <c r="AV1212" s="11" t="s">
        <v>89</v>
      </c>
      <c r="AW1212" s="11" t="s">
        <v>42</v>
      </c>
      <c r="AX1212" s="11" t="s">
        <v>80</v>
      </c>
      <c r="AY1212" s="220" t="s">
        <v>173</v>
      </c>
    </row>
    <row r="1213" spans="2:65" s="1" customFormat="1" ht="25.5" customHeight="1">
      <c r="B1213" s="41"/>
      <c r="C1213" s="242" t="s">
        <v>2279</v>
      </c>
      <c r="D1213" s="242" t="s">
        <v>346</v>
      </c>
      <c r="E1213" s="243" t="s">
        <v>2280</v>
      </c>
      <c r="F1213" s="244" t="s">
        <v>2281</v>
      </c>
      <c r="G1213" s="245" t="s">
        <v>338</v>
      </c>
      <c r="H1213" s="246">
        <v>1</v>
      </c>
      <c r="I1213" s="247"/>
      <c r="J1213" s="248">
        <f>ROUND(I1213*H1213,2)</f>
        <v>0</v>
      </c>
      <c r="K1213" s="244" t="s">
        <v>78</v>
      </c>
      <c r="L1213" s="249"/>
      <c r="M1213" s="250" t="s">
        <v>78</v>
      </c>
      <c r="N1213" s="251" t="s">
        <v>50</v>
      </c>
      <c r="O1213" s="42"/>
      <c r="P1213" s="201">
        <f>O1213*H1213</f>
        <v>0</v>
      </c>
      <c r="Q1213" s="201">
        <v>5.2999999999999999E-2</v>
      </c>
      <c r="R1213" s="201">
        <f>Q1213*H1213</f>
        <v>5.2999999999999999E-2</v>
      </c>
      <c r="S1213" s="201">
        <v>0</v>
      </c>
      <c r="T1213" s="202">
        <f>S1213*H1213</f>
        <v>0</v>
      </c>
      <c r="AR1213" s="23" t="s">
        <v>666</v>
      </c>
      <c r="AT1213" s="23" t="s">
        <v>346</v>
      </c>
      <c r="AU1213" s="23" t="s">
        <v>188</v>
      </c>
      <c r="AY1213" s="23" t="s">
        <v>173</v>
      </c>
      <c r="BE1213" s="203">
        <f>IF(N1213="základní",J1213,0)</f>
        <v>0</v>
      </c>
      <c r="BF1213" s="203">
        <f>IF(N1213="snížená",J1213,0)</f>
        <v>0</v>
      </c>
      <c r="BG1213" s="203">
        <f>IF(N1213="zákl. přenesená",J1213,0)</f>
        <v>0</v>
      </c>
      <c r="BH1213" s="203">
        <f>IF(N1213="sníž. přenesená",J1213,0)</f>
        <v>0</v>
      </c>
      <c r="BI1213" s="203">
        <f>IF(N1213="nulová",J1213,0)</f>
        <v>0</v>
      </c>
      <c r="BJ1213" s="23" t="s">
        <v>87</v>
      </c>
      <c r="BK1213" s="203">
        <f>ROUND(I1213*H1213,2)</f>
        <v>0</v>
      </c>
      <c r="BL1213" s="23" t="s">
        <v>239</v>
      </c>
      <c r="BM1213" s="23" t="s">
        <v>2282</v>
      </c>
    </row>
    <row r="1214" spans="2:65" s="1" customFormat="1" ht="27">
      <c r="B1214" s="41"/>
      <c r="C1214" s="63"/>
      <c r="D1214" s="204" t="s">
        <v>182</v>
      </c>
      <c r="E1214" s="63"/>
      <c r="F1214" s="205" t="s">
        <v>2283</v>
      </c>
      <c r="G1214" s="63"/>
      <c r="H1214" s="63"/>
      <c r="I1214" s="163"/>
      <c r="J1214" s="63"/>
      <c r="K1214" s="63"/>
      <c r="L1214" s="61"/>
      <c r="M1214" s="206"/>
      <c r="N1214" s="42"/>
      <c r="O1214" s="42"/>
      <c r="P1214" s="42"/>
      <c r="Q1214" s="42"/>
      <c r="R1214" s="42"/>
      <c r="S1214" s="42"/>
      <c r="T1214" s="78"/>
      <c r="AT1214" s="23" t="s">
        <v>182</v>
      </c>
      <c r="AU1214" s="23" t="s">
        <v>188</v>
      </c>
    </row>
    <row r="1215" spans="2:65" s="1" customFormat="1" ht="27">
      <c r="B1215" s="41"/>
      <c r="C1215" s="63"/>
      <c r="D1215" s="204" t="s">
        <v>351</v>
      </c>
      <c r="E1215" s="63"/>
      <c r="F1215" s="252" t="s">
        <v>2195</v>
      </c>
      <c r="G1215" s="63"/>
      <c r="H1215" s="63"/>
      <c r="I1215" s="163"/>
      <c r="J1215" s="63"/>
      <c r="K1215" s="63"/>
      <c r="L1215" s="61"/>
      <c r="M1215" s="206"/>
      <c r="N1215" s="42"/>
      <c r="O1215" s="42"/>
      <c r="P1215" s="42"/>
      <c r="Q1215" s="42"/>
      <c r="R1215" s="42"/>
      <c r="S1215" s="42"/>
      <c r="T1215" s="78"/>
      <c r="AT1215" s="23" t="s">
        <v>351</v>
      </c>
      <c r="AU1215" s="23" t="s">
        <v>188</v>
      </c>
    </row>
    <row r="1216" spans="2:65" s="12" customFormat="1" ht="13.5">
      <c r="B1216" s="221"/>
      <c r="C1216" s="222"/>
      <c r="D1216" s="204" t="s">
        <v>279</v>
      </c>
      <c r="E1216" s="223" t="s">
        <v>78</v>
      </c>
      <c r="F1216" s="224" t="s">
        <v>2284</v>
      </c>
      <c r="G1216" s="222"/>
      <c r="H1216" s="223" t="s">
        <v>78</v>
      </c>
      <c r="I1216" s="225"/>
      <c r="J1216" s="222"/>
      <c r="K1216" s="222"/>
      <c r="L1216" s="226"/>
      <c r="M1216" s="227"/>
      <c r="N1216" s="228"/>
      <c r="O1216" s="228"/>
      <c r="P1216" s="228"/>
      <c r="Q1216" s="228"/>
      <c r="R1216" s="228"/>
      <c r="S1216" s="228"/>
      <c r="T1216" s="229"/>
      <c r="AT1216" s="230" t="s">
        <v>279</v>
      </c>
      <c r="AU1216" s="230" t="s">
        <v>188</v>
      </c>
      <c r="AV1216" s="12" t="s">
        <v>87</v>
      </c>
      <c r="AW1216" s="12" t="s">
        <v>42</v>
      </c>
      <c r="AX1216" s="12" t="s">
        <v>80</v>
      </c>
      <c r="AY1216" s="230" t="s">
        <v>173</v>
      </c>
    </row>
    <row r="1217" spans="2:65" s="11" customFormat="1" ht="13.5">
      <c r="B1217" s="210"/>
      <c r="C1217" s="211"/>
      <c r="D1217" s="204" t="s">
        <v>279</v>
      </c>
      <c r="E1217" s="212" t="s">
        <v>78</v>
      </c>
      <c r="F1217" s="213" t="s">
        <v>2285</v>
      </c>
      <c r="G1217" s="211"/>
      <c r="H1217" s="214">
        <v>1</v>
      </c>
      <c r="I1217" s="215"/>
      <c r="J1217" s="211"/>
      <c r="K1217" s="211"/>
      <c r="L1217" s="216"/>
      <c r="M1217" s="217"/>
      <c r="N1217" s="218"/>
      <c r="O1217" s="218"/>
      <c r="P1217" s="218"/>
      <c r="Q1217" s="218"/>
      <c r="R1217" s="218"/>
      <c r="S1217" s="218"/>
      <c r="T1217" s="219"/>
      <c r="AT1217" s="220" t="s">
        <v>279</v>
      </c>
      <c r="AU1217" s="220" t="s">
        <v>188</v>
      </c>
      <c r="AV1217" s="11" t="s">
        <v>89</v>
      </c>
      <c r="AW1217" s="11" t="s">
        <v>42</v>
      </c>
      <c r="AX1217" s="11" t="s">
        <v>87</v>
      </c>
      <c r="AY1217" s="220" t="s">
        <v>173</v>
      </c>
    </row>
    <row r="1218" spans="2:65" s="1" customFormat="1" ht="25.5" customHeight="1">
      <c r="B1218" s="41"/>
      <c r="C1218" s="242" t="s">
        <v>2286</v>
      </c>
      <c r="D1218" s="242" t="s">
        <v>346</v>
      </c>
      <c r="E1218" s="243" t="s">
        <v>2287</v>
      </c>
      <c r="F1218" s="244" t="s">
        <v>2288</v>
      </c>
      <c r="G1218" s="245" t="s">
        <v>338</v>
      </c>
      <c r="H1218" s="246">
        <v>1</v>
      </c>
      <c r="I1218" s="247"/>
      <c r="J1218" s="248">
        <f>ROUND(I1218*H1218,2)</f>
        <v>0</v>
      </c>
      <c r="K1218" s="244" t="s">
        <v>78</v>
      </c>
      <c r="L1218" s="249"/>
      <c r="M1218" s="250" t="s">
        <v>78</v>
      </c>
      <c r="N1218" s="251" t="s">
        <v>50</v>
      </c>
      <c r="O1218" s="42"/>
      <c r="P1218" s="201">
        <f>O1218*H1218</f>
        <v>0</v>
      </c>
      <c r="Q1218" s="201">
        <v>0.104</v>
      </c>
      <c r="R1218" s="201">
        <f>Q1218*H1218</f>
        <v>0.104</v>
      </c>
      <c r="S1218" s="201">
        <v>0</v>
      </c>
      <c r="T1218" s="202">
        <f>S1218*H1218</f>
        <v>0</v>
      </c>
      <c r="AR1218" s="23" t="s">
        <v>666</v>
      </c>
      <c r="AT1218" s="23" t="s">
        <v>346</v>
      </c>
      <c r="AU1218" s="23" t="s">
        <v>188</v>
      </c>
      <c r="AY1218" s="23" t="s">
        <v>173</v>
      </c>
      <c r="BE1218" s="203">
        <f>IF(N1218="základní",J1218,0)</f>
        <v>0</v>
      </c>
      <c r="BF1218" s="203">
        <f>IF(N1218="snížená",J1218,0)</f>
        <v>0</v>
      </c>
      <c r="BG1218" s="203">
        <f>IF(N1218="zákl. přenesená",J1218,0)</f>
        <v>0</v>
      </c>
      <c r="BH1218" s="203">
        <f>IF(N1218="sníž. přenesená",J1218,0)</f>
        <v>0</v>
      </c>
      <c r="BI1218" s="203">
        <f>IF(N1218="nulová",J1218,0)</f>
        <v>0</v>
      </c>
      <c r="BJ1218" s="23" t="s">
        <v>87</v>
      </c>
      <c r="BK1218" s="203">
        <f>ROUND(I1218*H1218,2)</f>
        <v>0</v>
      </c>
      <c r="BL1218" s="23" t="s">
        <v>239</v>
      </c>
      <c r="BM1218" s="23" t="s">
        <v>2289</v>
      </c>
    </row>
    <row r="1219" spans="2:65" s="1" customFormat="1" ht="27">
      <c r="B1219" s="41"/>
      <c r="C1219" s="63"/>
      <c r="D1219" s="204" t="s">
        <v>182</v>
      </c>
      <c r="E1219" s="63"/>
      <c r="F1219" s="205" t="s">
        <v>2290</v>
      </c>
      <c r="G1219" s="63"/>
      <c r="H1219" s="63"/>
      <c r="I1219" s="163"/>
      <c r="J1219" s="63"/>
      <c r="K1219" s="63"/>
      <c r="L1219" s="61"/>
      <c r="M1219" s="206"/>
      <c r="N1219" s="42"/>
      <c r="O1219" s="42"/>
      <c r="P1219" s="42"/>
      <c r="Q1219" s="42"/>
      <c r="R1219" s="42"/>
      <c r="S1219" s="42"/>
      <c r="T1219" s="78"/>
      <c r="AT1219" s="23" t="s">
        <v>182</v>
      </c>
      <c r="AU1219" s="23" t="s">
        <v>188</v>
      </c>
    </row>
    <row r="1220" spans="2:65" s="1" customFormat="1" ht="27">
      <c r="B1220" s="41"/>
      <c r="C1220" s="63"/>
      <c r="D1220" s="204" t="s">
        <v>351</v>
      </c>
      <c r="E1220" s="63"/>
      <c r="F1220" s="252" t="s">
        <v>2195</v>
      </c>
      <c r="G1220" s="63"/>
      <c r="H1220" s="63"/>
      <c r="I1220" s="163"/>
      <c r="J1220" s="63"/>
      <c r="K1220" s="63"/>
      <c r="L1220" s="61"/>
      <c r="M1220" s="206"/>
      <c r="N1220" s="42"/>
      <c r="O1220" s="42"/>
      <c r="P1220" s="42"/>
      <c r="Q1220" s="42"/>
      <c r="R1220" s="42"/>
      <c r="S1220" s="42"/>
      <c r="T1220" s="78"/>
      <c r="AT1220" s="23" t="s">
        <v>351</v>
      </c>
      <c r="AU1220" s="23" t="s">
        <v>188</v>
      </c>
    </row>
    <row r="1221" spans="2:65" s="12" customFormat="1" ht="13.5">
      <c r="B1221" s="221"/>
      <c r="C1221" s="222"/>
      <c r="D1221" s="204" t="s">
        <v>279</v>
      </c>
      <c r="E1221" s="223" t="s">
        <v>78</v>
      </c>
      <c r="F1221" s="224" t="s">
        <v>2291</v>
      </c>
      <c r="G1221" s="222"/>
      <c r="H1221" s="223" t="s">
        <v>78</v>
      </c>
      <c r="I1221" s="225"/>
      <c r="J1221" s="222"/>
      <c r="K1221" s="222"/>
      <c r="L1221" s="226"/>
      <c r="M1221" s="227"/>
      <c r="N1221" s="228"/>
      <c r="O1221" s="228"/>
      <c r="P1221" s="228"/>
      <c r="Q1221" s="228"/>
      <c r="R1221" s="228"/>
      <c r="S1221" s="228"/>
      <c r="T1221" s="229"/>
      <c r="AT1221" s="230" t="s">
        <v>279</v>
      </c>
      <c r="AU1221" s="230" t="s">
        <v>188</v>
      </c>
      <c r="AV1221" s="12" t="s">
        <v>87</v>
      </c>
      <c r="AW1221" s="12" t="s">
        <v>42</v>
      </c>
      <c r="AX1221" s="12" t="s">
        <v>80</v>
      </c>
      <c r="AY1221" s="230" t="s">
        <v>173</v>
      </c>
    </row>
    <row r="1222" spans="2:65" s="11" customFormat="1" ht="13.5">
      <c r="B1222" s="210"/>
      <c r="C1222" s="211"/>
      <c r="D1222" s="204" t="s">
        <v>279</v>
      </c>
      <c r="E1222" s="212" t="s">
        <v>78</v>
      </c>
      <c r="F1222" s="213" t="s">
        <v>2204</v>
      </c>
      <c r="G1222" s="211"/>
      <c r="H1222" s="214">
        <v>1</v>
      </c>
      <c r="I1222" s="215"/>
      <c r="J1222" s="211"/>
      <c r="K1222" s="211"/>
      <c r="L1222" s="216"/>
      <c r="M1222" s="217"/>
      <c r="N1222" s="218"/>
      <c r="O1222" s="218"/>
      <c r="P1222" s="218"/>
      <c r="Q1222" s="218"/>
      <c r="R1222" s="218"/>
      <c r="S1222" s="218"/>
      <c r="T1222" s="219"/>
      <c r="AT1222" s="220" t="s">
        <v>279</v>
      </c>
      <c r="AU1222" s="220" t="s">
        <v>188</v>
      </c>
      <c r="AV1222" s="11" t="s">
        <v>89</v>
      </c>
      <c r="AW1222" s="11" t="s">
        <v>42</v>
      </c>
      <c r="AX1222" s="11" t="s">
        <v>87</v>
      </c>
      <c r="AY1222" s="220" t="s">
        <v>173</v>
      </c>
    </row>
    <row r="1223" spans="2:65" s="1" customFormat="1" ht="25.5" customHeight="1">
      <c r="B1223" s="41"/>
      <c r="C1223" s="242" t="s">
        <v>2292</v>
      </c>
      <c r="D1223" s="242" t="s">
        <v>346</v>
      </c>
      <c r="E1223" s="243" t="s">
        <v>2293</v>
      </c>
      <c r="F1223" s="244" t="s">
        <v>2294</v>
      </c>
      <c r="G1223" s="245" t="s">
        <v>338</v>
      </c>
      <c r="H1223" s="246">
        <v>1</v>
      </c>
      <c r="I1223" s="247"/>
      <c r="J1223" s="248">
        <f>ROUND(I1223*H1223,2)</f>
        <v>0</v>
      </c>
      <c r="K1223" s="244" t="s">
        <v>78</v>
      </c>
      <c r="L1223" s="249"/>
      <c r="M1223" s="250" t="s">
        <v>78</v>
      </c>
      <c r="N1223" s="251" t="s">
        <v>50</v>
      </c>
      <c r="O1223" s="42"/>
      <c r="P1223" s="201">
        <f>O1223*H1223</f>
        <v>0</v>
      </c>
      <c r="Q1223" s="201">
        <v>0.104</v>
      </c>
      <c r="R1223" s="201">
        <f>Q1223*H1223</f>
        <v>0.104</v>
      </c>
      <c r="S1223" s="201">
        <v>0</v>
      </c>
      <c r="T1223" s="202">
        <f>S1223*H1223</f>
        <v>0</v>
      </c>
      <c r="AR1223" s="23" t="s">
        <v>666</v>
      </c>
      <c r="AT1223" s="23" t="s">
        <v>346</v>
      </c>
      <c r="AU1223" s="23" t="s">
        <v>188</v>
      </c>
      <c r="AY1223" s="23" t="s">
        <v>173</v>
      </c>
      <c r="BE1223" s="203">
        <f>IF(N1223="základní",J1223,0)</f>
        <v>0</v>
      </c>
      <c r="BF1223" s="203">
        <f>IF(N1223="snížená",J1223,0)</f>
        <v>0</v>
      </c>
      <c r="BG1223" s="203">
        <f>IF(N1223="zákl. přenesená",J1223,0)</f>
        <v>0</v>
      </c>
      <c r="BH1223" s="203">
        <f>IF(N1223="sníž. přenesená",J1223,0)</f>
        <v>0</v>
      </c>
      <c r="BI1223" s="203">
        <f>IF(N1223="nulová",J1223,0)</f>
        <v>0</v>
      </c>
      <c r="BJ1223" s="23" t="s">
        <v>87</v>
      </c>
      <c r="BK1223" s="203">
        <f>ROUND(I1223*H1223,2)</f>
        <v>0</v>
      </c>
      <c r="BL1223" s="23" t="s">
        <v>239</v>
      </c>
      <c r="BM1223" s="23" t="s">
        <v>2295</v>
      </c>
    </row>
    <row r="1224" spans="2:65" s="1" customFormat="1" ht="27">
      <c r="B1224" s="41"/>
      <c r="C1224" s="63"/>
      <c r="D1224" s="204" t="s">
        <v>182</v>
      </c>
      <c r="E1224" s="63"/>
      <c r="F1224" s="205" t="s">
        <v>2296</v>
      </c>
      <c r="G1224" s="63"/>
      <c r="H1224" s="63"/>
      <c r="I1224" s="163"/>
      <c r="J1224" s="63"/>
      <c r="K1224" s="63"/>
      <c r="L1224" s="61"/>
      <c r="M1224" s="206"/>
      <c r="N1224" s="42"/>
      <c r="O1224" s="42"/>
      <c r="P1224" s="42"/>
      <c r="Q1224" s="42"/>
      <c r="R1224" s="42"/>
      <c r="S1224" s="42"/>
      <c r="T1224" s="78"/>
      <c r="AT1224" s="23" t="s">
        <v>182</v>
      </c>
      <c r="AU1224" s="23" t="s">
        <v>188</v>
      </c>
    </row>
    <row r="1225" spans="2:65" s="1" customFormat="1" ht="27">
      <c r="B1225" s="41"/>
      <c r="C1225" s="63"/>
      <c r="D1225" s="204" t="s">
        <v>351</v>
      </c>
      <c r="E1225" s="63"/>
      <c r="F1225" s="252" t="s">
        <v>2195</v>
      </c>
      <c r="G1225" s="63"/>
      <c r="H1225" s="63"/>
      <c r="I1225" s="163"/>
      <c r="J1225" s="63"/>
      <c r="K1225" s="63"/>
      <c r="L1225" s="61"/>
      <c r="M1225" s="206"/>
      <c r="N1225" s="42"/>
      <c r="O1225" s="42"/>
      <c r="P1225" s="42"/>
      <c r="Q1225" s="42"/>
      <c r="R1225" s="42"/>
      <c r="S1225" s="42"/>
      <c r="T1225" s="78"/>
      <c r="AT1225" s="23" t="s">
        <v>351</v>
      </c>
      <c r="AU1225" s="23" t="s">
        <v>188</v>
      </c>
    </row>
    <row r="1226" spans="2:65" s="12" customFormat="1" ht="13.5">
      <c r="B1226" s="221"/>
      <c r="C1226" s="222"/>
      <c r="D1226" s="204" t="s">
        <v>279</v>
      </c>
      <c r="E1226" s="223" t="s">
        <v>78</v>
      </c>
      <c r="F1226" s="224" t="s">
        <v>2297</v>
      </c>
      <c r="G1226" s="222"/>
      <c r="H1226" s="223" t="s">
        <v>78</v>
      </c>
      <c r="I1226" s="225"/>
      <c r="J1226" s="222"/>
      <c r="K1226" s="222"/>
      <c r="L1226" s="226"/>
      <c r="M1226" s="227"/>
      <c r="N1226" s="228"/>
      <c r="O1226" s="228"/>
      <c r="P1226" s="228"/>
      <c r="Q1226" s="228"/>
      <c r="R1226" s="228"/>
      <c r="S1226" s="228"/>
      <c r="T1226" s="229"/>
      <c r="AT1226" s="230" t="s">
        <v>279</v>
      </c>
      <c r="AU1226" s="230" t="s">
        <v>188</v>
      </c>
      <c r="AV1226" s="12" t="s">
        <v>87</v>
      </c>
      <c r="AW1226" s="12" t="s">
        <v>42</v>
      </c>
      <c r="AX1226" s="12" t="s">
        <v>80</v>
      </c>
      <c r="AY1226" s="230" t="s">
        <v>173</v>
      </c>
    </row>
    <row r="1227" spans="2:65" s="11" customFormat="1" ht="13.5">
      <c r="B1227" s="210"/>
      <c r="C1227" s="211"/>
      <c r="D1227" s="204" t="s">
        <v>279</v>
      </c>
      <c r="E1227" s="212" t="s">
        <v>78</v>
      </c>
      <c r="F1227" s="213" t="s">
        <v>2285</v>
      </c>
      <c r="G1227" s="211"/>
      <c r="H1227" s="214">
        <v>1</v>
      </c>
      <c r="I1227" s="215"/>
      <c r="J1227" s="211"/>
      <c r="K1227" s="211"/>
      <c r="L1227" s="216"/>
      <c r="M1227" s="217"/>
      <c r="N1227" s="218"/>
      <c r="O1227" s="218"/>
      <c r="P1227" s="218"/>
      <c r="Q1227" s="218"/>
      <c r="R1227" s="218"/>
      <c r="S1227" s="218"/>
      <c r="T1227" s="219"/>
      <c r="AT1227" s="220" t="s">
        <v>279</v>
      </c>
      <c r="AU1227" s="220" t="s">
        <v>188</v>
      </c>
      <c r="AV1227" s="11" t="s">
        <v>89</v>
      </c>
      <c r="AW1227" s="11" t="s">
        <v>42</v>
      </c>
      <c r="AX1227" s="11" t="s">
        <v>87</v>
      </c>
      <c r="AY1227" s="220" t="s">
        <v>173</v>
      </c>
    </row>
    <row r="1228" spans="2:65" s="1" customFormat="1" ht="25.5" customHeight="1">
      <c r="B1228" s="41"/>
      <c r="C1228" s="242" t="s">
        <v>2298</v>
      </c>
      <c r="D1228" s="242" t="s">
        <v>346</v>
      </c>
      <c r="E1228" s="243" t="s">
        <v>2299</v>
      </c>
      <c r="F1228" s="244" t="s">
        <v>2300</v>
      </c>
      <c r="G1228" s="245" t="s">
        <v>338</v>
      </c>
      <c r="H1228" s="246">
        <v>2</v>
      </c>
      <c r="I1228" s="247"/>
      <c r="J1228" s="248">
        <f>ROUND(I1228*H1228,2)</f>
        <v>0</v>
      </c>
      <c r="K1228" s="244" t="s">
        <v>78</v>
      </c>
      <c r="L1228" s="249"/>
      <c r="M1228" s="250" t="s">
        <v>78</v>
      </c>
      <c r="N1228" s="251" t="s">
        <v>50</v>
      </c>
      <c r="O1228" s="42"/>
      <c r="P1228" s="201">
        <f>O1228*H1228</f>
        <v>0</v>
      </c>
      <c r="Q1228" s="201">
        <v>0.104</v>
      </c>
      <c r="R1228" s="201">
        <f>Q1228*H1228</f>
        <v>0.20799999999999999</v>
      </c>
      <c r="S1228" s="201">
        <v>0</v>
      </c>
      <c r="T1228" s="202">
        <f>S1228*H1228</f>
        <v>0</v>
      </c>
      <c r="AR1228" s="23" t="s">
        <v>666</v>
      </c>
      <c r="AT1228" s="23" t="s">
        <v>346</v>
      </c>
      <c r="AU1228" s="23" t="s">
        <v>188</v>
      </c>
      <c r="AY1228" s="23" t="s">
        <v>173</v>
      </c>
      <c r="BE1228" s="203">
        <f>IF(N1228="základní",J1228,0)</f>
        <v>0</v>
      </c>
      <c r="BF1228" s="203">
        <f>IF(N1228="snížená",J1228,0)</f>
        <v>0</v>
      </c>
      <c r="BG1228" s="203">
        <f>IF(N1228="zákl. přenesená",J1228,0)</f>
        <v>0</v>
      </c>
      <c r="BH1228" s="203">
        <f>IF(N1228="sníž. přenesená",J1228,0)</f>
        <v>0</v>
      </c>
      <c r="BI1228" s="203">
        <f>IF(N1228="nulová",J1228,0)</f>
        <v>0</v>
      </c>
      <c r="BJ1228" s="23" t="s">
        <v>87</v>
      </c>
      <c r="BK1228" s="203">
        <f>ROUND(I1228*H1228,2)</f>
        <v>0</v>
      </c>
      <c r="BL1228" s="23" t="s">
        <v>239</v>
      </c>
      <c r="BM1228" s="23" t="s">
        <v>2301</v>
      </c>
    </row>
    <row r="1229" spans="2:65" s="1" customFormat="1" ht="27">
      <c r="B1229" s="41"/>
      <c r="C1229" s="63"/>
      <c r="D1229" s="204" t="s">
        <v>182</v>
      </c>
      <c r="E1229" s="63"/>
      <c r="F1229" s="205" t="s">
        <v>2302</v>
      </c>
      <c r="G1229" s="63"/>
      <c r="H1229" s="63"/>
      <c r="I1229" s="163"/>
      <c r="J1229" s="63"/>
      <c r="K1229" s="63"/>
      <c r="L1229" s="61"/>
      <c r="M1229" s="206"/>
      <c r="N1229" s="42"/>
      <c r="O1229" s="42"/>
      <c r="P1229" s="42"/>
      <c r="Q1229" s="42"/>
      <c r="R1229" s="42"/>
      <c r="S1229" s="42"/>
      <c r="T1229" s="78"/>
      <c r="AT1229" s="23" t="s">
        <v>182</v>
      </c>
      <c r="AU1229" s="23" t="s">
        <v>188</v>
      </c>
    </row>
    <row r="1230" spans="2:65" s="1" customFormat="1" ht="27">
      <c r="B1230" s="41"/>
      <c r="C1230" s="63"/>
      <c r="D1230" s="204" t="s">
        <v>351</v>
      </c>
      <c r="E1230" s="63"/>
      <c r="F1230" s="252" t="s">
        <v>2195</v>
      </c>
      <c r="G1230" s="63"/>
      <c r="H1230" s="63"/>
      <c r="I1230" s="163"/>
      <c r="J1230" s="63"/>
      <c r="K1230" s="63"/>
      <c r="L1230" s="61"/>
      <c r="M1230" s="206"/>
      <c r="N1230" s="42"/>
      <c r="O1230" s="42"/>
      <c r="P1230" s="42"/>
      <c r="Q1230" s="42"/>
      <c r="R1230" s="42"/>
      <c r="S1230" s="42"/>
      <c r="T1230" s="78"/>
      <c r="AT1230" s="23" t="s">
        <v>351</v>
      </c>
      <c r="AU1230" s="23" t="s">
        <v>188</v>
      </c>
    </row>
    <row r="1231" spans="2:65" s="11" customFormat="1" ht="13.5">
      <c r="B1231" s="210"/>
      <c r="C1231" s="211"/>
      <c r="D1231" s="204" t="s">
        <v>279</v>
      </c>
      <c r="E1231" s="212" t="s">
        <v>78</v>
      </c>
      <c r="F1231" s="213" t="s">
        <v>2285</v>
      </c>
      <c r="G1231" s="211"/>
      <c r="H1231" s="214">
        <v>1</v>
      </c>
      <c r="I1231" s="215"/>
      <c r="J1231" s="211"/>
      <c r="K1231" s="211"/>
      <c r="L1231" s="216"/>
      <c r="M1231" s="217"/>
      <c r="N1231" s="218"/>
      <c r="O1231" s="218"/>
      <c r="P1231" s="218"/>
      <c r="Q1231" s="218"/>
      <c r="R1231" s="218"/>
      <c r="S1231" s="218"/>
      <c r="T1231" s="219"/>
      <c r="AT1231" s="220" t="s">
        <v>279</v>
      </c>
      <c r="AU1231" s="220" t="s">
        <v>188</v>
      </c>
      <c r="AV1231" s="11" t="s">
        <v>89</v>
      </c>
      <c r="AW1231" s="11" t="s">
        <v>42</v>
      </c>
      <c r="AX1231" s="11" t="s">
        <v>80</v>
      </c>
      <c r="AY1231" s="220" t="s">
        <v>173</v>
      </c>
    </row>
    <row r="1232" spans="2:65" s="11" customFormat="1" ht="13.5">
      <c r="B1232" s="210"/>
      <c r="C1232" s="211"/>
      <c r="D1232" s="204" t="s">
        <v>279</v>
      </c>
      <c r="E1232" s="212" t="s">
        <v>78</v>
      </c>
      <c r="F1232" s="213" t="s">
        <v>2278</v>
      </c>
      <c r="G1232" s="211"/>
      <c r="H1232" s="214">
        <v>1</v>
      </c>
      <c r="I1232" s="215"/>
      <c r="J1232" s="211"/>
      <c r="K1232" s="211"/>
      <c r="L1232" s="216"/>
      <c r="M1232" s="217"/>
      <c r="N1232" s="218"/>
      <c r="O1232" s="218"/>
      <c r="P1232" s="218"/>
      <c r="Q1232" s="218"/>
      <c r="R1232" s="218"/>
      <c r="S1232" s="218"/>
      <c r="T1232" s="219"/>
      <c r="AT1232" s="220" t="s">
        <v>279</v>
      </c>
      <c r="AU1232" s="220" t="s">
        <v>188</v>
      </c>
      <c r="AV1232" s="11" t="s">
        <v>89</v>
      </c>
      <c r="AW1232" s="11" t="s">
        <v>42</v>
      </c>
      <c r="AX1232" s="11" t="s">
        <v>80</v>
      </c>
      <c r="AY1232" s="220" t="s">
        <v>173</v>
      </c>
    </row>
    <row r="1233" spans="2:65" s="1" customFormat="1" ht="16.5" customHeight="1">
      <c r="B1233" s="41"/>
      <c r="C1233" s="242" t="s">
        <v>2303</v>
      </c>
      <c r="D1233" s="242" t="s">
        <v>346</v>
      </c>
      <c r="E1233" s="243" t="s">
        <v>2304</v>
      </c>
      <c r="F1233" s="244" t="s">
        <v>2305</v>
      </c>
      <c r="G1233" s="245" t="s">
        <v>338</v>
      </c>
      <c r="H1233" s="246">
        <v>1</v>
      </c>
      <c r="I1233" s="247"/>
      <c r="J1233" s="248">
        <f>ROUND(I1233*H1233,2)</f>
        <v>0</v>
      </c>
      <c r="K1233" s="244" t="s">
        <v>78</v>
      </c>
      <c r="L1233" s="249"/>
      <c r="M1233" s="250" t="s">
        <v>78</v>
      </c>
      <c r="N1233" s="251" t="s">
        <v>50</v>
      </c>
      <c r="O1233" s="42"/>
      <c r="P1233" s="201">
        <f>O1233*H1233</f>
        <v>0</v>
      </c>
      <c r="Q1233" s="201">
        <v>0.11</v>
      </c>
      <c r="R1233" s="201">
        <f>Q1233*H1233</f>
        <v>0.11</v>
      </c>
      <c r="S1233" s="201">
        <v>0</v>
      </c>
      <c r="T1233" s="202">
        <f>S1233*H1233</f>
        <v>0</v>
      </c>
      <c r="AR1233" s="23" t="s">
        <v>666</v>
      </c>
      <c r="AT1233" s="23" t="s">
        <v>346</v>
      </c>
      <c r="AU1233" s="23" t="s">
        <v>188</v>
      </c>
      <c r="AY1233" s="23" t="s">
        <v>173</v>
      </c>
      <c r="BE1233" s="203">
        <f>IF(N1233="základní",J1233,0)</f>
        <v>0</v>
      </c>
      <c r="BF1233" s="203">
        <f>IF(N1233="snížená",J1233,0)</f>
        <v>0</v>
      </c>
      <c r="BG1233" s="203">
        <f>IF(N1233="zákl. přenesená",J1233,0)</f>
        <v>0</v>
      </c>
      <c r="BH1233" s="203">
        <f>IF(N1233="sníž. přenesená",J1233,0)</f>
        <v>0</v>
      </c>
      <c r="BI1233" s="203">
        <f>IF(N1233="nulová",J1233,0)</f>
        <v>0</v>
      </c>
      <c r="BJ1233" s="23" t="s">
        <v>87</v>
      </c>
      <c r="BK1233" s="203">
        <f>ROUND(I1233*H1233,2)</f>
        <v>0</v>
      </c>
      <c r="BL1233" s="23" t="s">
        <v>239</v>
      </c>
      <c r="BM1233" s="23" t="s">
        <v>2306</v>
      </c>
    </row>
    <row r="1234" spans="2:65" s="1" customFormat="1" ht="27">
      <c r="B1234" s="41"/>
      <c r="C1234" s="63"/>
      <c r="D1234" s="204" t="s">
        <v>182</v>
      </c>
      <c r="E1234" s="63"/>
      <c r="F1234" s="205" t="s">
        <v>2307</v>
      </c>
      <c r="G1234" s="63"/>
      <c r="H1234" s="63"/>
      <c r="I1234" s="163"/>
      <c r="J1234" s="63"/>
      <c r="K1234" s="63"/>
      <c r="L1234" s="61"/>
      <c r="M1234" s="206"/>
      <c r="N1234" s="42"/>
      <c r="O1234" s="42"/>
      <c r="P1234" s="42"/>
      <c r="Q1234" s="42"/>
      <c r="R1234" s="42"/>
      <c r="S1234" s="42"/>
      <c r="T1234" s="78"/>
      <c r="AT1234" s="23" t="s">
        <v>182</v>
      </c>
      <c r="AU1234" s="23" t="s">
        <v>188</v>
      </c>
    </row>
    <row r="1235" spans="2:65" s="1" customFormat="1" ht="27">
      <c r="B1235" s="41"/>
      <c r="C1235" s="63"/>
      <c r="D1235" s="204" t="s">
        <v>351</v>
      </c>
      <c r="E1235" s="63"/>
      <c r="F1235" s="252" t="s">
        <v>2195</v>
      </c>
      <c r="G1235" s="63"/>
      <c r="H1235" s="63"/>
      <c r="I1235" s="163"/>
      <c r="J1235" s="63"/>
      <c r="K1235" s="63"/>
      <c r="L1235" s="61"/>
      <c r="M1235" s="206"/>
      <c r="N1235" s="42"/>
      <c r="O1235" s="42"/>
      <c r="P1235" s="42"/>
      <c r="Q1235" s="42"/>
      <c r="R1235" s="42"/>
      <c r="S1235" s="42"/>
      <c r="T1235" s="78"/>
      <c r="AT1235" s="23" t="s">
        <v>351</v>
      </c>
      <c r="AU1235" s="23" t="s">
        <v>188</v>
      </c>
    </row>
    <row r="1236" spans="2:65" s="12" customFormat="1" ht="13.5">
      <c r="B1236" s="221"/>
      <c r="C1236" s="222"/>
      <c r="D1236" s="204" t="s">
        <v>279</v>
      </c>
      <c r="E1236" s="223" t="s">
        <v>78</v>
      </c>
      <c r="F1236" s="224" t="s">
        <v>2308</v>
      </c>
      <c r="G1236" s="222"/>
      <c r="H1236" s="223" t="s">
        <v>78</v>
      </c>
      <c r="I1236" s="225"/>
      <c r="J1236" s="222"/>
      <c r="K1236" s="222"/>
      <c r="L1236" s="226"/>
      <c r="M1236" s="227"/>
      <c r="N1236" s="228"/>
      <c r="O1236" s="228"/>
      <c r="P1236" s="228"/>
      <c r="Q1236" s="228"/>
      <c r="R1236" s="228"/>
      <c r="S1236" s="228"/>
      <c r="T1236" s="229"/>
      <c r="AT1236" s="230" t="s">
        <v>279</v>
      </c>
      <c r="AU1236" s="230" t="s">
        <v>188</v>
      </c>
      <c r="AV1236" s="12" t="s">
        <v>87</v>
      </c>
      <c r="AW1236" s="12" t="s">
        <v>42</v>
      </c>
      <c r="AX1236" s="12" t="s">
        <v>80</v>
      </c>
      <c r="AY1236" s="230" t="s">
        <v>173</v>
      </c>
    </row>
    <row r="1237" spans="2:65" s="11" customFormat="1" ht="13.5">
      <c r="B1237" s="210"/>
      <c r="C1237" s="211"/>
      <c r="D1237" s="204" t="s">
        <v>279</v>
      </c>
      <c r="E1237" s="212" t="s">
        <v>78</v>
      </c>
      <c r="F1237" s="213" t="s">
        <v>2225</v>
      </c>
      <c r="G1237" s="211"/>
      <c r="H1237" s="214">
        <v>1</v>
      </c>
      <c r="I1237" s="215"/>
      <c r="J1237" s="211"/>
      <c r="K1237" s="211"/>
      <c r="L1237" s="216"/>
      <c r="M1237" s="217"/>
      <c r="N1237" s="218"/>
      <c r="O1237" s="218"/>
      <c r="P1237" s="218"/>
      <c r="Q1237" s="218"/>
      <c r="R1237" s="218"/>
      <c r="S1237" s="218"/>
      <c r="T1237" s="219"/>
      <c r="AT1237" s="220" t="s">
        <v>279</v>
      </c>
      <c r="AU1237" s="220" t="s">
        <v>188</v>
      </c>
      <c r="AV1237" s="11" t="s">
        <v>89</v>
      </c>
      <c r="AW1237" s="11" t="s">
        <v>42</v>
      </c>
      <c r="AX1237" s="11" t="s">
        <v>87</v>
      </c>
      <c r="AY1237" s="220" t="s">
        <v>173</v>
      </c>
    </row>
    <row r="1238" spans="2:65" s="1" customFormat="1" ht="16.5" customHeight="1">
      <c r="B1238" s="41"/>
      <c r="C1238" s="242" t="s">
        <v>2309</v>
      </c>
      <c r="D1238" s="242" t="s">
        <v>346</v>
      </c>
      <c r="E1238" s="243" t="s">
        <v>2310</v>
      </c>
      <c r="F1238" s="244" t="s">
        <v>2311</v>
      </c>
      <c r="G1238" s="245" t="s">
        <v>338</v>
      </c>
      <c r="H1238" s="246">
        <v>1</v>
      </c>
      <c r="I1238" s="247"/>
      <c r="J1238" s="248">
        <f>ROUND(I1238*H1238,2)</f>
        <v>0</v>
      </c>
      <c r="K1238" s="244" t="s">
        <v>78</v>
      </c>
      <c r="L1238" s="249"/>
      <c r="M1238" s="250" t="s">
        <v>78</v>
      </c>
      <c r="N1238" s="251" t="s">
        <v>50</v>
      </c>
      <c r="O1238" s="42"/>
      <c r="P1238" s="201">
        <f>O1238*H1238</f>
        <v>0</v>
      </c>
      <c r="Q1238" s="201">
        <v>0.153</v>
      </c>
      <c r="R1238" s="201">
        <f>Q1238*H1238</f>
        <v>0.153</v>
      </c>
      <c r="S1238" s="201">
        <v>0</v>
      </c>
      <c r="T1238" s="202">
        <f>S1238*H1238</f>
        <v>0</v>
      </c>
      <c r="AR1238" s="23" t="s">
        <v>666</v>
      </c>
      <c r="AT1238" s="23" t="s">
        <v>346</v>
      </c>
      <c r="AU1238" s="23" t="s">
        <v>188</v>
      </c>
      <c r="AY1238" s="23" t="s">
        <v>173</v>
      </c>
      <c r="BE1238" s="203">
        <f>IF(N1238="základní",J1238,0)</f>
        <v>0</v>
      </c>
      <c r="BF1238" s="203">
        <f>IF(N1238="snížená",J1238,0)</f>
        <v>0</v>
      </c>
      <c r="BG1238" s="203">
        <f>IF(N1238="zákl. přenesená",J1238,0)</f>
        <v>0</v>
      </c>
      <c r="BH1238" s="203">
        <f>IF(N1238="sníž. přenesená",J1238,0)</f>
        <v>0</v>
      </c>
      <c r="BI1238" s="203">
        <f>IF(N1238="nulová",J1238,0)</f>
        <v>0</v>
      </c>
      <c r="BJ1238" s="23" t="s">
        <v>87</v>
      </c>
      <c r="BK1238" s="203">
        <f>ROUND(I1238*H1238,2)</f>
        <v>0</v>
      </c>
      <c r="BL1238" s="23" t="s">
        <v>239</v>
      </c>
      <c r="BM1238" s="23" t="s">
        <v>2312</v>
      </c>
    </row>
    <row r="1239" spans="2:65" s="1" customFormat="1" ht="27">
      <c r="B1239" s="41"/>
      <c r="C1239" s="63"/>
      <c r="D1239" s="204" t="s">
        <v>182</v>
      </c>
      <c r="E1239" s="63"/>
      <c r="F1239" s="205" t="s">
        <v>2313</v>
      </c>
      <c r="G1239" s="63"/>
      <c r="H1239" s="63"/>
      <c r="I1239" s="163"/>
      <c r="J1239" s="63"/>
      <c r="K1239" s="63"/>
      <c r="L1239" s="61"/>
      <c r="M1239" s="206"/>
      <c r="N1239" s="42"/>
      <c r="O1239" s="42"/>
      <c r="P1239" s="42"/>
      <c r="Q1239" s="42"/>
      <c r="R1239" s="42"/>
      <c r="S1239" s="42"/>
      <c r="T1239" s="78"/>
      <c r="AT1239" s="23" t="s">
        <v>182</v>
      </c>
      <c r="AU1239" s="23" t="s">
        <v>188</v>
      </c>
    </row>
    <row r="1240" spans="2:65" s="1" customFormat="1" ht="27">
      <c r="B1240" s="41"/>
      <c r="C1240" s="63"/>
      <c r="D1240" s="204" t="s">
        <v>351</v>
      </c>
      <c r="E1240" s="63"/>
      <c r="F1240" s="252" t="s">
        <v>2195</v>
      </c>
      <c r="G1240" s="63"/>
      <c r="H1240" s="63"/>
      <c r="I1240" s="163"/>
      <c r="J1240" s="63"/>
      <c r="K1240" s="63"/>
      <c r="L1240" s="61"/>
      <c r="M1240" s="206"/>
      <c r="N1240" s="42"/>
      <c r="O1240" s="42"/>
      <c r="P1240" s="42"/>
      <c r="Q1240" s="42"/>
      <c r="R1240" s="42"/>
      <c r="S1240" s="42"/>
      <c r="T1240" s="78"/>
      <c r="AT1240" s="23" t="s">
        <v>351</v>
      </c>
      <c r="AU1240" s="23" t="s">
        <v>188</v>
      </c>
    </row>
    <row r="1241" spans="2:65" s="12" customFormat="1" ht="13.5">
      <c r="B1241" s="221"/>
      <c r="C1241" s="222"/>
      <c r="D1241" s="204" t="s">
        <v>279</v>
      </c>
      <c r="E1241" s="223" t="s">
        <v>78</v>
      </c>
      <c r="F1241" s="224" t="s">
        <v>2314</v>
      </c>
      <c r="G1241" s="222"/>
      <c r="H1241" s="223" t="s">
        <v>78</v>
      </c>
      <c r="I1241" s="225"/>
      <c r="J1241" s="222"/>
      <c r="K1241" s="222"/>
      <c r="L1241" s="226"/>
      <c r="M1241" s="227"/>
      <c r="N1241" s="228"/>
      <c r="O1241" s="228"/>
      <c r="P1241" s="228"/>
      <c r="Q1241" s="228"/>
      <c r="R1241" s="228"/>
      <c r="S1241" s="228"/>
      <c r="T1241" s="229"/>
      <c r="AT1241" s="230" t="s">
        <v>279</v>
      </c>
      <c r="AU1241" s="230" t="s">
        <v>188</v>
      </c>
      <c r="AV1241" s="12" t="s">
        <v>87</v>
      </c>
      <c r="AW1241" s="12" t="s">
        <v>42</v>
      </c>
      <c r="AX1241" s="12" t="s">
        <v>80</v>
      </c>
      <c r="AY1241" s="230" t="s">
        <v>173</v>
      </c>
    </row>
    <row r="1242" spans="2:65" s="11" customFormat="1" ht="13.5">
      <c r="B1242" s="210"/>
      <c r="C1242" s="211"/>
      <c r="D1242" s="204" t="s">
        <v>279</v>
      </c>
      <c r="E1242" s="212" t="s">
        <v>78</v>
      </c>
      <c r="F1242" s="213" t="s">
        <v>2225</v>
      </c>
      <c r="G1242" s="211"/>
      <c r="H1242" s="214">
        <v>1</v>
      </c>
      <c r="I1242" s="215"/>
      <c r="J1242" s="211"/>
      <c r="K1242" s="211"/>
      <c r="L1242" s="216"/>
      <c r="M1242" s="217"/>
      <c r="N1242" s="218"/>
      <c r="O1242" s="218"/>
      <c r="P1242" s="218"/>
      <c r="Q1242" s="218"/>
      <c r="R1242" s="218"/>
      <c r="S1242" s="218"/>
      <c r="T1242" s="219"/>
      <c r="AT1242" s="220" t="s">
        <v>279</v>
      </c>
      <c r="AU1242" s="220" t="s">
        <v>188</v>
      </c>
      <c r="AV1242" s="11" t="s">
        <v>89</v>
      </c>
      <c r="AW1242" s="11" t="s">
        <v>42</v>
      </c>
      <c r="AX1242" s="11" t="s">
        <v>87</v>
      </c>
      <c r="AY1242" s="220" t="s">
        <v>173</v>
      </c>
    </row>
    <row r="1243" spans="2:65" s="1" customFormat="1" ht="16.5" customHeight="1">
      <c r="B1243" s="41"/>
      <c r="C1243" s="242" t="s">
        <v>2315</v>
      </c>
      <c r="D1243" s="242" t="s">
        <v>346</v>
      </c>
      <c r="E1243" s="243" t="s">
        <v>2316</v>
      </c>
      <c r="F1243" s="244" t="s">
        <v>2317</v>
      </c>
      <c r="G1243" s="245" t="s">
        <v>338</v>
      </c>
      <c r="H1243" s="246">
        <v>2</v>
      </c>
      <c r="I1243" s="247"/>
      <c r="J1243" s="248">
        <f>ROUND(I1243*H1243,2)</f>
        <v>0</v>
      </c>
      <c r="K1243" s="244" t="s">
        <v>78</v>
      </c>
      <c r="L1243" s="249"/>
      <c r="M1243" s="250" t="s">
        <v>78</v>
      </c>
      <c r="N1243" s="251" t="s">
        <v>50</v>
      </c>
      <c r="O1243" s="42"/>
      <c r="P1243" s="201">
        <f>O1243*H1243</f>
        <v>0</v>
      </c>
      <c r="Q1243" s="201">
        <v>9.8000000000000004E-2</v>
      </c>
      <c r="R1243" s="201">
        <f>Q1243*H1243</f>
        <v>0.19600000000000001</v>
      </c>
      <c r="S1243" s="201">
        <v>0</v>
      </c>
      <c r="T1243" s="202">
        <f>S1243*H1243</f>
        <v>0</v>
      </c>
      <c r="AR1243" s="23" t="s">
        <v>666</v>
      </c>
      <c r="AT1243" s="23" t="s">
        <v>346</v>
      </c>
      <c r="AU1243" s="23" t="s">
        <v>188</v>
      </c>
      <c r="AY1243" s="23" t="s">
        <v>173</v>
      </c>
      <c r="BE1243" s="203">
        <f>IF(N1243="základní",J1243,0)</f>
        <v>0</v>
      </c>
      <c r="BF1243" s="203">
        <f>IF(N1243="snížená",J1243,0)</f>
        <v>0</v>
      </c>
      <c r="BG1243" s="203">
        <f>IF(N1243="zákl. přenesená",J1243,0)</f>
        <v>0</v>
      </c>
      <c r="BH1243" s="203">
        <f>IF(N1243="sníž. přenesená",J1243,0)</f>
        <v>0</v>
      </c>
      <c r="BI1243" s="203">
        <f>IF(N1243="nulová",J1243,0)</f>
        <v>0</v>
      </c>
      <c r="BJ1243" s="23" t="s">
        <v>87</v>
      </c>
      <c r="BK1243" s="203">
        <f>ROUND(I1243*H1243,2)</f>
        <v>0</v>
      </c>
      <c r="BL1243" s="23" t="s">
        <v>239</v>
      </c>
      <c r="BM1243" s="23" t="s">
        <v>2318</v>
      </c>
    </row>
    <row r="1244" spans="2:65" s="1" customFormat="1" ht="27">
      <c r="B1244" s="41"/>
      <c r="C1244" s="63"/>
      <c r="D1244" s="204" t="s">
        <v>182</v>
      </c>
      <c r="E1244" s="63"/>
      <c r="F1244" s="205" t="s">
        <v>2319</v>
      </c>
      <c r="G1244" s="63"/>
      <c r="H1244" s="63"/>
      <c r="I1244" s="163"/>
      <c r="J1244" s="63"/>
      <c r="K1244" s="63"/>
      <c r="L1244" s="61"/>
      <c r="M1244" s="206"/>
      <c r="N1244" s="42"/>
      <c r="O1244" s="42"/>
      <c r="P1244" s="42"/>
      <c r="Q1244" s="42"/>
      <c r="R1244" s="42"/>
      <c r="S1244" s="42"/>
      <c r="T1244" s="78"/>
      <c r="AT1244" s="23" t="s">
        <v>182</v>
      </c>
      <c r="AU1244" s="23" t="s">
        <v>188</v>
      </c>
    </row>
    <row r="1245" spans="2:65" s="1" customFormat="1" ht="27">
      <c r="B1245" s="41"/>
      <c r="C1245" s="63"/>
      <c r="D1245" s="204" t="s">
        <v>351</v>
      </c>
      <c r="E1245" s="63"/>
      <c r="F1245" s="252" t="s">
        <v>2195</v>
      </c>
      <c r="G1245" s="63"/>
      <c r="H1245" s="63"/>
      <c r="I1245" s="163"/>
      <c r="J1245" s="63"/>
      <c r="K1245" s="63"/>
      <c r="L1245" s="61"/>
      <c r="M1245" s="206"/>
      <c r="N1245" s="42"/>
      <c r="O1245" s="42"/>
      <c r="P1245" s="42"/>
      <c r="Q1245" s="42"/>
      <c r="R1245" s="42"/>
      <c r="S1245" s="42"/>
      <c r="T1245" s="78"/>
      <c r="AT1245" s="23" t="s">
        <v>351</v>
      </c>
      <c r="AU1245" s="23" t="s">
        <v>188</v>
      </c>
    </row>
    <row r="1246" spans="2:65" s="12" customFormat="1" ht="13.5">
      <c r="B1246" s="221"/>
      <c r="C1246" s="222"/>
      <c r="D1246" s="204" t="s">
        <v>279</v>
      </c>
      <c r="E1246" s="223" t="s">
        <v>78</v>
      </c>
      <c r="F1246" s="224" t="s">
        <v>2320</v>
      </c>
      <c r="G1246" s="222"/>
      <c r="H1246" s="223" t="s">
        <v>78</v>
      </c>
      <c r="I1246" s="225"/>
      <c r="J1246" s="222"/>
      <c r="K1246" s="222"/>
      <c r="L1246" s="226"/>
      <c r="M1246" s="227"/>
      <c r="N1246" s="228"/>
      <c r="O1246" s="228"/>
      <c r="P1246" s="228"/>
      <c r="Q1246" s="228"/>
      <c r="R1246" s="228"/>
      <c r="S1246" s="228"/>
      <c r="T1246" s="229"/>
      <c r="AT1246" s="230" t="s">
        <v>279</v>
      </c>
      <c r="AU1246" s="230" t="s">
        <v>188</v>
      </c>
      <c r="AV1246" s="12" t="s">
        <v>87</v>
      </c>
      <c r="AW1246" s="12" t="s">
        <v>42</v>
      </c>
      <c r="AX1246" s="12" t="s">
        <v>80</v>
      </c>
      <c r="AY1246" s="230" t="s">
        <v>173</v>
      </c>
    </row>
    <row r="1247" spans="2:65" s="11" customFormat="1" ht="13.5">
      <c r="B1247" s="210"/>
      <c r="C1247" s="211"/>
      <c r="D1247" s="204" t="s">
        <v>279</v>
      </c>
      <c r="E1247" s="212" t="s">
        <v>78</v>
      </c>
      <c r="F1247" s="213" t="s">
        <v>2231</v>
      </c>
      <c r="G1247" s="211"/>
      <c r="H1247" s="214">
        <v>2</v>
      </c>
      <c r="I1247" s="215"/>
      <c r="J1247" s="211"/>
      <c r="K1247" s="211"/>
      <c r="L1247" s="216"/>
      <c r="M1247" s="217"/>
      <c r="N1247" s="218"/>
      <c r="O1247" s="218"/>
      <c r="P1247" s="218"/>
      <c r="Q1247" s="218"/>
      <c r="R1247" s="218"/>
      <c r="S1247" s="218"/>
      <c r="T1247" s="219"/>
      <c r="AT1247" s="220" t="s">
        <v>279</v>
      </c>
      <c r="AU1247" s="220" t="s">
        <v>188</v>
      </c>
      <c r="AV1247" s="11" t="s">
        <v>89</v>
      </c>
      <c r="AW1247" s="11" t="s">
        <v>42</v>
      </c>
      <c r="AX1247" s="11" t="s">
        <v>87</v>
      </c>
      <c r="AY1247" s="220" t="s">
        <v>173</v>
      </c>
    </row>
    <row r="1248" spans="2:65" s="1" customFormat="1" ht="25.5" customHeight="1">
      <c r="B1248" s="41"/>
      <c r="C1248" s="242" t="s">
        <v>2321</v>
      </c>
      <c r="D1248" s="242" t="s">
        <v>346</v>
      </c>
      <c r="E1248" s="243" t="s">
        <v>2322</v>
      </c>
      <c r="F1248" s="244" t="s">
        <v>2323</v>
      </c>
      <c r="G1248" s="245" t="s">
        <v>338</v>
      </c>
      <c r="H1248" s="246">
        <v>1</v>
      </c>
      <c r="I1248" s="247"/>
      <c r="J1248" s="248">
        <f>ROUND(I1248*H1248,2)</f>
        <v>0</v>
      </c>
      <c r="K1248" s="244" t="s">
        <v>78</v>
      </c>
      <c r="L1248" s="249"/>
      <c r="M1248" s="250" t="s">
        <v>78</v>
      </c>
      <c r="N1248" s="251" t="s">
        <v>50</v>
      </c>
      <c r="O1248" s="42"/>
      <c r="P1248" s="201">
        <f>O1248*H1248</f>
        <v>0</v>
      </c>
      <c r="Q1248" s="201">
        <v>8.4000000000000005E-2</v>
      </c>
      <c r="R1248" s="201">
        <f>Q1248*H1248</f>
        <v>8.4000000000000005E-2</v>
      </c>
      <c r="S1248" s="201">
        <v>0</v>
      </c>
      <c r="T1248" s="202">
        <f>S1248*H1248</f>
        <v>0</v>
      </c>
      <c r="AR1248" s="23" t="s">
        <v>666</v>
      </c>
      <c r="AT1248" s="23" t="s">
        <v>346</v>
      </c>
      <c r="AU1248" s="23" t="s">
        <v>188</v>
      </c>
      <c r="AY1248" s="23" t="s">
        <v>173</v>
      </c>
      <c r="BE1248" s="203">
        <f>IF(N1248="základní",J1248,0)</f>
        <v>0</v>
      </c>
      <c r="BF1248" s="203">
        <f>IF(N1248="snížená",J1248,0)</f>
        <v>0</v>
      </c>
      <c r="BG1248" s="203">
        <f>IF(N1248="zákl. přenesená",J1248,0)</f>
        <v>0</v>
      </c>
      <c r="BH1248" s="203">
        <f>IF(N1248="sníž. přenesená",J1248,0)</f>
        <v>0</v>
      </c>
      <c r="BI1248" s="203">
        <f>IF(N1248="nulová",J1248,0)</f>
        <v>0</v>
      </c>
      <c r="BJ1248" s="23" t="s">
        <v>87</v>
      </c>
      <c r="BK1248" s="203">
        <f>ROUND(I1248*H1248,2)</f>
        <v>0</v>
      </c>
      <c r="BL1248" s="23" t="s">
        <v>239</v>
      </c>
      <c r="BM1248" s="23" t="s">
        <v>2324</v>
      </c>
    </row>
    <row r="1249" spans="2:65" s="1" customFormat="1" ht="40.5">
      <c r="B1249" s="41"/>
      <c r="C1249" s="63"/>
      <c r="D1249" s="204" t="s">
        <v>182</v>
      </c>
      <c r="E1249" s="63"/>
      <c r="F1249" s="205" t="s">
        <v>2325</v>
      </c>
      <c r="G1249" s="63"/>
      <c r="H1249" s="63"/>
      <c r="I1249" s="163"/>
      <c r="J1249" s="63"/>
      <c r="K1249" s="63"/>
      <c r="L1249" s="61"/>
      <c r="M1249" s="206"/>
      <c r="N1249" s="42"/>
      <c r="O1249" s="42"/>
      <c r="P1249" s="42"/>
      <c r="Q1249" s="42"/>
      <c r="R1249" s="42"/>
      <c r="S1249" s="42"/>
      <c r="T1249" s="78"/>
      <c r="AT1249" s="23" t="s">
        <v>182</v>
      </c>
      <c r="AU1249" s="23" t="s">
        <v>188</v>
      </c>
    </row>
    <row r="1250" spans="2:65" s="1" customFormat="1" ht="27">
      <c r="B1250" s="41"/>
      <c r="C1250" s="63"/>
      <c r="D1250" s="204" t="s">
        <v>351</v>
      </c>
      <c r="E1250" s="63"/>
      <c r="F1250" s="252" t="s">
        <v>2195</v>
      </c>
      <c r="G1250" s="63"/>
      <c r="H1250" s="63"/>
      <c r="I1250" s="163"/>
      <c r="J1250" s="63"/>
      <c r="K1250" s="63"/>
      <c r="L1250" s="61"/>
      <c r="M1250" s="206"/>
      <c r="N1250" s="42"/>
      <c r="O1250" s="42"/>
      <c r="P1250" s="42"/>
      <c r="Q1250" s="42"/>
      <c r="R1250" s="42"/>
      <c r="S1250" s="42"/>
      <c r="T1250" s="78"/>
      <c r="AT1250" s="23" t="s">
        <v>351</v>
      </c>
      <c r="AU1250" s="23" t="s">
        <v>188</v>
      </c>
    </row>
    <row r="1251" spans="2:65" s="12" customFormat="1" ht="13.5">
      <c r="B1251" s="221"/>
      <c r="C1251" s="222"/>
      <c r="D1251" s="204" t="s">
        <v>279</v>
      </c>
      <c r="E1251" s="223" t="s">
        <v>78</v>
      </c>
      <c r="F1251" s="224" t="s">
        <v>2326</v>
      </c>
      <c r="G1251" s="222"/>
      <c r="H1251" s="223" t="s">
        <v>78</v>
      </c>
      <c r="I1251" s="225"/>
      <c r="J1251" s="222"/>
      <c r="K1251" s="222"/>
      <c r="L1251" s="226"/>
      <c r="M1251" s="227"/>
      <c r="N1251" s="228"/>
      <c r="O1251" s="228"/>
      <c r="P1251" s="228"/>
      <c r="Q1251" s="228"/>
      <c r="R1251" s="228"/>
      <c r="S1251" s="228"/>
      <c r="T1251" s="229"/>
      <c r="AT1251" s="230" t="s">
        <v>279</v>
      </c>
      <c r="AU1251" s="230" t="s">
        <v>188</v>
      </c>
      <c r="AV1251" s="12" t="s">
        <v>87</v>
      </c>
      <c r="AW1251" s="12" t="s">
        <v>42</v>
      </c>
      <c r="AX1251" s="12" t="s">
        <v>80</v>
      </c>
      <c r="AY1251" s="230" t="s">
        <v>173</v>
      </c>
    </row>
    <row r="1252" spans="2:65" s="11" customFormat="1" ht="13.5">
      <c r="B1252" s="210"/>
      <c r="C1252" s="211"/>
      <c r="D1252" s="204" t="s">
        <v>279</v>
      </c>
      <c r="E1252" s="212" t="s">
        <v>78</v>
      </c>
      <c r="F1252" s="213" t="s">
        <v>2204</v>
      </c>
      <c r="G1252" s="211"/>
      <c r="H1252" s="214">
        <v>1</v>
      </c>
      <c r="I1252" s="215"/>
      <c r="J1252" s="211"/>
      <c r="K1252" s="211"/>
      <c r="L1252" s="216"/>
      <c r="M1252" s="217"/>
      <c r="N1252" s="218"/>
      <c r="O1252" s="218"/>
      <c r="P1252" s="218"/>
      <c r="Q1252" s="218"/>
      <c r="R1252" s="218"/>
      <c r="S1252" s="218"/>
      <c r="T1252" s="219"/>
      <c r="AT1252" s="220" t="s">
        <v>279</v>
      </c>
      <c r="AU1252" s="220" t="s">
        <v>188</v>
      </c>
      <c r="AV1252" s="11" t="s">
        <v>89</v>
      </c>
      <c r="AW1252" s="11" t="s">
        <v>42</v>
      </c>
      <c r="AX1252" s="11" t="s">
        <v>87</v>
      </c>
      <c r="AY1252" s="220" t="s">
        <v>173</v>
      </c>
    </row>
    <row r="1253" spans="2:65" s="1" customFormat="1" ht="25.5" customHeight="1">
      <c r="B1253" s="41"/>
      <c r="C1253" s="242" t="s">
        <v>2327</v>
      </c>
      <c r="D1253" s="242" t="s">
        <v>346</v>
      </c>
      <c r="E1253" s="243" t="s">
        <v>2328</v>
      </c>
      <c r="F1253" s="244" t="s">
        <v>2329</v>
      </c>
      <c r="G1253" s="245" t="s">
        <v>338</v>
      </c>
      <c r="H1253" s="246">
        <v>1</v>
      </c>
      <c r="I1253" s="247"/>
      <c r="J1253" s="248">
        <f>ROUND(I1253*H1253,2)</f>
        <v>0</v>
      </c>
      <c r="K1253" s="244" t="s">
        <v>78</v>
      </c>
      <c r="L1253" s="249"/>
      <c r="M1253" s="250" t="s">
        <v>78</v>
      </c>
      <c r="N1253" s="251" t="s">
        <v>50</v>
      </c>
      <c r="O1253" s="42"/>
      <c r="P1253" s="201">
        <f>O1253*H1253</f>
        <v>0</v>
      </c>
      <c r="Q1253" s="201">
        <v>0.153</v>
      </c>
      <c r="R1253" s="201">
        <f>Q1253*H1253</f>
        <v>0.153</v>
      </c>
      <c r="S1253" s="201">
        <v>0</v>
      </c>
      <c r="T1253" s="202">
        <f>S1253*H1253</f>
        <v>0</v>
      </c>
      <c r="AR1253" s="23" t="s">
        <v>666</v>
      </c>
      <c r="AT1253" s="23" t="s">
        <v>346</v>
      </c>
      <c r="AU1253" s="23" t="s">
        <v>188</v>
      </c>
      <c r="AY1253" s="23" t="s">
        <v>173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23" t="s">
        <v>87</v>
      </c>
      <c r="BK1253" s="203">
        <f>ROUND(I1253*H1253,2)</f>
        <v>0</v>
      </c>
      <c r="BL1253" s="23" t="s">
        <v>239</v>
      </c>
      <c r="BM1253" s="23" t="s">
        <v>2330</v>
      </c>
    </row>
    <row r="1254" spans="2:65" s="1" customFormat="1" ht="27">
      <c r="B1254" s="41"/>
      <c r="C1254" s="63"/>
      <c r="D1254" s="204" t="s">
        <v>182</v>
      </c>
      <c r="E1254" s="63"/>
      <c r="F1254" s="205" t="s">
        <v>2331</v>
      </c>
      <c r="G1254" s="63"/>
      <c r="H1254" s="63"/>
      <c r="I1254" s="163"/>
      <c r="J1254" s="63"/>
      <c r="K1254" s="63"/>
      <c r="L1254" s="61"/>
      <c r="M1254" s="206"/>
      <c r="N1254" s="42"/>
      <c r="O1254" s="42"/>
      <c r="P1254" s="42"/>
      <c r="Q1254" s="42"/>
      <c r="R1254" s="42"/>
      <c r="S1254" s="42"/>
      <c r="T1254" s="78"/>
      <c r="AT1254" s="23" t="s">
        <v>182</v>
      </c>
      <c r="AU1254" s="23" t="s">
        <v>188</v>
      </c>
    </row>
    <row r="1255" spans="2:65" s="1" customFormat="1" ht="27">
      <c r="B1255" s="41"/>
      <c r="C1255" s="63"/>
      <c r="D1255" s="204" t="s">
        <v>351</v>
      </c>
      <c r="E1255" s="63"/>
      <c r="F1255" s="252" t="s">
        <v>2195</v>
      </c>
      <c r="G1255" s="63"/>
      <c r="H1255" s="63"/>
      <c r="I1255" s="163"/>
      <c r="J1255" s="63"/>
      <c r="K1255" s="63"/>
      <c r="L1255" s="61"/>
      <c r="M1255" s="206"/>
      <c r="N1255" s="42"/>
      <c r="O1255" s="42"/>
      <c r="P1255" s="42"/>
      <c r="Q1255" s="42"/>
      <c r="R1255" s="42"/>
      <c r="S1255" s="42"/>
      <c r="T1255" s="78"/>
      <c r="AT1255" s="23" t="s">
        <v>351</v>
      </c>
      <c r="AU1255" s="23" t="s">
        <v>188</v>
      </c>
    </row>
    <row r="1256" spans="2:65" s="12" customFormat="1" ht="13.5">
      <c r="B1256" s="221"/>
      <c r="C1256" s="222"/>
      <c r="D1256" s="204" t="s">
        <v>279</v>
      </c>
      <c r="E1256" s="223" t="s">
        <v>78</v>
      </c>
      <c r="F1256" s="224" t="s">
        <v>2332</v>
      </c>
      <c r="G1256" s="222"/>
      <c r="H1256" s="223" t="s">
        <v>78</v>
      </c>
      <c r="I1256" s="225"/>
      <c r="J1256" s="222"/>
      <c r="K1256" s="222"/>
      <c r="L1256" s="226"/>
      <c r="M1256" s="227"/>
      <c r="N1256" s="228"/>
      <c r="O1256" s="228"/>
      <c r="P1256" s="228"/>
      <c r="Q1256" s="228"/>
      <c r="R1256" s="228"/>
      <c r="S1256" s="228"/>
      <c r="T1256" s="229"/>
      <c r="AT1256" s="230" t="s">
        <v>279</v>
      </c>
      <c r="AU1256" s="230" t="s">
        <v>188</v>
      </c>
      <c r="AV1256" s="12" t="s">
        <v>87</v>
      </c>
      <c r="AW1256" s="12" t="s">
        <v>42</v>
      </c>
      <c r="AX1256" s="12" t="s">
        <v>80</v>
      </c>
      <c r="AY1256" s="230" t="s">
        <v>173</v>
      </c>
    </row>
    <row r="1257" spans="2:65" s="11" customFormat="1" ht="13.5">
      <c r="B1257" s="210"/>
      <c r="C1257" s="211"/>
      <c r="D1257" s="204" t="s">
        <v>279</v>
      </c>
      <c r="E1257" s="212" t="s">
        <v>78</v>
      </c>
      <c r="F1257" s="213" t="s">
        <v>2204</v>
      </c>
      <c r="G1257" s="211"/>
      <c r="H1257" s="214">
        <v>1</v>
      </c>
      <c r="I1257" s="215"/>
      <c r="J1257" s="211"/>
      <c r="K1257" s="211"/>
      <c r="L1257" s="216"/>
      <c r="M1257" s="217"/>
      <c r="N1257" s="218"/>
      <c r="O1257" s="218"/>
      <c r="P1257" s="218"/>
      <c r="Q1257" s="218"/>
      <c r="R1257" s="218"/>
      <c r="S1257" s="218"/>
      <c r="T1257" s="219"/>
      <c r="AT1257" s="220" t="s">
        <v>279</v>
      </c>
      <c r="AU1257" s="220" t="s">
        <v>188</v>
      </c>
      <c r="AV1257" s="11" t="s">
        <v>89</v>
      </c>
      <c r="AW1257" s="11" t="s">
        <v>42</v>
      </c>
      <c r="AX1257" s="11" t="s">
        <v>87</v>
      </c>
      <c r="AY1257" s="220" t="s">
        <v>173</v>
      </c>
    </row>
    <row r="1258" spans="2:65" s="1" customFormat="1" ht="25.5" customHeight="1">
      <c r="B1258" s="41"/>
      <c r="C1258" s="242" t="s">
        <v>2333</v>
      </c>
      <c r="D1258" s="242" t="s">
        <v>346</v>
      </c>
      <c r="E1258" s="243" t="s">
        <v>2334</v>
      </c>
      <c r="F1258" s="244" t="s">
        <v>2335</v>
      </c>
      <c r="G1258" s="245" t="s">
        <v>338</v>
      </c>
      <c r="H1258" s="246">
        <v>1</v>
      </c>
      <c r="I1258" s="247"/>
      <c r="J1258" s="248">
        <f>ROUND(I1258*H1258,2)</f>
        <v>0</v>
      </c>
      <c r="K1258" s="244" t="s">
        <v>78</v>
      </c>
      <c r="L1258" s="249"/>
      <c r="M1258" s="250" t="s">
        <v>78</v>
      </c>
      <c r="N1258" s="251" t="s">
        <v>50</v>
      </c>
      <c r="O1258" s="42"/>
      <c r="P1258" s="201">
        <f>O1258*H1258</f>
        <v>0</v>
      </c>
      <c r="Q1258" s="201">
        <v>0.18</v>
      </c>
      <c r="R1258" s="201">
        <f>Q1258*H1258</f>
        <v>0.18</v>
      </c>
      <c r="S1258" s="201">
        <v>0</v>
      </c>
      <c r="T1258" s="202">
        <f>S1258*H1258</f>
        <v>0</v>
      </c>
      <c r="AR1258" s="23" t="s">
        <v>666</v>
      </c>
      <c r="AT1258" s="23" t="s">
        <v>346</v>
      </c>
      <c r="AU1258" s="23" t="s">
        <v>188</v>
      </c>
      <c r="AY1258" s="23" t="s">
        <v>173</v>
      </c>
      <c r="BE1258" s="203">
        <f>IF(N1258="základní",J1258,0)</f>
        <v>0</v>
      </c>
      <c r="BF1258" s="203">
        <f>IF(N1258="snížená",J1258,0)</f>
        <v>0</v>
      </c>
      <c r="BG1258" s="203">
        <f>IF(N1258="zákl. přenesená",J1258,0)</f>
        <v>0</v>
      </c>
      <c r="BH1258" s="203">
        <f>IF(N1258="sníž. přenesená",J1258,0)</f>
        <v>0</v>
      </c>
      <c r="BI1258" s="203">
        <f>IF(N1258="nulová",J1258,0)</f>
        <v>0</v>
      </c>
      <c r="BJ1258" s="23" t="s">
        <v>87</v>
      </c>
      <c r="BK1258" s="203">
        <f>ROUND(I1258*H1258,2)</f>
        <v>0</v>
      </c>
      <c r="BL1258" s="23" t="s">
        <v>239</v>
      </c>
      <c r="BM1258" s="23" t="s">
        <v>2336</v>
      </c>
    </row>
    <row r="1259" spans="2:65" s="1" customFormat="1" ht="27">
      <c r="B1259" s="41"/>
      <c r="C1259" s="63"/>
      <c r="D1259" s="204" t="s">
        <v>182</v>
      </c>
      <c r="E1259" s="63"/>
      <c r="F1259" s="205" t="s">
        <v>2337</v>
      </c>
      <c r="G1259" s="63"/>
      <c r="H1259" s="63"/>
      <c r="I1259" s="163"/>
      <c r="J1259" s="63"/>
      <c r="K1259" s="63"/>
      <c r="L1259" s="61"/>
      <c r="M1259" s="206"/>
      <c r="N1259" s="42"/>
      <c r="O1259" s="42"/>
      <c r="P1259" s="42"/>
      <c r="Q1259" s="42"/>
      <c r="R1259" s="42"/>
      <c r="S1259" s="42"/>
      <c r="T1259" s="78"/>
      <c r="AT1259" s="23" t="s">
        <v>182</v>
      </c>
      <c r="AU1259" s="23" t="s">
        <v>188</v>
      </c>
    </row>
    <row r="1260" spans="2:65" s="1" customFormat="1" ht="27">
      <c r="B1260" s="41"/>
      <c r="C1260" s="63"/>
      <c r="D1260" s="204" t="s">
        <v>351</v>
      </c>
      <c r="E1260" s="63"/>
      <c r="F1260" s="252" t="s">
        <v>2195</v>
      </c>
      <c r="G1260" s="63"/>
      <c r="H1260" s="63"/>
      <c r="I1260" s="163"/>
      <c r="J1260" s="63"/>
      <c r="K1260" s="63"/>
      <c r="L1260" s="61"/>
      <c r="M1260" s="206"/>
      <c r="N1260" s="42"/>
      <c r="O1260" s="42"/>
      <c r="P1260" s="42"/>
      <c r="Q1260" s="42"/>
      <c r="R1260" s="42"/>
      <c r="S1260" s="42"/>
      <c r="T1260" s="78"/>
      <c r="AT1260" s="23" t="s">
        <v>351</v>
      </c>
      <c r="AU1260" s="23" t="s">
        <v>188</v>
      </c>
    </row>
    <row r="1261" spans="2:65" s="12" customFormat="1" ht="13.5">
      <c r="B1261" s="221"/>
      <c r="C1261" s="222"/>
      <c r="D1261" s="204" t="s">
        <v>279</v>
      </c>
      <c r="E1261" s="223" t="s">
        <v>78</v>
      </c>
      <c r="F1261" s="224" t="s">
        <v>2338</v>
      </c>
      <c r="G1261" s="222"/>
      <c r="H1261" s="223" t="s">
        <v>78</v>
      </c>
      <c r="I1261" s="225"/>
      <c r="J1261" s="222"/>
      <c r="K1261" s="222"/>
      <c r="L1261" s="226"/>
      <c r="M1261" s="227"/>
      <c r="N1261" s="228"/>
      <c r="O1261" s="228"/>
      <c r="P1261" s="228"/>
      <c r="Q1261" s="228"/>
      <c r="R1261" s="228"/>
      <c r="S1261" s="228"/>
      <c r="T1261" s="229"/>
      <c r="AT1261" s="230" t="s">
        <v>279</v>
      </c>
      <c r="AU1261" s="230" t="s">
        <v>188</v>
      </c>
      <c r="AV1261" s="12" t="s">
        <v>87</v>
      </c>
      <c r="AW1261" s="12" t="s">
        <v>42</v>
      </c>
      <c r="AX1261" s="12" t="s">
        <v>80</v>
      </c>
      <c r="AY1261" s="230" t="s">
        <v>173</v>
      </c>
    </row>
    <row r="1262" spans="2:65" s="11" customFormat="1" ht="13.5">
      <c r="B1262" s="210"/>
      <c r="C1262" s="211"/>
      <c r="D1262" s="204" t="s">
        <v>279</v>
      </c>
      <c r="E1262" s="212" t="s">
        <v>78</v>
      </c>
      <c r="F1262" s="213" t="s">
        <v>2204</v>
      </c>
      <c r="G1262" s="211"/>
      <c r="H1262" s="214">
        <v>1</v>
      </c>
      <c r="I1262" s="215"/>
      <c r="J1262" s="211"/>
      <c r="K1262" s="211"/>
      <c r="L1262" s="216"/>
      <c r="M1262" s="217"/>
      <c r="N1262" s="218"/>
      <c r="O1262" s="218"/>
      <c r="P1262" s="218"/>
      <c r="Q1262" s="218"/>
      <c r="R1262" s="218"/>
      <c r="S1262" s="218"/>
      <c r="T1262" s="219"/>
      <c r="AT1262" s="220" t="s">
        <v>279</v>
      </c>
      <c r="AU1262" s="220" t="s">
        <v>188</v>
      </c>
      <c r="AV1262" s="11" t="s">
        <v>89</v>
      </c>
      <c r="AW1262" s="11" t="s">
        <v>42</v>
      </c>
      <c r="AX1262" s="11" t="s">
        <v>87</v>
      </c>
      <c r="AY1262" s="220" t="s">
        <v>173</v>
      </c>
    </row>
    <row r="1263" spans="2:65" s="1" customFormat="1" ht="25.5" customHeight="1">
      <c r="B1263" s="41"/>
      <c r="C1263" s="242" t="s">
        <v>2339</v>
      </c>
      <c r="D1263" s="242" t="s">
        <v>346</v>
      </c>
      <c r="E1263" s="243" t="s">
        <v>2340</v>
      </c>
      <c r="F1263" s="244" t="s">
        <v>2341</v>
      </c>
      <c r="G1263" s="245" t="s">
        <v>338</v>
      </c>
      <c r="H1263" s="246">
        <v>2</v>
      </c>
      <c r="I1263" s="247"/>
      <c r="J1263" s="248">
        <f>ROUND(I1263*H1263,2)</f>
        <v>0</v>
      </c>
      <c r="K1263" s="244" t="s">
        <v>78</v>
      </c>
      <c r="L1263" s="249"/>
      <c r="M1263" s="250" t="s">
        <v>78</v>
      </c>
      <c r="N1263" s="251" t="s">
        <v>50</v>
      </c>
      <c r="O1263" s="42"/>
      <c r="P1263" s="201">
        <f>O1263*H1263</f>
        <v>0</v>
      </c>
      <c r="Q1263" s="201">
        <v>8.4000000000000005E-2</v>
      </c>
      <c r="R1263" s="201">
        <f>Q1263*H1263</f>
        <v>0.16800000000000001</v>
      </c>
      <c r="S1263" s="201">
        <v>0</v>
      </c>
      <c r="T1263" s="202">
        <f>S1263*H1263</f>
        <v>0</v>
      </c>
      <c r="AR1263" s="23" t="s">
        <v>666</v>
      </c>
      <c r="AT1263" s="23" t="s">
        <v>346</v>
      </c>
      <c r="AU1263" s="23" t="s">
        <v>188</v>
      </c>
      <c r="AY1263" s="23" t="s">
        <v>173</v>
      </c>
      <c r="BE1263" s="203">
        <f>IF(N1263="základní",J1263,0)</f>
        <v>0</v>
      </c>
      <c r="BF1263" s="203">
        <f>IF(N1263="snížená",J1263,0)</f>
        <v>0</v>
      </c>
      <c r="BG1263" s="203">
        <f>IF(N1263="zákl. přenesená",J1263,0)</f>
        <v>0</v>
      </c>
      <c r="BH1263" s="203">
        <f>IF(N1263="sníž. přenesená",J1263,0)</f>
        <v>0</v>
      </c>
      <c r="BI1263" s="203">
        <f>IF(N1263="nulová",J1263,0)</f>
        <v>0</v>
      </c>
      <c r="BJ1263" s="23" t="s">
        <v>87</v>
      </c>
      <c r="BK1263" s="203">
        <f>ROUND(I1263*H1263,2)</f>
        <v>0</v>
      </c>
      <c r="BL1263" s="23" t="s">
        <v>239</v>
      </c>
      <c r="BM1263" s="23" t="s">
        <v>2342</v>
      </c>
    </row>
    <row r="1264" spans="2:65" s="1" customFormat="1" ht="40.5">
      <c r="B1264" s="41"/>
      <c r="C1264" s="63"/>
      <c r="D1264" s="204" t="s">
        <v>182</v>
      </c>
      <c r="E1264" s="63"/>
      <c r="F1264" s="205" t="s">
        <v>2343</v>
      </c>
      <c r="G1264" s="63"/>
      <c r="H1264" s="63"/>
      <c r="I1264" s="163"/>
      <c r="J1264" s="63"/>
      <c r="K1264" s="63"/>
      <c r="L1264" s="61"/>
      <c r="M1264" s="206"/>
      <c r="N1264" s="42"/>
      <c r="O1264" s="42"/>
      <c r="P1264" s="42"/>
      <c r="Q1264" s="42"/>
      <c r="R1264" s="42"/>
      <c r="S1264" s="42"/>
      <c r="T1264" s="78"/>
      <c r="AT1264" s="23" t="s">
        <v>182</v>
      </c>
      <c r="AU1264" s="23" t="s">
        <v>188</v>
      </c>
    </row>
    <row r="1265" spans="2:65" s="1" customFormat="1" ht="27">
      <c r="B1265" s="41"/>
      <c r="C1265" s="63"/>
      <c r="D1265" s="204" t="s">
        <v>351</v>
      </c>
      <c r="E1265" s="63"/>
      <c r="F1265" s="252" t="s">
        <v>2195</v>
      </c>
      <c r="G1265" s="63"/>
      <c r="H1265" s="63"/>
      <c r="I1265" s="163"/>
      <c r="J1265" s="63"/>
      <c r="K1265" s="63"/>
      <c r="L1265" s="61"/>
      <c r="M1265" s="206"/>
      <c r="N1265" s="42"/>
      <c r="O1265" s="42"/>
      <c r="P1265" s="42"/>
      <c r="Q1265" s="42"/>
      <c r="R1265" s="42"/>
      <c r="S1265" s="42"/>
      <c r="T1265" s="78"/>
      <c r="AT1265" s="23" t="s">
        <v>351</v>
      </c>
      <c r="AU1265" s="23" t="s">
        <v>188</v>
      </c>
    </row>
    <row r="1266" spans="2:65" s="11" customFormat="1" ht="13.5">
      <c r="B1266" s="210"/>
      <c r="C1266" s="211"/>
      <c r="D1266" s="204" t="s">
        <v>279</v>
      </c>
      <c r="E1266" s="212" t="s">
        <v>78</v>
      </c>
      <c r="F1266" s="213" t="s">
        <v>2285</v>
      </c>
      <c r="G1266" s="211"/>
      <c r="H1266" s="214">
        <v>1</v>
      </c>
      <c r="I1266" s="215"/>
      <c r="J1266" s="211"/>
      <c r="K1266" s="211"/>
      <c r="L1266" s="216"/>
      <c r="M1266" s="217"/>
      <c r="N1266" s="218"/>
      <c r="O1266" s="218"/>
      <c r="P1266" s="218"/>
      <c r="Q1266" s="218"/>
      <c r="R1266" s="218"/>
      <c r="S1266" s="218"/>
      <c r="T1266" s="219"/>
      <c r="AT1266" s="220" t="s">
        <v>279</v>
      </c>
      <c r="AU1266" s="220" t="s">
        <v>188</v>
      </c>
      <c r="AV1266" s="11" t="s">
        <v>89</v>
      </c>
      <c r="AW1266" s="11" t="s">
        <v>42</v>
      </c>
      <c r="AX1266" s="11" t="s">
        <v>80</v>
      </c>
      <c r="AY1266" s="220" t="s">
        <v>173</v>
      </c>
    </row>
    <row r="1267" spans="2:65" s="11" customFormat="1" ht="13.5">
      <c r="B1267" s="210"/>
      <c r="C1267" s="211"/>
      <c r="D1267" s="204" t="s">
        <v>279</v>
      </c>
      <c r="E1267" s="212" t="s">
        <v>78</v>
      </c>
      <c r="F1267" s="213" t="s">
        <v>2278</v>
      </c>
      <c r="G1267" s="211"/>
      <c r="H1267" s="214">
        <v>1</v>
      </c>
      <c r="I1267" s="215"/>
      <c r="J1267" s="211"/>
      <c r="K1267" s="211"/>
      <c r="L1267" s="216"/>
      <c r="M1267" s="217"/>
      <c r="N1267" s="218"/>
      <c r="O1267" s="218"/>
      <c r="P1267" s="218"/>
      <c r="Q1267" s="218"/>
      <c r="R1267" s="218"/>
      <c r="S1267" s="218"/>
      <c r="T1267" s="219"/>
      <c r="AT1267" s="220" t="s">
        <v>279</v>
      </c>
      <c r="AU1267" s="220" t="s">
        <v>188</v>
      </c>
      <c r="AV1267" s="11" t="s">
        <v>89</v>
      </c>
      <c r="AW1267" s="11" t="s">
        <v>42</v>
      </c>
      <c r="AX1267" s="11" t="s">
        <v>80</v>
      </c>
      <c r="AY1267" s="220" t="s">
        <v>173</v>
      </c>
    </row>
    <row r="1268" spans="2:65" s="1" customFormat="1" ht="25.5" customHeight="1">
      <c r="B1268" s="41"/>
      <c r="C1268" s="242" t="s">
        <v>2344</v>
      </c>
      <c r="D1268" s="242" t="s">
        <v>346</v>
      </c>
      <c r="E1268" s="243" t="s">
        <v>2345</v>
      </c>
      <c r="F1268" s="244" t="s">
        <v>2346</v>
      </c>
      <c r="G1268" s="245" t="s">
        <v>338</v>
      </c>
      <c r="H1268" s="246">
        <v>9</v>
      </c>
      <c r="I1268" s="247"/>
      <c r="J1268" s="248">
        <f>ROUND(I1268*H1268,2)</f>
        <v>0</v>
      </c>
      <c r="K1268" s="244" t="s">
        <v>78</v>
      </c>
      <c r="L1268" s="249"/>
      <c r="M1268" s="250" t="s">
        <v>78</v>
      </c>
      <c r="N1268" s="251" t="s">
        <v>50</v>
      </c>
      <c r="O1268" s="42"/>
      <c r="P1268" s="201">
        <f>O1268*H1268</f>
        <v>0</v>
      </c>
      <c r="Q1268" s="201">
        <v>8.4000000000000005E-2</v>
      </c>
      <c r="R1268" s="201">
        <f>Q1268*H1268</f>
        <v>0.75600000000000001</v>
      </c>
      <c r="S1268" s="201">
        <v>0</v>
      </c>
      <c r="T1268" s="202">
        <f>S1268*H1268</f>
        <v>0</v>
      </c>
      <c r="AR1268" s="23" t="s">
        <v>666</v>
      </c>
      <c r="AT1268" s="23" t="s">
        <v>346</v>
      </c>
      <c r="AU1268" s="23" t="s">
        <v>188</v>
      </c>
      <c r="AY1268" s="23" t="s">
        <v>173</v>
      </c>
      <c r="BE1268" s="203">
        <f>IF(N1268="základní",J1268,0)</f>
        <v>0</v>
      </c>
      <c r="BF1268" s="203">
        <f>IF(N1268="snížená",J1268,0)</f>
        <v>0</v>
      </c>
      <c r="BG1268" s="203">
        <f>IF(N1268="zákl. přenesená",J1268,0)</f>
        <v>0</v>
      </c>
      <c r="BH1268" s="203">
        <f>IF(N1268="sníž. přenesená",J1268,0)</f>
        <v>0</v>
      </c>
      <c r="BI1268" s="203">
        <f>IF(N1268="nulová",J1268,0)</f>
        <v>0</v>
      </c>
      <c r="BJ1268" s="23" t="s">
        <v>87</v>
      </c>
      <c r="BK1268" s="203">
        <f>ROUND(I1268*H1268,2)</f>
        <v>0</v>
      </c>
      <c r="BL1268" s="23" t="s">
        <v>239</v>
      </c>
      <c r="BM1268" s="23" t="s">
        <v>2347</v>
      </c>
    </row>
    <row r="1269" spans="2:65" s="1" customFormat="1" ht="40.5">
      <c r="B1269" s="41"/>
      <c r="C1269" s="63"/>
      <c r="D1269" s="204" t="s">
        <v>182</v>
      </c>
      <c r="E1269" s="63"/>
      <c r="F1269" s="205" t="s">
        <v>2348</v>
      </c>
      <c r="G1269" s="63"/>
      <c r="H1269" s="63"/>
      <c r="I1269" s="163"/>
      <c r="J1269" s="63"/>
      <c r="K1269" s="63"/>
      <c r="L1269" s="61"/>
      <c r="M1269" s="206"/>
      <c r="N1269" s="42"/>
      <c r="O1269" s="42"/>
      <c r="P1269" s="42"/>
      <c r="Q1269" s="42"/>
      <c r="R1269" s="42"/>
      <c r="S1269" s="42"/>
      <c r="T1269" s="78"/>
      <c r="AT1269" s="23" t="s">
        <v>182</v>
      </c>
      <c r="AU1269" s="23" t="s">
        <v>188</v>
      </c>
    </row>
    <row r="1270" spans="2:65" s="1" customFormat="1" ht="27">
      <c r="B1270" s="41"/>
      <c r="C1270" s="63"/>
      <c r="D1270" s="204" t="s">
        <v>351</v>
      </c>
      <c r="E1270" s="63"/>
      <c r="F1270" s="252" t="s">
        <v>2195</v>
      </c>
      <c r="G1270" s="63"/>
      <c r="H1270" s="63"/>
      <c r="I1270" s="163"/>
      <c r="J1270" s="63"/>
      <c r="K1270" s="63"/>
      <c r="L1270" s="61"/>
      <c r="M1270" s="206"/>
      <c r="N1270" s="42"/>
      <c r="O1270" s="42"/>
      <c r="P1270" s="42"/>
      <c r="Q1270" s="42"/>
      <c r="R1270" s="42"/>
      <c r="S1270" s="42"/>
      <c r="T1270" s="78"/>
      <c r="AT1270" s="23" t="s">
        <v>351</v>
      </c>
      <c r="AU1270" s="23" t="s">
        <v>188</v>
      </c>
    </row>
    <row r="1271" spans="2:65" s="12" customFormat="1" ht="13.5">
      <c r="B1271" s="221"/>
      <c r="C1271" s="222"/>
      <c r="D1271" s="204" t="s">
        <v>279</v>
      </c>
      <c r="E1271" s="223" t="s">
        <v>78</v>
      </c>
      <c r="F1271" s="224" t="s">
        <v>2349</v>
      </c>
      <c r="G1271" s="222"/>
      <c r="H1271" s="223" t="s">
        <v>78</v>
      </c>
      <c r="I1271" s="225"/>
      <c r="J1271" s="222"/>
      <c r="K1271" s="222"/>
      <c r="L1271" s="226"/>
      <c r="M1271" s="227"/>
      <c r="N1271" s="228"/>
      <c r="O1271" s="228"/>
      <c r="P1271" s="228"/>
      <c r="Q1271" s="228"/>
      <c r="R1271" s="228"/>
      <c r="S1271" s="228"/>
      <c r="T1271" s="229"/>
      <c r="AT1271" s="230" t="s">
        <v>279</v>
      </c>
      <c r="AU1271" s="230" t="s">
        <v>188</v>
      </c>
      <c r="AV1271" s="12" t="s">
        <v>87</v>
      </c>
      <c r="AW1271" s="12" t="s">
        <v>42</v>
      </c>
      <c r="AX1271" s="12" t="s">
        <v>80</v>
      </c>
      <c r="AY1271" s="230" t="s">
        <v>173</v>
      </c>
    </row>
    <row r="1272" spans="2:65" s="11" customFormat="1" ht="13.5">
      <c r="B1272" s="210"/>
      <c r="C1272" s="211"/>
      <c r="D1272" s="204" t="s">
        <v>279</v>
      </c>
      <c r="E1272" s="212" t="s">
        <v>78</v>
      </c>
      <c r="F1272" s="213" t="s">
        <v>2231</v>
      </c>
      <c r="G1272" s="211"/>
      <c r="H1272" s="214">
        <v>2</v>
      </c>
      <c r="I1272" s="215"/>
      <c r="J1272" s="211"/>
      <c r="K1272" s="211"/>
      <c r="L1272" s="216"/>
      <c r="M1272" s="217"/>
      <c r="N1272" s="218"/>
      <c r="O1272" s="218"/>
      <c r="P1272" s="218"/>
      <c r="Q1272" s="218"/>
      <c r="R1272" s="218"/>
      <c r="S1272" s="218"/>
      <c r="T1272" s="219"/>
      <c r="AT1272" s="220" t="s">
        <v>279</v>
      </c>
      <c r="AU1272" s="220" t="s">
        <v>188</v>
      </c>
      <c r="AV1272" s="11" t="s">
        <v>89</v>
      </c>
      <c r="AW1272" s="11" t="s">
        <v>42</v>
      </c>
      <c r="AX1272" s="11" t="s">
        <v>80</v>
      </c>
      <c r="AY1272" s="220" t="s">
        <v>173</v>
      </c>
    </row>
    <row r="1273" spans="2:65" s="11" customFormat="1" ht="13.5">
      <c r="B1273" s="210"/>
      <c r="C1273" s="211"/>
      <c r="D1273" s="204" t="s">
        <v>279</v>
      </c>
      <c r="E1273" s="212" t="s">
        <v>78</v>
      </c>
      <c r="F1273" s="213" t="s">
        <v>2350</v>
      </c>
      <c r="G1273" s="211"/>
      <c r="H1273" s="214">
        <v>5</v>
      </c>
      <c r="I1273" s="215"/>
      <c r="J1273" s="211"/>
      <c r="K1273" s="211"/>
      <c r="L1273" s="216"/>
      <c r="M1273" s="217"/>
      <c r="N1273" s="218"/>
      <c r="O1273" s="218"/>
      <c r="P1273" s="218"/>
      <c r="Q1273" s="218"/>
      <c r="R1273" s="218"/>
      <c r="S1273" s="218"/>
      <c r="T1273" s="219"/>
      <c r="AT1273" s="220" t="s">
        <v>279</v>
      </c>
      <c r="AU1273" s="220" t="s">
        <v>188</v>
      </c>
      <c r="AV1273" s="11" t="s">
        <v>89</v>
      </c>
      <c r="AW1273" s="11" t="s">
        <v>42</v>
      </c>
      <c r="AX1273" s="11" t="s">
        <v>80</v>
      </c>
      <c r="AY1273" s="220" t="s">
        <v>173</v>
      </c>
    </row>
    <row r="1274" spans="2:65" s="11" customFormat="1" ht="13.5">
      <c r="B1274" s="210"/>
      <c r="C1274" s="211"/>
      <c r="D1274" s="204" t="s">
        <v>279</v>
      </c>
      <c r="E1274" s="212" t="s">
        <v>78</v>
      </c>
      <c r="F1274" s="213" t="s">
        <v>2233</v>
      </c>
      <c r="G1274" s="211"/>
      <c r="H1274" s="214">
        <v>2</v>
      </c>
      <c r="I1274" s="215"/>
      <c r="J1274" s="211"/>
      <c r="K1274" s="211"/>
      <c r="L1274" s="216"/>
      <c r="M1274" s="217"/>
      <c r="N1274" s="218"/>
      <c r="O1274" s="218"/>
      <c r="P1274" s="218"/>
      <c r="Q1274" s="218"/>
      <c r="R1274" s="218"/>
      <c r="S1274" s="218"/>
      <c r="T1274" s="219"/>
      <c r="AT1274" s="220" t="s">
        <v>279</v>
      </c>
      <c r="AU1274" s="220" t="s">
        <v>188</v>
      </c>
      <c r="AV1274" s="11" t="s">
        <v>89</v>
      </c>
      <c r="AW1274" s="11" t="s">
        <v>42</v>
      </c>
      <c r="AX1274" s="11" t="s">
        <v>80</v>
      </c>
      <c r="AY1274" s="220" t="s">
        <v>173</v>
      </c>
    </row>
    <row r="1275" spans="2:65" s="1" customFormat="1" ht="25.5" customHeight="1">
      <c r="B1275" s="41"/>
      <c r="C1275" s="242" t="s">
        <v>2351</v>
      </c>
      <c r="D1275" s="242" t="s">
        <v>346</v>
      </c>
      <c r="E1275" s="243" t="s">
        <v>2352</v>
      </c>
      <c r="F1275" s="244" t="s">
        <v>2353</v>
      </c>
      <c r="G1275" s="245" t="s">
        <v>338</v>
      </c>
      <c r="H1275" s="246">
        <v>4</v>
      </c>
      <c r="I1275" s="247"/>
      <c r="J1275" s="248">
        <f>ROUND(I1275*H1275,2)</f>
        <v>0</v>
      </c>
      <c r="K1275" s="244" t="s">
        <v>78</v>
      </c>
      <c r="L1275" s="249"/>
      <c r="M1275" s="250" t="s">
        <v>78</v>
      </c>
      <c r="N1275" s="251" t="s">
        <v>50</v>
      </c>
      <c r="O1275" s="42"/>
      <c r="P1275" s="201">
        <f>O1275*H1275</f>
        <v>0</v>
      </c>
      <c r="Q1275" s="201">
        <v>8.4000000000000005E-2</v>
      </c>
      <c r="R1275" s="201">
        <f>Q1275*H1275</f>
        <v>0.33600000000000002</v>
      </c>
      <c r="S1275" s="201">
        <v>0</v>
      </c>
      <c r="T1275" s="202">
        <f>S1275*H1275</f>
        <v>0</v>
      </c>
      <c r="AR1275" s="23" t="s">
        <v>666</v>
      </c>
      <c r="AT1275" s="23" t="s">
        <v>346</v>
      </c>
      <c r="AU1275" s="23" t="s">
        <v>188</v>
      </c>
      <c r="AY1275" s="23" t="s">
        <v>173</v>
      </c>
      <c r="BE1275" s="203">
        <f>IF(N1275="základní",J1275,0)</f>
        <v>0</v>
      </c>
      <c r="BF1275" s="203">
        <f>IF(N1275="snížená",J1275,0)</f>
        <v>0</v>
      </c>
      <c r="BG1275" s="203">
        <f>IF(N1275="zákl. přenesená",J1275,0)</f>
        <v>0</v>
      </c>
      <c r="BH1275" s="203">
        <f>IF(N1275="sníž. přenesená",J1275,0)</f>
        <v>0</v>
      </c>
      <c r="BI1275" s="203">
        <f>IF(N1275="nulová",J1275,0)</f>
        <v>0</v>
      </c>
      <c r="BJ1275" s="23" t="s">
        <v>87</v>
      </c>
      <c r="BK1275" s="203">
        <f>ROUND(I1275*H1275,2)</f>
        <v>0</v>
      </c>
      <c r="BL1275" s="23" t="s">
        <v>239</v>
      </c>
      <c r="BM1275" s="23" t="s">
        <v>2354</v>
      </c>
    </row>
    <row r="1276" spans="2:65" s="1" customFormat="1" ht="40.5">
      <c r="B1276" s="41"/>
      <c r="C1276" s="63"/>
      <c r="D1276" s="204" t="s">
        <v>182</v>
      </c>
      <c r="E1276" s="63"/>
      <c r="F1276" s="205" t="s">
        <v>2355</v>
      </c>
      <c r="G1276" s="63"/>
      <c r="H1276" s="63"/>
      <c r="I1276" s="163"/>
      <c r="J1276" s="63"/>
      <c r="K1276" s="63"/>
      <c r="L1276" s="61"/>
      <c r="M1276" s="206"/>
      <c r="N1276" s="42"/>
      <c r="O1276" s="42"/>
      <c r="P1276" s="42"/>
      <c r="Q1276" s="42"/>
      <c r="R1276" s="42"/>
      <c r="S1276" s="42"/>
      <c r="T1276" s="78"/>
      <c r="AT1276" s="23" t="s">
        <v>182</v>
      </c>
      <c r="AU1276" s="23" t="s">
        <v>188</v>
      </c>
    </row>
    <row r="1277" spans="2:65" s="1" customFormat="1" ht="27">
      <c r="B1277" s="41"/>
      <c r="C1277" s="63"/>
      <c r="D1277" s="204" t="s">
        <v>351</v>
      </c>
      <c r="E1277" s="63"/>
      <c r="F1277" s="252" t="s">
        <v>2195</v>
      </c>
      <c r="G1277" s="63"/>
      <c r="H1277" s="63"/>
      <c r="I1277" s="163"/>
      <c r="J1277" s="63"/>
      <c r="K1277" s="63"/>
      <c r="L1277" s="61"/>
      <c r="M1277" s="206"/>
      <c r="N1277" s="42"/>
      <c r="O1277" s="42"/>
      <c r="P1277" s="42"/>
      <c r="Q1277" s="42"/>
      <c r="R1277" s="42"/>
      <c r="S1277" s="42"/>
      <c r="T1277" s="78"/>
      <c r="AT1277" s="23" t="s">
        <v>351</v>
      </c>
      <c r="AU1277" s="23" t="s">
        <v>188</v>
      </c>
    </row>
    <row r="1278" spans="2:65" s="12" customFormat="1" ht="13.5">
      <c r="B1278" s="221"/>
      <c r="C1278" s="222"/>
      <c r="D1278" s="204" t="s">
        <v>279</v>
      </c>
      <c r="E1278" s="223" t="s">
        <v>78</v>
      </c>
      <c r="F1278" s="224" t="s">
        <v>2356</v>
      </c>
      <c r="G1278" s="222"/>
      <c r="H1278" s="223" t="s">
        <v>78</v>
      </c>
      <c r="I1278" s="225"/>
      <c r="J1278" s="222"/>
      <c r="K1278" s="222"/>
      <c r="L1278" s="226"/>
      <c r="M1278" s="227"/>
      <c r="N1278" s="228"/>
      <c r="O1278" s="228"/>
      <c r="P1278" s="228"/>
      <c r="Q1278" s="228"/>
      <c r="R1278" s="228"/>
      <c r="S1278" s="228"/>
      <c r="T1278" s="229"/>
      <c r="AT1278" s="230" t="s">
        <v>279</v>
      </c>
      <c r="AU1278" s="230" t="s">
        <v>188</v>
      </c>
      <c r="AV1278" s="12" t="s">
        <v>87</v>
      </c>
      <c r="AW1278" s="12" t="s">
        <v>42</v>
      </c>
      <c r="AX1278" s="12" t="s">
        <v>80</v>
      </c>
      <c r="AY1278" s="230" t="s">
        <v>173</v>
      </c>
    </row>
    <row r="1279" spans="2:65" s="11" customFormat="1" ht="13.5">
      <c r="B1279" s="210"/>
      <c r="C1279" s="211"/>
      <c r="D1279" s="204" t="s">
        <v>279</v>
      </c>
      <c r="E1279" s="212" t="s">
        <v>78</v>
      </c>
      <c r="F1279" s="213" t="s">
        <v>2231</v>
      </c>
      <c r="G1279" s="211"/>
      <c r="H1279" s="214">
        <v>2</v>
      </c>
      <c r="I1279" s="215"/>
      <c r="J1279" s="211"/>
      <c r="K1279" s="211"/>
      <c r="L1279" s="216"/>
      <c r="M1279" s="217"/>
      <c r="N1279" s="218"/>
      <c r="O1279" s="218"/>
      <c r="P1279" s="218"/>
      <c r="Q1279" s="218"/>
      <c r="R1279" s="218"/>
      <c r="S1279" s="218"/>
      <c r="T1279" s="219"/>
      <c r="AT1279" s="220" t="s">
        <v>279</v>
      </c>
      <c r="AU1279" s="220" t="s">
        <v>188</v>
      </c>
      <c r="AV1279" s="11" t="s">
        <v>89</v>
      </c>
      <c r="AW1279" s="11" t="s">
        <v>42</v>
      </c>
      <c r="AX1279" s="11" t="s">
        <v>80</v>
      </c>
      <c r="AY1279" s="220" t="s">
        <v>173</v>
      </c>
    </row>
    <row r="1280" spans="2:65" s="11" customFormat="1" ht="13.5">
      <c r="B1280" s="210"/>
      <c r="C1280" s="211"/>
      <c r="D1280" s="204" t="s">
        <v>279</v>
      </c>
      <c r="E1280" s="212" t="s">
        <v>78</v>
      </c>
      <c r="F1280" s="213" t="s">
        <v>2285</v>
      </c>
      <c r="G1280" s="211"/>
      <c r="H1280" s="214">
        <v>1</v>
      </c>
      <c r="I1280" s="215"/>
      <c r="J1280" s="211"/>
      <c r="K1280" s="211"/>
      <c r="L1280" s="216"/>
      <c r="M1280" s="217"/>
      <c r="N1280" s="218"/>
      <c r="O1280" s="218"/>
      <c r="P1280" s="218"/>
      <c r="Q1280" s="218"/>
      <c r="R1280" s="218"/>
      <c r="S1280" s="218"/>
      <c r="T1280" s="219"/>
      <c r="AT1280" s="220" t="s">
        <v>279</v>
      </c>
      <c r="AU1280" s="220" t="s">
        <v>188</v>
      </c>
      <c r="AV1280" s="11" t="s">
        <v>89</v>
      </c>
      <c r="AW1280" s="11" t="s">
        <v>42</v>
      </c>
      <c r="AX1280" s="11" t="s">
        <v>80</v>
      </c>
      <c r="AY1280" s="220" t="s">
        <v>173</v>
      </c>
    </row>
    <row r="1281" spans="2:65" s="11" customFormat="1" ht="13.5">
      <c r="B1281" s="210"/>
      <c r="C1281" s="211"/>
      <c r="D1281" s="204" t="s">
        <v>279</v>
      </c>
      <c r="E1281" s="212" t="s">
        <v>78</v>
      </c>
      <c r="F1281" s="213" t="s">
        <v>2278</v>
      </c>
      <c r="G1281" s="211"/>
      <c r="H1281" s="214">
        <v>1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279</v>
      </c>
      <c r="AU1281" s="220" t="s">
        <v>188</v>
      </c>
      <c r="AV1281" s="11" t="s">
        <v>89</v>
      </c>
      <c r="AW1281" s="11" t="s">
        <v>42</v>
      </c>
      <c r="AX1281" s="11" t="s">
        <v>80</v>
      </c>
      <c r="AY1281" s="220" t="s">
        <v>173</v>
      </c>
    </row>
    <row r="1282" spans="2:65" s="1" customFormat="1" ht="25.5" customHeight="1">
      <c r="B1282" s="41"/>
      <c r="C1282" s="242" t="s">
        <v>2357</v>
      </c>
      <c r="D1282" s="242" t="s">
        <v>346</v>
      </c>
      <c r="E1282" s="243" t="s">
        <v>2358</v>
      </c>
      <c r="F1282" s="244" t="s">
        <v>2359</v>
      </c>
      <c r="G1282" s="245" t="s">
        <v>338</v>
      </c>
      <c r="H1282" s="246">
        <v>1</v>
      </c>
      <c r="I1282" s="247"/>
      <c r="J1282" s="248">
        <f>ROUND(I1282*H1282,2)</f>
        <v>0</v>
      </c>
      <c r="K1282" s="244" t="s">
        <v>78</v>
      </c>
      <c r="L1282" s="249"/>
      <c r="M1282" s="250" t="s">
        <v>78</v>
      </c>
      <c r="N1282" s="251" t="s">
        <v>50</v>
      </c>
      <c r="O1282" s="42"/>
      <c r="P1282" s="201">
        <f>O1282*H1282</f>
        <v>0</v>
      </c>
      <c r="Q1282" s="201">
        <v>8.4000000000000005E-2</v>
      </c>
      <c r="R1282" s="201">
        <f>Q1282*H1282</f>
        <v>8.4000000000000005E-2</v>
      </c>
      <c r="S1282" s="201">
        <v>0</v>
      </c>
      <c r="T1282" s="202">
        <f>S1282*H1282</f>
        <v>0</v>
      </c>
      <c r="AR1282" s="23" t="s">
        <v>666</v>
      </c>
      <c r="AT1282" s="23" t="s">
        <v>346</v>
      </c>
      <c r="AU1282" s="23" t="s">
        <v>188</v>
      </c>
      <c r="AY1282" s="23" t="s">
        <v>173</v>
      </c>
      <c r="BE1282" s="203">
        <f>IF(N1282="základní",J1282,0)</f>
        <v>0</v>
      </c>
      <c r="BF1282" s="203">
        <f>IF(N1282="snížená",J1282,0)</f>
        <v>0</v>
      </c>
      <c r="BG1282" s="203">
        <f>IF(N1282="zákl. přenesená",J1282,0)</f>
        <v>0</v>
      </c>
      <c r="BH1282" s="203">
        <f>IF(N1282="sníž. přenesená",J1282,0)</f>
        <v>0</v>
      </c>
      <c r="BI1282" s="203">
        <f>IF(N1282="nulová",J1282,0)</f>
        <v>0</v>
      </c>
      <c r="BJ1282" s="23" t="s">
        <v>87</v>
      </c>
      <c r="BK1282" s="203">
        <f>ROUND(I1282*H1282,2)</f>
        <v>0</v>
      </c>
      <c r="BL1282" s="23" t="s">
        <v>239</v>
      </c>
      <c r="BM1282" s="23" t="s">
        <v>2360</v>
      </c>
    </row>
    <row r="1283" spans="2:65" s="1" customFormat="1" ht="40.5">
      <c r="B1283" s="41"/>
      <c r="C1283" s="63"/>
      <c r="D1283" s="204" t="s">
        <v>182</v>
      </c>
      <c r="E1283" s="63"/>
      <c r="F1283" s="205" t="s">
        <v>2361</v>
      </c>
      <c r="G1283" s="63"/>
      <c r="H1283" s="63"/>
      <c r="I1283" s="163"/>
      <c r="J1283" s="63"/>
      <c r="K1283" s="63"/>
      <c r="L1283" s="61"/>
      <c r="M1283" s="206"/>
      <c r="N1283" s="42"/>
      <c r="O1283" s="42"/>
      <c r="P1283" s="42"/>
      <c r="Q1283" s="42"/>
      <c r="R1283" s="42"/>
      <c r="S1283" s="42"/>
      <c r="T1283" s="78"/>
      <c r="AT1283" s="23" t="s">
        <v>182</v>
      </c>
      <c r="AU1283" s="23" t="s">
        <v>188</v>
      </c>
    </row>
    <row r="1284" spans="2:65" s="1" customFormat="1" ht="27">
      <c r="B1284" s="41"/>
      <c r="C1284" s="63"/>
      <c r="D1284" s="204" t="s">
        <v>351</v>
      </c>
      <c r="E1284" s="63"/>
      <c r="F1284" s="252" t="s">
        <v>2195</v>
      </c>
      <c r="G1284" s="63"/>
      <c r="H1284" s="63"/>
      <c r="I1284" s="163"/>
      <c r="J1284" s="63"/>
      <c r="K1284" s="63"/>
      <c r="L1284" s="61"/>
      <c r="M1284" s="206"/>
      <c r="N1284" s="42"/>
      <c r="O1284" s="42"/>
      <c r="P1284" s="42"/>
      <c r="Q1284" s="42"/>
      <c r="R1284" s="42"/>
      <c r="S1284" s="42"/>
      <c r="T1284" s="78"/>
      <c r="AT1284" s="23" t="s">
        <v>351</v>
      </c>
      <c r="AU1284" s="23" t="s">
        <v>188</v>
      </c>
    </row>
    <row r="1285" spans="2:65" s="12" customFormat="1" ht="13.5">
      <c r="B1285" s="221"/>
      <c r="C1285" s="222"/>
      <c r="D1285" s="204" t="s">
        <v>279</v>
      </c>
      <c r="E1285" s="223" t="s">
        <v>78</v>
      </c>
      <c r="F1285" s="224" t="s">
        <v>2362</v>
      </c>
      <c r="G1285" s="222"/>
      <c r="H1285" s="223" t="s">
        <v>78</v>
      </c>
      <c r="I1285" s="225"/>
      <c r="J1285" s="222"/>
      <c r="K1285" s="222"/>
      <c r="L1285" s="226"/>
      <c r="M1285" s="227"/>
      <c r="N1285" s="228"/>
      <c r="O1285" s="228"/>
      <c r="P1285" s="228"/>
      <c r="Q1285" s="228"/>
      <c r="R1285" s="228"/>
      <c r="S1285" s="228"/>
      <c r="T1285" s="229"/>
      <c r="AT1285" s="230" t="s">
        <v>279</v>
      </c>
      <c r="AU1285" s="230" t="s">
        <v>188</v>
      </c>
      <c r="AV1285" s="12" t="s">
        <v>87</v>
      </c>
      <c r="AW1285" s="12" t="s">
        <v>42</v>
      </c>
      <c r="AX1285" s="12" t="s">
        <v>80</v>
      </c>
      <c r="AY1285" s="230" t="s">
        <v>173</v>
      </c>
    </row>
    <row r="1286" spans="2:65" s="11" customFormat="1" ht="13.5">
      <c r="B1286" s="210"/>
      <c r="C1286" s="211"/>
      <c r="D1286" s="204" t="s">
        <v>279</v>
      </c>
      <c r="E1286" s="212" t="s">
        <v>78</v>
      </c>
      <c r="F1286" s="213" t="s">
        <v>2225</v>
      </c>
      <c r="G1286" s="211"/>
      <c r="H1286" s="214">
        <v>1</v>
      </c>
      <c r="I1286" s="215"/>
      <c r="J1286" s="211"/>
      <c r="K1286" s="211"/>
      <c r="L1286" s="216"/>
      <c r="M1286" s="217"/>
      <c r="N1286" s="218"/>
      <c r="O1286" s="218"/>
      <c r="P1286" s="218"/>
      <c r="Q1286" s="218"/>
      <c r="R1286" s="218"/>
      <c r="S1286" s="218"/>
      <c r="T1286" s="219"/>
      <c r="AT1286" s="220" t="s">
        <v>279</v>
      </c>
      <c r="AU1286" s="220" t="s">
        <v>188</v>
      </c>
      <c r="AV1286" s="11" t="s">
        <v>89</v>
      </c>
      <c r="AW1286" s="11" t="s">
        <v>42</v>
      </c>
      <c r="AX1286" s="11" t="s">
        <v>80</v>
      </c>
      <c r="AY1286" s="220" t="s">
        <v>173</v>
      </c>
    </row>
    <row r="1287" spans="2:65" s="1" customFormat="1" ht="38.25" customHeight="1">
      <c r="B1287" s="41"/>
      <c r="C1287" s="242" t="s">
        <v>2363</v>
      </c>
      <c r="D1287" s="242" t="s">
        <v>346</v>
      </c>
      <c r="E1287" s="243" t="s">
        <v>2364</v>
      </c>
      <c r="F1287" s="244" t="s">
        <v>2365</v>
      </c>
      <c r="G1287" s="245" t="s">
        <v>338</v>
      </c>
      <c r="H1287" s="246">
        <v>2</v>
      </c>
      <c r="I1287" s="247"/>
      <c r="J1287" s="248">
        <f>ROUND(I1287*H1287,2)</f>
        <v>0</v>
      </c>
      <c r="K1287" s="244" t="s">
        <v>78</v>
      </c>
      <c r="L1287" s="249"/>
      <c r="M1287" s="250" t="s">
        <v>78</v>
      </c>
      <c r="N1287" s="251" t="s">
        <v>50</v>
      </c>
      <c r="O1287" s="42"/>
      <c r="P1287" s="201">
        <f>O1287*H1287</f>
        <v>0</v>
      </c>
      <c r="Q1287" s="201">
        <v>8.4000000000000005E-2</v>
      </c>
      <c r="R1287" s="201">
        <f>Q1287*H1287</f>
        <v>0.16800000000000001</v>
      </c>
      <c r="S1287" s="201">
        <v>0</v>
      </c>
      <c r="T1287" s="202">
        <f>S1287*H1287</f>
        <v>0</v>
      </c>
      <c r="AR1287" s="23" t="s">
        <v>666</v>
      </c>
      <c r="AT1287" s="23" t="s">
        <v>346</v>
      </c>
      <c r="AU1287" s="23" t="s">
        <v>188</v>
      </c>
      <c r="AY1287" s="23" t="s">
        <v>173</v>
      </c>
      <c r="BE1287" s="203">
        <f>IF(N1287="základní",J1287,0)</f>
        <v>0</v>
      </c>
      <c r="BF1287" s="203">
        <f>IF(N1287="snížená",J1287,0)</f>
        <v>0</v>
      </c>
      <c r="BG1287" s="203">
        <f>IF(N1287="zákl. přenesená",J1287,0)</f>
        <v>0</v>
      </c>
      <c r="BH1287" s="203">
        <f>IF(N1287="sníž. přenesená",J1287,0)</f>
        <v>0</v>
      </c>
      <c r="BI1287" s="203">
        <f>IF(N1287="nulová",J1287,0)</f>
        <v>0</v>
      </c>
      <c r="BJ1287" s="23" t="s">
        <v>87</v>
      </c>
      <c r="BK1287" s="203">
        <f>ROUND(I1287*H1287,2)</f>
        <v>0</v>
      </c>
      <c r="BL1287" s="23" t="s">
        <v>239</v>
      </c>
      <c r="BM1287" s="23" t="s">
        <v>2366</v>
      </c>
    </row>
    <row r="1288" spans="2:65" s="1" customFormat="1" ht="40.5">
      <c r="B1288" s="41"/>
      <c r="C1288" s="63"/>
      <c r="D1288" s="204" t="s">
        <v>182</v>
      </c>
      <c r="E1288" s="63"/>
      <c r="F1288" s="205" t="s">
        <v>2367</v>
      </c>
      <c r="G1288" s="63"/>
      <c r="H1288" s="63"/>
      <c r="I1288" s="163"/>
      <c r="J1288" s="63"/>
      <c r="K1288" s="63"/>
      <c r="L1288" s="61"/>
      <c r="M1288" s="206"/>
      <c r="N1288" s="42"/>
      <c r="O1288" s="42"/>
      <c r="P1288" s="42"/>
      <c r="Q1288" s="42"/>
      <c r="R1288" s="42"/>
      <c r="S1288" s="42"/>
      <c r="T1288" s="78"/>
      <c r="AT1288" s="23" t="s">
        <v>182</v>
      </c>
      <c r="AU1288" s="23" t="s">
        <v>188</v>
      </c>
    </row>
    <row r="1289" spans="2:65" s="1" customFormat="1" ht="27">
      <c r="B1289" s="41"/>
      <c r="C1289" s="63"/>
      <c r="D1289" s="204" t="s">
        <v>351</v>
      </c>
      <c r="E1289" s="63"/>
      <c r="F1289" s="252" t="s">
        <v>2195</v>
      </c>
      <c r="G1289" s="63"/>
      <c r="H1289" s="63"/>
      <c r="I1289" s="163"/>
      <c r="J1289" s="63"/>
      <c r="K1289" s="63"/>
      <c r="L1289" s="61"/>
      <c r="M1289" s="206"/>
      <c r="N1289" s="42"/>
      <c r="O1289" s="42"/>
      <c r="P1289" s="42"/>
      <c r="Q1289" s="42"/>
      <c r="R1289" s="42"/>
      <c r="S1289" s="42"/>
      <c r="T1289" s="78"/>
      <c r="AT1289" s="23" t="s">
        <v>351</v>
      </c>
      <c r="AU1289" s="23" t="s">
        <v>188</v>
      </c>
    </row>
    <row r="1290" spans="2:65" s="12" customFormat="1" ht="13.5">
      <c r="B1290" s="221"/>
      <c r="C1290" s="222"/>
      <c r="D1290" s="204" t="s">
        <v>279</v>
      </c>
      <c r="E1290" s="223" t="s">
        <v>78</v>
      </c>
      <c r="F1290" s="224" t="s">
        <v>2368</v>
      </c>
      <c r="G1290" s="222"/>
      <c r="H1290" s="223" t="s">
        <v>78</v>
      </c>
      <c r="I1290" s="225"/>
      <c r="J1290" s="222"/>
      <c r="K1290" s="222"/>
      <c r="L1290" s="226"/>
      <c r="M1290" s="227"/>
      <c r="N1290" s="228"/>
      <c r="O1290" s="228"/>
      <c r="P1290" s="228"/>
      <c r="Q1290" s="228"/>
      <c r="R1290" s="228"/>
      <c r="S1290" s="228"/>
      <c r="T1290" s="229"/>
      <c r="AT1290" s="230" t="s">
        <v>279</v>
      </c>
      <c r="AU1290" s="230" t="s">
        <v>188</v>
      </c>
      <c r="AV1290" s="12" t="s">
        <v>87</v>
      </c>
      <c r="AW1290" s="12" t="s">
        <v>42</v>
      </c>
      <c r="AX1290" s="12" t="s">
        <v>80</v>
      </c>
      <c r="AY1290" s="230" t="s">
        <v>173</v>
      </c>
    </row>
    <row r="1291" spans="2:65" s="11" customFormat="1" ht="13.5">
      <c r="B1291" s="210"/>
      <c r="C1291" s="211"/>
      <c r="D1291" s="204" t="s">
        <v>279</v>
      </c>
      <c r="E1291" s="212" t="s">
        <v>78</v>
      </c>
      <c r="F1291" s="213" t="s">
        <v>2231</v>
      </c>
      <c r="G1291" s="211"/>
      <c r="H1291" s="214">
        <v>2</v>
      </c>
      <c r="I1291" s="215"/>
      <c r="J1291" s="211"/>
      <c r="K1291" s="211"/>
      <c r="L1291" s="216"/>
      <c r="M1291" s="217"/>
      <c r="N1291" s="218"/>
      <c r="O1291" s="218"/>
      <c r="P1291" s="218"/>
      <c r="Q1291" s="218"/>
      <c r="R1291" s="218"/>
      <c r="S1291" s="218"/>
      <c r="T1291" s="219"/>
      <c r="AT1291" s="220" t="s">
        <v>279</v>
      </c>
      <c r="AU1291" s="220" t="s">
        <v>188</v>
      </c>
      <c r="AV1291" s="11" t="s">
        <v>89</v>
      </c>
      <c r="AW1291" s="11" t="s">
        <v>42</v>
      </c>
      <c r="AX1291" s="11" t="s">
        <v>80</v>
      </c>
      <c r="AY1291" s="220" t="s">
        <v>173</v>
      </c>
    </row>
    <row r="1292" spans="2:65" s="1" customFormat="1" ht="38.25" customHeight="1">
      <c r="B1292" s="41"/>
      <c r="C1292" s="242" t="s">
        <v>2369</v>
      </c>
      <c r="D1292" s="242" t="s">
        <v>346</v>
      </c>
      <c r="E1292" s="243" t="s">
        <v>2370</v>
      </c>
      <c r="F1292" s="244" t="s">
        <v>2371</v>
      </c>
      <c r="G1292" s="245" t="s">
        <v>338</v>
      </c>
      <c r="H1292" s="246">
        <v>4</v>
      </c>
      <c r="I1292" s="247"/>
      <c r="J1292" s="248">
        <f>ROUND(I1292*H1292,2)</f>
        <v>0</v>
      </c>
      <c r="K1292" s="244" t="s">
        <v>78</v>
      </c>
      <c r="L1292" s="249"/>
      <c r="M1292" s="250" t="s">
        <v>78</v>
      </c>
      <c r="N1292" s="251" t="s">
        <v>50</v>
      </c>
      <c r="O1292" s="42"/>
      <c r="P1292" s="201">
        <f>O1292*H1292</f>
        <v>0</v>
      </c>
      <c r="Q1292" s="201">
        <v>8.4000000000000005E-2</v>
      </c>
      <c r="R1292" s="201">
        <f>Q1292*H1292</f>
        <v>0.33600000000000002</v>
      </c>
      <c r="S1292" s="201">
        <v>0</v>
      </c>
      <c r="T1292" s="202">
        <f>S1292*H1292</f>
        <v>0</v>
      </c>
      <c r="AR1292" s="23" t="s">
        <v>666</v>
      </c>
      <c r="AT1292" s="23" t="s">
        <v>346</v>
      </c>
      <c r="AU1292" s="23" t="s">
        <v>188</v>
      </c>
      <c r="AY1292" s="23" t="s">
        <v>173</v>
      </c>
      <c r="BE1292" s="203">
        <f>IF(N1292="základní",J1292,0)</f>
        <v>0</v>
      </c>
      <c r="BF1292" s="203">
        <f>IF(N1292="snížená",J1292,0)</f>
        <v>0</v>
      </c>
      <c r="BG1292" s="203">
        <f>IF(N1292="zákl. přenesená",J1292,0)</f>
        <v>0</v>
      </c>
      <c r="BH1292" s="203">
        <f>IF(N1292="sníž. přenesená",J1292,0)</f>
        <v>0</v>
      </c>
      <c r="BI1292" s="203">
        <f>IF(N1292="nulová",J1292,0)</f>
        <v>0</v>
      </c>
      <c r="BJ1292" s="23" t="s">
        <v>87</v>
      </c>
      <c r="BK1292" s="203">
        <f>ROUND(I1292*H1292,2)</f>
        <v>0</v>
      </c>
      <c r="BL1292" s="23" t="s">
        <v>239</v>
      </c>
      <c r="BM1292" s="23" t="s">
        <v>2372</v>
      </c>
    </row>
    <row r="1293" spans="2:65" s="1" customFormat="1" ht="40.5">
      <c r="B1293" s="41"/>
      <c r="C1293" s="63"/>
      <c r="D1293" s="204" t="s">
        <v>182</v>
      </c>
      <c r="E1293" s="63"/>
      <c r="F1293" s="205" t="s">
        <v>2367</v>
      </c>
      <c r="G1293" s="63"/>
      <c r="H1293" s="63"/>
      <c r="I1293" s="163"/>
      <c r="J1293" s="63"/>
      <c r="K1293" s="63"/>
      <c r="L1293" s="61"/>
      <c r="M1293" s="206"/>
      <c r="N1293" s="42"/>
      <c r="O1293" s="42"/>
      <c r="P1293" s="42"/>
      <c r="Q1293" s="42"/>
      <c r="R1293" s="42"/>
      <c r="S1293" s="42"/>
      <c r="T1293" s="78"/>
      <c r="AT1293" s="23" t="s">
        <v>182</v>
      </c>
      <c r="AU1293" s="23" t="s">
        <v>188</v>
      </c>
    </row>
    <row r="1294" spans="2:65" s="1" customFormat="1" ht="27">
      <c r="B1294" s="41"/>
      <c r="C1294" s="63"/>
      <c r="D1294" s="204" t="s">
        <v>351</v>
      </c>
      <c r="E1294" s="63"/>
      <c r="F1294" s="252" t="s">
        <v>2195</v>
      </c>
      <c r="G1294" s="63"/>
      <c r="H1294" s="63"/>
      <c r="I1294" s="163"/>
      <c r="J1294" s="63"/>
      <c r="K1294" s="63"/>
      <c r="L1294" s="61"/>
      <c r="M1294" s="206"/>
      <c r="N1294" s="42"/>
      <c r="O1294" s="42"/>
      <c r="P1294" s="42"/>
      <c r="Q1294" s="42"/>
      <c r="R1294" s="42"/>
      <c r="S1294" s="42"/>
      <c r="T1294" s="78"/>
      <c r="AT1294" s="23" t="s">
        <v>351</v>
      </c>
      <c r="AU1294" s="23" t="s">
        <v>188</v>
      </c>
    </row>
    <row r="1295" spans="2:65" s="12" customFormat="1" ht="13.5">
      <c r="B1295" s="221"/>
      <c r="C1295" s="222"/>
      <c r="D1295" s="204" t="s">
        <v>279</v>
      </c>
      <c r="E1295" s="223" t="s">
        <v>78</v>
      </c>
      <c r="F1295" s="224" t="s">
        <v>2368</v>
      </c>
      <c r="G1295" s="222"/>
      <c r="H1295" s="223" t="s">
        <v>78</v>
      </c>
      <c r="I1295" s="225"/>
      <c r="J1295" s="222"/>
      <c r="K1295" s="222"/>
      <c r="L1295" s="226"/>
      <c r="M1295" s="227"/>
      <c r="N1295" s="228"/>
      <c r="O1295" s="228"/>
      <c r="P1295" s="228"/>
      <c r="Q1295" s="228"/>
      <c r="R1295" s="228"/>
      <c r="S1295" s="228"/>
      <c r="T1295" s="229"/>
      <c r="AT1295" s="230" t="s">
        <v>279</v>
      </c>
      <c r="AU1295" s="230" t="s">
        <v>188</v>
      </c>
      <c r="AV1295" s="12" t="s">
        <v>87</v>
      </c>
      <c r="AW1295" s="12" t="s">
        <v>42</v>
      </c>
      <c r="AX1295" s="12" t="s">
        <v>80</v>
      </c>
      <c r="AY1295" s="230" t="s">
        <v>173</v>
      </c>
    </row>
    <row r="1296" spans="2:65" s="11" customFormat="1" ht="13.5">
      <c r="B1296" s="210"/>
      <c r="C1296" s="211"/>
      <c r="D1296" s="204" t="s">
        <v>279</v>
      </c>
      <c r="E1296" s="212" t="s">
        <v>78</v>
      </c>
      <c r="F1296" s="213" t="s">
        <v>2373</v>
      </c>
      <c r="G1296" s="211"/>
      <c r="H1296" s="214">
        <v>0</v>
      </c>
      <c r="I1296" s="215"/>
      <c r="J1296" s="211"/>
      <c r="K1296" s="211"/>
      <c r="L1296" s="216"/>
      <c r="M1296" s="217"/>
      <c r="N1296" s="218"/>
      <c r="O1296" s="218"/>
      <c r="P1296" s="218"/>
      <c r="Q1296" s="218"/>
      <c r="R1296" s="218"/>
      <c r="S1296" s="218"/>
      <c r="T1296" s="219"/>
      <c r="AT1296" s="220" t="s">
        <v>279</v>
      </c>
      <c r="AU1296" s="220" t="s">
        <v>188</v>
      </c>
      <c r="AV1296" s="11" t="s">
        <v>89</v>
      </c>
      <c r="AW1296" s="11" t="s">
        <v>42</v>
      </c>
      <c r="AX1296" s="11" t="s">
        <v>80</v>
      </c>
      <c r="AY1296" s="220" t="s">
        <v>173</v>
      </c>
    </row>
    <row r="1297" spans="2:65" s="11" customFormat="1" ht="13.5">
      <c r="B1297" s="210"/>
      <c r="C1297" s="211"/>
      <c r="D1297" s="204" t="s">
        <v>279</v>
      </c>
      <c r="E1297" s="212" t="s">
        <v>78</v>
      </c>
      <c r="F1297" s="213" t="s">
        <v>2243</v>
      </c>
      <c r="G1297" s="211"/>
      <c r="H1297" s="214">
        <v>2</v>
      </c>
      <c r="I1297" s="215"/>
      <c r="J1297" s="211"/>
      <c r="K1297" s="211"/>
      <c r="L1297" s="216"/>
      <c r="M1297" s="217"/>
      <c r="N1297" s="218"/>
      <c r="O1297" s="218"/>
      <c r="P1297" s="218"/>
      <c r="Q1297" s="218"/>
      <c r="R1297" s="218"/>
      <c r="S1297" s="218"/>
      <c r="T1297" s="219"/>
      <c r="AT1297" s="220" t="s">
        <v>279</v>
      </c>
      <c r="AU1297" s="220" t="s">
        <v>188</v>
      </c>
      <c r="AV1297" s="11" t="s">
        <v>89</v>
      </c>
      <c r="AW1297" s="11" t="s">
        <v>42</v>
      </c>
      <c r="AX1297" s="11" t="s">
        <v>80</v>
      </c>
      <c r="AY1297" s="220" t="s">
        <v>173</v>
      </c>
    </row>
    <row r="1298" spans="2:65" s="11" customFormat="1" ht="13.5">
      <c r="B1298" s="210"/>
      <c r="C1298" s="211"/>
      <c r="D1298" s="204" t="s">
        <v>279</v>
      </c>
      <c r="E1298" s="212" t="s">
        <v>78</v>
      </c>
      <c r="F1298" s="213" t="s">
        <v>2374</v>
      </c>
      <c r="G1298" s="211"/>
      <c r="H1298" s="214">
        <v>2</v>
      </c>
      <c r="I1298" s="215"/>
      <c r="J1298" s="211"/>
      <c r="K1298" s="211"/>
      <c r="L1298" s="216"/>
      <c r="M1298" s="217"/>
      <c r="N1298" s="218"/>
      <c r="O1298" s="218"/>
      <c r="P1298" s="218"/>
      <c r="Q1298" s="218"/>
      <c r="R1298" s="218"/>
      <c r="S1298" s="218"/>
      <c r="T1298" s="219"/>
      <c r="AT1298" s="220" t="s">
        <v>279</v>
      </c>
      <c r="AU1298" s="220" t="s">
        <v>188</v>
      </c>
      <c r="AV1298" s="11" t="s">
        <v>89</v>
      </c>
      <c r="AW1298" s="11" t="s">
        <v>42</v>
      </c>
      <c r="AX1298" s="11" t="s">
        <v>80</v>
      </c>
      <c r="AY1298" s="220" t="s">
        <v>173</v>
      </c>
    </row>
    <row r="1299" spans="2:65" s="1" customFormat="1" ht="25.5" customHeight="1">
      <c r="B1299" s="41"/>
      <c r="C1299" s="242" t="s">
        <v>2375</v>
      </c>
      <c r="D1299" s="242" t="s">
        <v>346</v>
      </c>
      <c r="E1299" s="243" t="s">
        <v>2376</v>
      </c>
      <c r="F1299" s="244" t="s">
        <v>2377</v>
      </c>
      <c r="G1299" s="245" t="s">
        <v>338</v>
      </c>
      <c r="H1299" s="246">
        <v>2</v>
      </c>
      <c r="I1299" s="247"/>
      <c r="J1299" s="248">
        <f>ROUND(I1299*H1299,2)</f>
        <v>0</v>
      </c>
      <c r="K1299" s="244" t="s">
        <v>78</v>
      </c>
      <c r="L1299" s="249"/>
      <c r="M1299" s="250" t="s">
        <v>78</v>
      </c>
      <c r="N1299" s="251" t="s">
        <v>50</v>
      </c>
      <c r="O1299" s="42"/>
      <c r="P1299" s="201">
        <f>O1299*H1299</f>
        <v>0</v>
      </c>
      <c r="Q1299" s="201">
        <v>8.4000000000000005E-2</v>
      </c>
      <c r="R1299" s="201">
        <f>Q1299*H1299</f>
        <v>0.16800000000000001</v>
      </c>
      <c r="S1299" s="201">
        <v>0</v>
      </c>
      <c r="T1299" s="202">
        <f>S1299*H1299</f>
        <v>0</v>
      </c>
      <c r="AR1299" s="23" t="s">
        <v>666</v>
      </c>
      <c r="AT1299" s="23" t="s">
        <v>346</v>
      </c>
      <c r="AU1299" s="23" t="s">
        <v>188</v>
      </c>
      <c r="AY1299" s="23" t="s">
        <v>173</v>
      </c>
      <c r="BE1299" s="203">
        <f>IF(N1299="základní",J1299,0)</f>
        <v>0</v>
      </c>
      <c r="BF1299" s="203">
        <f>IF(N1299="snížená",J1299,0)</f>
        <v>0</v>
      </c>
      <c r="BG1299" s="203">
        <f>IF(N1299="zákl. přenesená",J1299,0)</f>
        <v>0</v>
      </c>
      <c r="BH1299" s="203">
        <f>IF(N1299="sníž. přenesená",J1299,0)</f>
        <v>0</v>
      </c>
      <c r="BI1299" s="203">
        <f>IF(N1299="nulová",J1299,0)</f>
        <v>0</v>
      </c>
      <c r="BJ1299" s="23" t="s">
        <v>87</v>
      </c>
      <c r="BK1299" s="203">
        <f>ROUND(I1299*H1299,2)</f>
        <v>0</v>
      </c>
      <c r="BL1299" s="23" t="s">
        <v>239</v>
      </c>
      <c r="BM1299" s="23" t="s">
        <v>2378</v>
      </c>
    </row>
    <row r="1300" spans="2:65" s="1" customFormat="1" ht="40.5">
      <c r="B1300" s="41"/>
      <c r="C1300" s="63"/>
      <c r="D1300" s="204" t="s">
        <v>182</v>
      </c>
      <c r="E1300" s="63"/>
      <c r="F1300" s="205" t="s">
        <v>2379</v>
      </c>
      <c r="G1300" s="63"/>
      <c r="H1300" s="63"/>
      <c r="I1300" s="163"/>
      <c r="J1300" s="63"/>
      <c r="K1300" s="63"/>
      <c r="L1300" s="61"/>
      <c r="M1300" s="206"/>
      <c r="N1300" s="42"/>
      <c r="O1300" s="42"/>
      <c r="P1300" s="42"/>
      <c r="Q1300" s="42"/>
      <c r="R1300" s="42"/>
      <c r="S1300" s="42"/>
      <c r="T1300" s="78"/>
      <c r="AT1300" s="23" t="s">
        <v>182</v>
      </c>
      <c r="AU1300" s="23" t="s">
        <v>188</v>
      </c>
    </row>
    <row r="1301" spans="2:65" s="1" customFormat="1" ht="27">
      <c r="B1301" s="41"/>
      <c r="C1301" s="63"/>
      <c r="D1301" s="204" t="s">
        <v>351</v>
      </c>
      <c r="E1301" s="63"/>
      <c r="F1301" s="252" t="s">
        <v>2195</v>
      </c>
      <c r="G1301" s="63"/>
      <c r="H1301" s="63"/>
      <c r="I1301" s="163"/>
      <c r="J1301" s="63"/>
      <c r="K1301" s="63"/>
      <c r="L1301" s="61"/>
      <c r="M1301" s="206"/>
      <c r="N1301" s="42"/>
      <c r="O1301" s="42"/>
      <c r="P1301" s="42"/>
      <c r="Q1301" s="42"/>
      <c r="R1301" s="42"/>
      <c r="S1301" s="42"/>
      <c r="T1301" s="78"/>
      <c r="AT1301" s="23" t="s">
        <v>351</v>
      </c>
      <c r="AU1301" s="23" t="s">
        <v>188</v>
      </c>
    </row>
    <row r="1302" spans="2:65" s="12" customFormat="1" ht="13.5">
      <c r="B1302" s="221"/>
      <c r="C1302" s="222"/>
      <c r="D1302" s="204" t="s">
        <v>279</v>
      </c>
      <c r="E1302" s="223" t="s">
        <v>78</v>
      </c>
      <c r="F1302" s="224" t="s">
        <v>2380</v>
      </c>
      <c r="G1302" s="222"/>
      <c r="H1302" s="223" t="s">
        <v>78</v>
      </c>
      <c r="I1302" s="225"/>
      <c r="J1302" s="222"/>
      <c r="K1302" s="222"/>
      <c r="L1302" s="226"/>
      <c r="M1302" s="227"/>
      <c r="N1302" s="228"/>
      <c r="O1302" s="228"/>
      <c r="P1302" s="228"/>
      <c r="Q1302" s="228"/>
      <c r="R1302" s="228"/>
      <c r="S1302" s="228"/>
      <c r="T1302" s="229"/>
      <c r="AT1302" s="230" t="s">
        <v>279</v>
      </c>
      <c r="AU1302" s="230" t="s">
        <v>188</v>
      </c>
      <c r="AV1302" s="12" t="s">
        <v>87</v>
      </c>
      <c r="AW1302" s="12" t="s">
        <v>42</v>
      </c>
      <c r="AX1302" s="12" t="s">
        <v>80</v>
      </c>
      <c r="AY1302" s="230" t="s">
        <v>173</v>
      </c>
    </row>
    <row r="1303" spans="2:65" s="11" customFormat="1" ht="13.5">
      <c r="B1303" s="210"/>
      <c r="C1303" s="211"/>
      <c r="D1303" s="204" t="s">
        <v>279</v>
      </c>
      <c r="E1303" s="212" t="s">
        <v>78</v>
      </c>
      <c r="F1303" s="213" t="s">
        <v>2285</v>
      </c>
      <c r="G1303" s="211"/>
      <c r="H1303" s="214">
        <v>1</v>
      </c>
      <c r="I1303" s="215"/>
      <c r="J1303" s="211"/>
      <c r="K1303" s="211"/>
      <c r="L1303" s="216"/>
      <c r="M1303" s="217"/>
      <c r="N1303" s="218"/>
      <c r="O1303" s="218"/>
      <c r="P1303" s="218"/>
      <c r="Q1303" s="218"/>
      <c r="R1303" s="218"/>
      <c r="S1303" s="218"/>
      <c r="T1303" s="219"/>
      <c r="AT1303" s="220" t="s">
        <v>279</v>
      </c>
      <c r="AU1303" s="220" t="s">
        <v>188</v>
      </c>
      <c r="AV1303" s="11" t="s">
        <v>89</v>
      </c>
      <c r="AW1303" s="11" t="s">
        <v>42</v>
      </c>
      <c r="AX1303" s="11" t="s">
        <v>80</v>
      </c>
      <c r="AY1303" s="220" t="s">
        <v>173</v>
      </c>
    </row>
    <row r="1304" spans="2:65" s="11" customFormat="1" ht="13.5">
      <c r="B1304" s="210"/>
      <c r="C1304" s="211"/>
      <c r="D1304" s="204" t="s">
        <v>279</v>
      </c>
      <c r="E1304" s="212" t="s">
        <v>78</v>
      </c>
      <c r="F1304" s="213" t="s">
        <v>2278</v>
      </c>
      <c r="G1304" s="211"/>
      <c r="H1304" s="214">
        <v>1</v>
      </c>
      <c r="I1304" s="215"/>
      <c r="J1304" s="211"/>
      <c r="K1304" s="211"/>
      <c r="L1304" s="216"/>
      <c r="M1304" s="217"/>
      <c r="N1304" s="218"/>
      <c r="O1304" s="218"/>
      <c r="P1304" s="218"/>
      <c r="Q1304" s="218"/>
      <c r="R1304" s="218"/>
      <c r="S1304" s="218"/>
      <c r="T1304" s="219"/>
      <c r="AT1304" s="220" t="s">
        <v>279</v>
      </c>
      <c r="AU1304" s="220" t="s">
        <v>188</v>
      </c>
      <c r="AV1304" s="11" t="s">
        <v>89</v>
      </c>
      <c r="AW1304" s="11" t="s">
        <v>42</v>
      </c>
      <c r="AX1304" s="11" t="s">
        <v>80</v>
      </c>
      <c r="AY1304" s="220" t="s">
        <v>173</v>
      </c>
    </row>
    <row r="1305" spans="2:65" s="1" customFormat="1" ht="25.5" customHeight="1">
      <c r="B1305" s="41"/>
      <c r="C1305" s="242" t="s">
        <v>2381</v>
      </c>
      <c r="D1305" s="242" t="s">
        <v>346</v>
      </c>
      <c r="E1305" s="243" t="s">
        <v>2382</v>
      </c>
      <c r="F1305" s="244" t="s">
        <v>2383</v>
      </c>
      <c r="G1305" s="245" t="s">
        <v>338</v>
      </c>
      <c r="H1305" s="246">
        <v>1</v>
      </c>
      <c r="I1305" s="247"/>
      <c r="J1305" s="248">
        <f>ROUND(I1305*H1305,2)</f>
        <v>0</v>
      </c>
      <c r="K1305" s="244" t="s">
        <v>78</v>
      </c>
      <c r="L1305" s="249"/>
      <c r="M1305" s="250" t="s">
        <v>78</v>
      </c>
      <c r="N1305" s="251" t="s">
        <v>50</v>
      </c>
      <c r="O1305" s="42"/>
      <c r="P1305" s="201">
        <f>O1305*H1305</f>
        <v>0</v>
      </c>
      <c r="Q1305" s="201">
        <v>8.4000000000000005E-2</v>
      </c>
      <c r="R1305" s="201">
        <f>Q1305*H1305</f>
        <v>8.4000000000000005E-2</v>
      </c>
      <c r="S1305" s="201">
        <v>0</v>
      </c>
      <c r="T1305" s="202">
        <f>S1305*H1305</f>
        <v>0</v>
      </c>
      <c r="AR1305" s="23" t="s">
        <v>666</v>
      </c>
      <c r="AT1305" s="23" t="s">
        <v>346</v>
      </c>
      <c r="AU1305" s="23" t="s">
        <v>188</v>
      </c>
      <c r="AY1305" s="23" t="s">
        <v>173</v>
      </c>
      <c r="BE1305" s="203">
        <f>IF(N1305="základní",J1305,0)</f>
        <v>0</v>
      </c>
      <c r="BF1305" s="203">
        <f>IF(N1305="snížená",J1305,0)</f>
        <v>0</v>
      </c>
      <c r="BG1305" s="203">
        <f>IF(N1305="zákl. přenesená",J1305,0)</f>
        <v>0</v>
      </c>
      <c r="BH1305" s="203">
        <f>IF(N1305="sníž. přenesená",J1305,0)</f>
        <v>0</v>
      </c>
      <c r="BI1305" s="203">
        <f>IF(N1305="nulová",J1305,0)</f>
        <v>0</v>
      </c>
      <c r="BJ1305" s="23" t="s">
        <v>87</v>
      </c>
      <c r="BK1305" s="203">
        <f>ROUND(I1305*H1305,2)</f>
        <v>0</v>
      </c>
      <c r="BL1305" s="23" t="s">
        <v>239</v>
      </c>
      <c r="BM1305" s="23" t="s">
        <v>2384</v>
      </c>
    </row>
    <row r="1306" spans="2:65" s="1" customFormat="1" ht="40.5">
      <c r="B1306" s="41"/>
      <c r="C1306" s="63"/>
      <c r="D1306" s="204" t="s">
        <v>182</v>
      </c>
      <c r="E1306" s="63"/>
      <c r="F1306" s="205" t="s">
        <v>2379</v>
      </c>
      <c r="G1306" s="63"/>
      <c r="H1306" s="63"/>
      <c r="I1306" s="163"/>
      <c r="J1306" s="63"/>
      <c r="K1306" s="63"/>
      <c r="L1306" s="61"/>
      <c r="M1306" s="206"/>
      <c r="N1306" s="42"/>
      <c r="O1306" s="42"/>
      <c r="P1306" s="42"/>
      <c r="Q1306" s="42"/>
      <c r="R1306" s="42"/>
      <c r="S1306" s="42"/>
      <c r="T1306" s="78"/>
      <c r="AT1306" s="23" t="s">
        <v>182</v>
      </c>
      <c r="AU1306" s="23" t="s">
        <v>188</v>
      </c>
    </row>
    <row r="1307" spans="2:65" s="1" customFormat="1" ht="27">
      <c r="B1307" s="41"/>
      <c r="C1307" s="63"/>
      <c r="D1307" s="204" t="s">
        <v>351</v>
      </c>
      <c r="E1307" s="63"/>
      <c r="F1307" s="252" t="s">
        <v>2195</v>
      </c>
      <c r="G1307" s="63"/>
      <c r="H1307" s="63"/>
      <c r="I1307" s="163"/>
      <c r="J1307" s="63"/>
      <c r="K1307" s="63"/>
      <c r="L1307" s="61"/>
      <c r="M1307" s="206"/>
      <c r="N1307" s="42"/>
      <c r="O1307" s="42"/>
      <c r="P1307" s="42"/>
      <c r="Q1307" s="42"/>
      <c r="R1307" s="42"/>
      <c r="S1307" s="42"/>
      <c r="T1307" s="78"/>
      <c r="AT1307" s="23" t="s">
        <v>351</v>
      </c>
      <c r="AU1307" s="23" t="s">
        <v>188</v>
      </c>
    </row>
    <row r="1308" spans="2:65" s="12" customFormat="1" ht="13.5">
      <c r="B1308" s="221"/>
      <c r="C1308" s="222"/>
      <c r="D1308" s="204" t="s">
        <v>279</v>
      </c>
      <c r="E1308" s="223" t="s">
        <v>78</v>
      </c>
      <c r="F1308" s="224" t="s">
        <v>2380</v>
      </c>
      <c r="G1308" s="222"/>
      <c r="H1308" s="223" t="s">
        <v>78</v>
      </c>
      <c r="I1308" s="225"/>
      <c r="J1308" s="222"/>
      <c r="K1308" s="222"/>
      <c r="L1308" s="226"/>
      <c r="M1308" s="227"/>
      <c r="N1308" s="228"/>
      <c r="O1308" s="228"/>
      <c r="P1308" s="228"/>
      <c r="Q1308" s="228"/>
      <c r="R1308" s="228"/>
      <c r="S1308" s="228"/>
      <c r="T1308" s="229"/>
      <c r="AT1308" s="230" t="s">
        <v>279</v>
      </c>
      <c r="AU1308" s="230" t="s">
        <v>188</v>
      </c>
      <c r="AV1308" s="12" t="s">
        <v>87</v>
      </c>
      <c r="AW1308" s="12" t="s">
        <v>42</v>
      </c>
      <c r="AX1308" s="12" t="s">
        <v>80</v>
      </c>
      <c r="AY1308" s="230" t="s">
        <v>173</v>
      </c>
    </row>
    <row r="1309" spans="2:65" s="11" customFormat="1" ht="13.5">
      <c r="B1309" s="210"/>
      <c r="C1309" s="211"/>
      <c r="D1309" s="204" t="s">
        <v>279</v>
      </c>
      <c r="E1309" s="212" t="s">
        <v>78</v>
      </c>
      <c r="F1309" s="213" t="s">
        <v>2225</v>
      </c>
      <c r="G1309" s="211"/>
      <c r="H1309" s="214">
        <v>1</v>
      </c>
      <c r="I1309" s="215"/>
      <c r="J1309" s="211"/>
      <c r="K1309" s="211"/>
      <c r="L1309" s="216"/>
      <c r="M1309" s="217"/>
      <c r="N1309" s="218"/>
      <c r="O1309" s="218"/>
      <c r="P1309" s="218"/>
      <c r="Q1309" s="218"/>
      <c r="R1309" s="218"/>
      <c r="S1309" s="218"/>
      <c r="T1309" s="219"/>
      <c r="AT1309" s="220" t="s">
        <v>279</v>
      </c>
      <c r="AU1309" s="220" t="s">
        <v>188</v>
      </c>
      <c r="AV1309" s="11" t="s">
        <v>89</v>
      </c>
      <c r="AW1309" s="11" t="s">
        <v>42</v>
      </c>
      <c r="AX1309" s="11" t="s">
        <v>80</v>
      </c>
      <c r="AY1309" s="220" t="s">
        <v>173</v>
      </c>
    </row>
    <row r="1310" spans="2:65" s="1" customFormat="1" ht="25.5" customHeight="1">
      <c r="B1310" s="41"/>
      <c r="C1310" s="242" t="s">
        <v>2385</v>
      </c>
      <c r="D1310" s="242" t="s">
        <v>346</v>
      </c>
      <c r="E1310" s="243" t="s">
        <v>2386</v>
      </c>
      <c r="F1310" s="244" t="s">
        <v>2387</v>
      </c>
      <c r="G1310" s="245" t="s">
        <v>338</v>
      </c>
      <c r="H1310" s="246">
        <v>3</v>
      </c>
      <c r="I1310" s="247"/>
      <c r="J1310" s="248">
        <f>ROUND(I1310*H1310,2)</f>
        <v>0</v>
      </c>
      <c r="K1310" s="244" t="s">
        <v>78</v>
      </c>
      <c r="L1310" s="249"/>
      <c r="M1310" s="250" t="s">
        <v>78</v>
      </c>
      <c r="N1310" s="251" t="s">
        <v>50</v>
      </c>
      <c r="O1310" s="42"/>
      <c r="P1310" s="201">
        <f>O1310*H1310</f>
        <v>0</v>
      </c>
      <c r="Q1310" s="201">
        <v>8.4000000000000005E-2</v>
      </c>
      <c r="R1310" s="201">
        <f>Q1310*H1310</f>
        <v>0.252</v>
      </c>
      <c r="S1310" s="201">
        <v>0</v>
      </c>
      <c r="T1310" s="202">
        <f>S1310*H1310</f>
        <v>0</v>
      </c>
      <c r="AR1310" s="23" t="s">
        <v>666</v>
      </c>
      <c r="AT1310" s="23" t="s">
        <v>346</v>
      </c>
      <c r="AU1310" s="23" t="s">
        <v>188</v>
      </c>
      <c r="AY1310" s="23" t="s">
        <v>173</v>
      </c>
      <c r="BE1310" s="203">
        <f>IF(N1310="základní",J1310,0)</f>
        <v>0</v>
      </c>
      <c r="BF1310" s="203">
        <f>IF(N1310="snížená",J1310,0)</f>
        <v>0</v>
      </c>
      <c r="BG1310" s="203">
        <f>IF(N1310="zákl. přenesená",J1310,0)</f>
        <v>0</v>
      </c>
      <c r="BH1310" s="203">
        <f>IF(N1310="sníž. přenesená",J1310,0)</f>
        <v>0</v>
      </c>
      <c r="BI1310" s="203">
        <f>IF(N1310="nulová",J1310,0)</f>
        <v>0</v>
      </c>
      <c r="BJ1310" s="23" t="s">
        <v>87</v>
      </c>
      <c r="BK1310" s="203">
        <f>ROUND(I1310*H1310,2)</f>
        <v>0</v>
      </c>
      <c r="BL1310" s="23" t="s">
        <v>239</v>
      </c>
      <c r="BM1310" s="23" t="s">
        <v>2388</v>
      </c>
    </row>
    <row r="1311" spans="2:65" s="1" customFormat="1" ht="40.5">
      <c r="B1311" s="41"/>
      <c r="C1311" s="63"/>
      <c r="D1311" s="204" t="s">
        <v>182</v>
      </c>
      <c r="E1311" s="63"/>
      <c r="F1311" s="205" t="s">
        <v>2389</v>
      </c>
      <c r="G1311" s="63"/>
      <c r="H1311" s="63"/>
      <c r="I1311" s="163"/>
      <c r="J1311" s="63"/>
      <c r="K1311" s="63"/>
      <c r="L1311" s="61"/>
      <c r="M1311" s="206"/>
      <c r="N1311" s="42"/>
      <c r="O1311" s="42"/>
      <c r="P1311" s="42"/>
      <c r="Q1311" s="42"/>
      <c r="R1311" s="42"/>
      <c r="S1311" s="42"/>
      <c r="T1311" s="78"/>
      <c r="AT1311" s="23" t="s">
        <v>182</v>
      </c>
      <c r="AU1311" s="23" t="s">
        <v>188</v>
      </c>
    </row>
    <row r="1312" spans="2:65" s="1" customFormat="1" ht="27">
      <c r="B1312" s="41"/>
      <c r="C1312" s="63"/>
      <c r="D1312" s="204" t="s">
        <v>351</v>
      </c>
      <c r="E1312" s="63"/>
      <c r="F1312" s="252" t="s">
        <v>2195</v>
      </c>
      <c r="G1312" s="63"/>
      <c r="H1312" s="63"/>
      <c r="I1312" s="163"/>
      <c r="J1312" s="63"/>
      <c r="K1312" s="63"/>
      <c r="L1312" s="61"/>
      <c r="M1312" s="206"/>
      <c r="N1312" s="42"/>
      <c r="O1312" s="42"/>
      <c r="P1312" s="42"/>
      <c r="Q1312" s="42"/>
      <c r="R1312" s="42"/>
      <c r="S1312" s="42"/>
      <c r="T1312" s="78"/>
      <c r="AT1312" s="23" t="s">
        <v>351</v>
      </c>
      <c r="AU1312" s="23" t="s">
        <v>188</v>
      </c>
    </row>
    <row r="1313" spans="2:65" s="12" customFormat="1" ht="13.5">
      <c r="B1313" s="221"/>
      <c r="C1313" s="222"/>
      <c r="D1313" s="204" t="s">
        <v>279</v>
      </c>
      <c r="E1313" s="223" t="s">
        <v>78</v>
      </c>
      <c r="F1313" s="224" t="s">
        <v>2390</v>
      </c>
      <c r="G1313" s="222"/>
      <c r="H1313" s="223" t="s">
        <v>78</v>
      </c>
      <c r="I1313" s="225"/>
      <c r="J1313" s="222"/>
      <c r="K1313" s="222"/>
      <c r="L1313" s="226"/>
      <c r="M1313" s="227"/>
      <c r="N1313" s="228"/>
      <c r="O1313" s="228"/>
      <c r="P1313" s="228"/>
      <c r="Q1313" s="228"/>
      <c r="R1313" s="228"/>
      <c r="S1313" s="228"/>
      <c r="T1313" s="229"/>
      <c r="AT1313" s="230" t="s">
        <v>279</v>
      </c>
      <c r="AU1313" s="230" t="s">
        <v>188</v>
      </c>
      <c r="AV1313" s="12" t="s">
        <v>87</v>
      </c>
      <c r="AW1313" s="12" t="s">
        <v>42</v>
      </c>
      <c r="AX1313" s="12" t="s">
        <v>80</v>
      </c>
      <c r="AY1313" s="230" t="s">
        <v>173</v>
      </c>
    </row>
    <row r="1314" spans="2:65" s="11" customFormat="1" ht="13.5">
      <c r="B1314" s="210"/>
      <c r="C1314" s="211"/>
      <c r="D1314" s="204" t="s">
        <v>279</v>
      </c>
      <c r="E1314" s="212" t="s">
        <v>78</v>
      </c>
      <c r="F1314" s="213" t="s">
        <v>2225</v>
      </c>
      <c r="G1314" s="211"/>
      <c r="H1314" s="214">
        <v>1</v>
      </c>
      <c r="I1314" s="215"/>
      <c r="J1314" s="211"/>
      <c r="K1314" s="211"/>
      <c r="L1314" s="216"/>
      <c r="M1314" s="217"/>
      <c r="N1314" s="218"/>
      <c r="O1314" s="218"/>
      <c r="P1314" s="218"/>
      <c r="Q1314" s="218"/>
      <c r="R1314" s="218"/>
      <c r="S1314" s="218"/>
      <c r="T1314" s="219"/>
      <c r="AT1314" s="220" t="s">
        <v>279</v>
      </c>
      <c r="AU1314" s="220" t="s">
        <v>188</v>
      </c>
      <c r="AV1314" s="11" t="s">
        <v>89</v>
      </c>
      <c r="AW1314" s="11" t="s">
        <v>42</v>
      </c>
      <c r="AX1314" s="11" t="s">
        <v>80</v>
      </c>
      <c r="AY1314" s="220" t="s">
        <v>173</v>
      </c>
    </row>
    <row r="1315" spans="2:65" s="11" customFormat="1" ht="13.5">
      <c r="B1315" s="210"/>
      <c r="C1315" s="211"/>
      <c r="D1315" s="204" t="s">
        <v>279</v>
      </c>
      <c r="E1315" s="212" t="s">
        <v>78</v>
      </c>
      <c r="F1315" s="213" t="s">
        <v>2285</v>
      </c>
      <c r="G1315" s="211"/>
      <c r="H1315" s="214">
        <v>1</v>
      </c>
      <c r="I1315" s="215"/>
      <c r="J1315" s="211"/>
      <c r="K1315" s="211"/>
      <c r="L1315" s="216"/>
      <c r="M1315" s="217"/>
      <c r="N1315" s="218"/>
      <c r="O1315" s="218"/>
      <c r="P1315" s="218"/>
      <c r="Q1315" s="218"/>
      <c r="R1315" s="218"/>
      <c r="S1315" s="218"/>
      <c r="T1315" s="219"/>
      <c r="AT1315" s="220" t="s">
        <v>279</v>
      </c>
      <c r="AU1315" s="220" t="s">
        <v>188</v>
      </c>
      <c r="AV1315" s="11" t="s">
        <v>89</v>
      </c>
      <c r="AW1315" s="11" t="s">
        <v>42</v>
      </c>
      <c r="AX1315" s="11" t="s">
        <v>80</v>
      </c>
      <c r="AY1315" s="220" t="s">
        <v>173</v>
      </c>
    </row>
    <row r="1316" spans="2:65" s="11" customFormat="1" ht="13.5">
      <c r="B1316" s="210"/>
      <c r="C1316" s="211"/>
      <c r="D1316" s="204" t="s">
        <v>279</v>
      </c>
      <c r="E1316" s="212" t="s">
        <v>78</v>
      </c>
      <c r="F1316" s="213" t="s">
        <v>2278</v>
      </c>
      <c r="G1316" s="211"/>
      <c r="H1316" s="214">
        <v>1</v>
      </c>
      <c r="I1316" s="215"/>
      <c r="J1316" s="211"/>
      <c r="K1316" s="211"/>
      <c r="L1316" s="216"/>
      <c r="M1316" s="217"/>
      <c r="N1316" s="218"/>
      <c r="O1316" s="218"/>
      <c r="P1316" s="218"/>
      <c r="Q1316" s="218"/>
      <c r="R1316" s="218"/>
      <c r="S1316" s="218"/>
      <c r="T1316" s="219"/>
      <c r="AT1316" s="220" t="s">
        <v>279</v>
      </c>
      <c r="AU1316" s="220" t="s">
        <v>188</v>
      </c>
      <c r="AV1316" s="11" t="s">
        <v>89</v>
      </c>
      <c r="AW1316" s="11" t="s">
        <v>42</v>
      </c>
      <c r="AX1316" s="11" t="s">
        <v>80</v>
      </c>
      <c r="AY1316" s="220" t="s">
        <v>173</v>
      </c>
    </row>
    <row r="1317" spans="2:65" s="1" customFormat="1" ht="25.5" customHeight="1">
      <c r="B1317" s="41"/>
      <c r="C1317" s="242" t="s">
        <v>2391</v>
      </c>
      <c r="D1317" s="242" t="s">
        <v>346</v>
      </c>
      <c r="E1317" s="243" t="s">
        <v>2392</v>
      </c>
      <c r="F1317" s="244" t="s">
        <v>2393</v>
      </c>
      <c r="G1317" s="245" t="s">
        <v>338</v>
      </c>
      <c r="H1317" s="246">
        <v>1</v>
      </c>
      <c r="I1317" s="247"/>
      <c r="J1317" s="248">
        <f>ROUND(I1317*H1317,2)</f>
        <v>0</v>
      </c>
      <c r="K1317" s="244" t="s">
        <v>78</v>
      </c>
      <c r="L1317" s="249"/>
      <c r="M1317" s="250" t="s">
        <v>78</v>
      </c>
      <c r="N1317" s="251" t="s">
        <v>50</v>
      </c>
      <c r="O1317" s="42"/>
      <c r="P1317" s="201">
        <f>O1317*H1317</f>
        <v>0</v>
      </c>
      <c r="Q1317" s="201">
        <v>8.4000000000000005E-2</v>
      </c>
      <c r="R1317" s="201">
        <f>Q1317*H1317</f>
        <v>8.4000000000000005E-2</v>
      </c>
      <c r="S1317" s="201">
        <v>0</v>
      </c>
      <c r="T1317" s="202">
        <f>S1317*H1317</f>
        <v>0</v>
      </c>
      <c r="AR1317" s="23" t="s">
        <v>666</v>
      </c>
      <c r="AT1317" s="23" t="s">
        <v>346</v>
      </c>
      <c r="AU1317" s="23" t="s">
        <v>188</v>
      </c>
      <c r="AY1317" s="23" t="s">
        <v>173</v>
      </c>
      <c r="BE1317" s="203">
        <f>IF(N1317="základní",J1317,0)</f>
        <v>0</v>
      </c>
      <c r="BF1317" s="203">
        <f>IF(N1317="snížená",J1317,0)</f>
        <v>0</v>
      </c>
      <c r="BG1317" s="203">
        <f>IF(N1317="zákl. přenesená",J1317,0)</f>
        <v>0</v>
      </c>
      <c r="BH1317" s="203">
        <f>IF(N1317="sníž. přenesená",J1317,0)</f>
        <v>0</v>
      </c>
      <c r="BI1317" s="203">
        <f>IF(N1317="nulová",J1317,0)</f>
        <v>0</v>
      </c>
      <c r="BJ1317" s="23" t="s">
        <v>87</v>
      </c>
      <c r="BK1317" s="203">
        <f>ROUND(I1317*H1317,2)</f>
        <v>0</v>
      </c>
      <c r="BL1317" s="23" t="s">
        <v>239</v>
      </c>
      <c r="BM1317" s="23" t="s">
        <v>2394</v>
      </c>
    </row>
    <row r="1318" spans="2:65" s="1" customFormat="1" ht="40.5">
      <c r="B1318" s="41"/>
      <c r="C1318" s="63"/>
      <c r="D1318" s="204" t="s">
        <v>182</v>
      </c>
      <c r="E1318" s="63"/>
      <c r="F1318" s="205" t="s">
        <v>2395</v>
      </c>
      <c r="G1318" s="63"/>
      <c r="H1318" s="63"/>
      <c r="I1318" s="163"/>
      <c r="J1318" s="63"/>
      <c r="K1318" s="63"/>
      <c r="L1318" s="61"/>
      <c r="M1318" s="206"/>
      <c r="N1318" s="42"/>
      <c r="O1318" s="42"/>
      <c r="P1318" s="42"/>
      <c r="Q1318" s="42"/>
      <c r="R1318" s="42"/>
      <c r="S1318" s="42"/>
      <c r="T1318" s="78"/>
      <c r="AT1318" s="23" t="s">
        <v>182</v>
      </c>
      <c r="AU1318" s="23" t="s">
        <v>188</v>
      </c>
    </row>
    <row r="1319" spans="2:65" s="1" customFormat="1" ht="27">
      <c r="B1319" s="41"/>
      <c r="C1319" s="63"/>
      <c r="D1319" s="204" t="s">
        <v>351</v>
      </c>
      <c r="E1319" s="63"/>
      <c r="F1319" s="252" t="s">
        <v>2195</v>
      </c>
      <c r="G1319" s="63"/>
      <c r="H1319" s="63"/>
      <c r="I1319" s="163"/>
      <c r="J1319" s="63"/>
      <c r="K1319" s="63"/>
      <c r="L1319" s="61"/>
      <c r="M1319" s="206"/>
      <c r="N1319" s="42"/>
      <c r="O1319" s="42"/>
      <c r="P1319" s="42"/>
      <c r="Q1319" s="42"/>
      <c r="R1319" s="42"/>
      <c r="S1319" s="42"/>
      <c r="T1319" s="78"/>
      <c r="AT1319" s="23" t="s">
        <v>351</v>
      </c>
      <c r="AU1319" s="23" t="s">
        <v>188</v>
      </c>
    </row>
    <row r="1320" spans="2:65" s="12" customFormat="1" ht="13.5">
      <c r="B1320" s="221"/>
      <c r="C1320" s="222"/>
      <c r="D1320" s="204" t="s">
        <v>279</v>
      </c>
      <c r="E1320" s="223" t="s">
        <v>78</v>
      </c>
      <c r="F1320" s="224" t="s">
        <v>2396</v>
      </c>
      <c r="G1320" s="222"/>
      <c r="H1320" s="223" t="s">
        <v>78</v>
      </c>
      <c r="I1320" s="225"/>
      <c r="J1320" s="222"/>
      <c r="K1320" s="222"/>
      <c r="L1320" s="226"/>
      <c r="M1320" s="227"/>
      <c r="N1320" s="228"/>
      <c r="O1320" s="228"/>
      <c r="P1320" s="228"/>
      <c r="Q1320" s="228"/>
      <c r="R1320" s="228"/>
      <c r="S1320" s="228"/>
      <c r="T1320" s="229"/>
      <c r="AT1320" s="230" t="s">
        <v>279</v>
      </c>
      <c r="AU1320" s="230" t="s">
        <v>188</v>
      </c>
      <c r="AV1320" s="12" t="s">
        <v>87</v>
      </c>
      <c r="AW1320" s="12" t="s">
        <v>42</v>
      </c>
      <c r="AX1320" s="12" t="s">
        <v>80</v>
      </c>
      <c r="AY1320" s="230" t="s">
        <v>173</v>
      </c>
    </row>
    <row r="1321" spans="2:65" s="11" customFormat="1" ht="13.5">
      <c r="B1321" s="210"/>
      <c r="C1321" s="211"/>
      <c r="D1321" s="204" t="s">
        <v>279</v>
      </c>
      <c r="E1321" s="212" t="s">
        <v>78</v>
      </c>
      <c r="F1321" s="213" t="s">
        <v>2225</v>
      </c>
      <c r="G1321" s="211"/>
      <c r="H1321" s="214">
        <v>1</v>
      </c>
      <c r="I1321" s="215"/>
      <c r="J1321" s="211"/>
      <c r="K1321" s="211"/>
      <c r="L1321" s="216"/>
      <c r="M1321" s="217"/>
      <c r="N1321" s="218"/>
      <c r="O1321" s="218"/>
      <c r="P1321" s="218"/>
      <c r="Q1321" s="218"/>
      <c r="R1321" s="218"/>
      <c r="S1321" s="218"/>
      <c r="T1321" s="219"/>
      <c r="AT1321" s="220" t="s">
        <v>279</v>
      </c>
      <c r="AU1321" s="220" t="s">
        <v>188</v>
      </c>
      <c r="AV1321" s="11" t="s">
        <v>89</v>
      </c>
      <c r="AW1321" s="11" t="s">
        <v>42</v>
      </c>
      <c r="AX1321" s="11" t="s">
        <v>80</v>
      </c>
      <c r="AY1321" s="220" t="s">
        <v>173</v>
      </c>
    </row>
    <row r="1322" spans="2:65" s="1" customFormat="1" ht="25.5" customHeight="1">
      <c r="B1322" s="41"/>
      <c r="C1322" s="242" t="s">
        <v>2397</v>
      </c>
      <c r="D1322" s="242" t="s">
        <v>346</v>
      </c>
      <c r="E1322" s="243" t="s">
        <v>2398</v>
      </c>
      <c r="F1322" s="244" t="s">
        <v>2399</v>
      </c>
      <c r="G1322" s="245" t="s">
        <v>338</v>
      </c>
      <c r="H1322" s="246">
        <v>2</v>
      </c>
      <c r="I1322" s="247"/>
      <c r="J1322" s="248">
        <f>ROUND(I1322*H1322,2)</f>
        <v>0</v>
      </c>
      <c r="K1322" s="244" t="s">
        <v>78</v>
      </c>
      <c r="L1322" s="249"/>
      <c r="M1322" s="250" t="s">
        <v>78</v>
      </c>
      <c r="N1322" s="251" t="s">
        <v>50</v>
      </c>
      <c r="O1322" s="42"/>
      <c r="P1322" s="201">
        <f>O1322*H1322</f>
        <v>0</v>
      </c>
      <c r="Q1322" s="201">
        <v>8.4000000000000005E-2</v>
      </c>
      <c r="R1322" s="201">
        <f>Q1322*H1322</f>
        <v>0.16800000000000001</v>
      </c>
      <c r="S1322" s="201">
        <v>0</v>
      </c>
      <c r="T1322" s="202">
        <f>S1322*H1322</f>
        <v>0</v>
      </c>
      <c r="AR1322" s="23" t="s">
        <v>666</v>
      </c>
      <c r="AT1322" s="23" t="s">
        <v>346</v>
      </c>
      <c r="AU1322" s="23" t="s">
        <v>188</v>
      </c>
      <c r="AY1322" s="23" t="s">
        <v>173</v>
      </c>
      <c r="BE1322" s="203">
        <f>IF(N1322="základní",J1322,0)</f>
        <v>0</v>
      </c>
      <c r="BF1322" s="203">
        <f>IF(N1322="snížená",J1322,0)</f>
        <v>0</v>
      </c>
      <c r="BG1322" s="203">
        <f>IF(N1322="zákl. přenesená",J1322,0)</f>
        <v>0</v>
      </c>
      <c r="BH1322" s="203">
        <f>IF(N1322="sníž. přenesená",J1322,0)</f>
        <v>0</v>
      </c>
      <c r="BI1322" s="203">
        <f>IF(N1322="nulová",J1322,0)</f>
        <v>0</v>
      </c>
      <c r="BJ1322" s="23" t="s">
        <v>87</v>
      </c>
      <c r="BK1322" s="203">
        <f>ROUND(I1322*H1322,2)</f>
        <v>0</v>
      </c>
      <c r="BL1322" s="23" t="s">
        <v>239</v>
      </c>
      <c r="BM1322" s="23" t="s">
        <v>2400</v>
      </c>
    </row>
    <row r="1323" spans="2:65" s="1" customFormat="1" ht="40.5">
      <c r="B1323" s="41"/>
      <c r="C1323" s="63"/>
      <c r="D1323" s="204" t="s">
        <v>182</v>
      </c>
      <c r="E1323" s="63"/>
      <c r="F1323" s="205" t="s">
        <v>2401</v>
      </c>
      <c r="G1323" s="63"/>
      <c r="H1323" s="63"/>
      <c r="I1323" s="163"/>
      <c r="J1323" s="63"/>
      <c r="K1323" s="63"/>
      <c r="L1323" s="61"/>
      <c r="M1323" s="206"/>
      <c r="N1323" s="42"/>
      <c r="O1323" s="42"/>
      <c r="P1323" s="42"/>
      <c r="Q1323" s="42"/>
      <c r="R1323" s="42"/>
      <c r="S1323" s="42"/>
      <c r="T1323" s="78"/>
      <c r="AT1323" s="23" t="s">
        <v>182</v>
      </c>
      <c r="AU1323" s="23" t="s">
        <v>188</v>
      </c>
    </row>
    <row r="1324" spans="2:65" s="1" customFormat="1" ht="27">
      <c r="B1324" s="41"/>
      <c r="C1324" s="63"/>
      <c r="D1324" s="204" t="s">
        <v>351</v>
      </c>
      <c r="E1324" s="63"/>
      <c r="F1324" s="252" t="s">
        <v>2195</v>
      </c>
      <c r="G1324" s="63"/>
      <c r="H1324" s="63"/>
      <c r="I1324" s="163"/>
      <c r="J1324" s="63"/>
      <c r="K1324" s="63"/>
      <c r="L1324" s="61"/>
      <c r="M1324" s="206"/>
      <c r="N1324" s="42"/>
      <c r="O1324" s="42"/>
      <c r="P1324" s="42"/>
      <c r="Q1324" s="42"/>
      <c r="R1324" s="42"/>
      <c r="S1324" s="42"/>
      <c r="T1324" s="78"/>
      <c r="AT1324" s="23" t="s">
        <v>351</v>
      </c>
      <c r="AU1324" s="23" t="s">
        <v>188</v>
      </c>
    </row>
    <row r="1325" spans="2:65" s="12" customFormat="1" ht="13.5">
      <c r="B1325" s="221"/>
      <c r="C1325" s="222"/>
      <c r="D1325" s="204" t="s">
        <v>279</v>
      </c>
      <c r="E1325" s="223" t="s">
        <v>78</v>
      </c>
      <c r="F1325" s="224" t="s">
        <v>2402</v>
      </c>
      <c r="G1325" s="222"/>
      <c r="H1325" s="223" t="s">
        <v>78</v>
      </c>
      <c r="I1325" s="225"/>
      <c r="J1325" s="222"/>
      <c r="K1325" s="222"/>
      <c r="L1325" s="226"/>
      <c r="M1325" s="227"/>
      <c r="N1325" s="228"/>
      <c r="O1325" s="228"/>
      <c r="P1325" s="228"/>
      <c r="Q1325" s="228"/>
      <c r="R1325" s="228"/>
      <c r="S1325" s="228"/>
      <c r="T1325" s="229"/>
      <c r="AT1325" s="230" t="s">
        <v>279</v>
      </c>
      <c r="AU1325" s="230" t="s">
        <v>188</v>
      </c>
      <c r="AV1325" s="12" t="s">
        <v>87</v>
      </c>
      <c r="AW1325" s="12" t="s">
        <v>42</v>
      </c>
      <c r="AX1325" s="12" t="s">
        <v>80</v>
      </c>
      <c r="AY1325" s="230" t="s">
        <v>173</v>
      </c>
    </row>
    <row r="1326" spans="2:65" s="11" customFormat="1" ht="13.5">
      <c r="B1326" s="210"/>
      <c r="C1326" s="211"/>
      <c r="D1326" s="204" t="s">
        <v>279</v>
      </c>
      <c r="E1326" s="212" t="s">
        <v>78</v>
      </c>
      <c r="F1326" s="213" t="s">
        <v>2285</v>
      </c>
      <c r="G1326" s="211"/>
      <c r="H1326" s="214">
        <v>1</v>
      </c>
      <c r="I1326" s="215"/>
      <c r="J1326" s="211"/>
      <c r="K1326" s="211"/>
      <c r="L1326" s="216"/>
      <c r="M1326" s="217"/>
      <c r="N1326" s="218"/>
      <c r="O1326" s="218"/>
      <c r="P1326" s="218"/>
      <c r="Q1326" s="218"/>
      <c r="R1326" s="218"/>
      <c r="S1326" s="218"/>
      <c r="T1326" s="219"/>
      <c r="AT1326" s="220" t="s">
        <v>279</v>
      </c>
      <c r="AU1326" s="220" t="s">
        <v>188</v>
      </c>
      <c r="AV1326" s="11" t="s">
        <v>89</v>
      </c>
      <c r="AW1326" s="11" t="s">
        <v>42</v>
      </c>
      <c r="AX1326" s="11" t="s">
        <v>80</v>
      </c>
      <c r="AY1326" s="220" t="s">
        <v>173</v>
      </c>
    </row>
    <row r="1327" spans="2:65" s="11" customFormat="1" ht="13.5">
      <c r="B1327" s="210"/>
      <c r="C1327" s="211"/>
      <c r="D1327" s="204" t="s">
        <v>279</v>
      </c>
      <c r="E1327" s="212" t="s">
        <v>78</v>
      </c>
      <c r="F1327" s="213" t="s">
        <v>2278</v>
      </c>
      <c r="G1327" s="211"/>
      <c r="H1327" s="214">
        <v>1</v>
      </c>
      <c r="I1327" s="215"/>
      <c r="J1327" s="211"/>
      <c r="K1327" s="211"/>
      <c r="L1327" s="216"/>
      <c r="M1327" s="217"/>
      <c r="N1327" s="218"/>
      <c r="O1327" s="218"/>
      <c r="P1327" s="218"/>
      <c r="Q1327" s="218"/>
      <c r="R1327" s="218"/>
      <c r="S1327" s="218"/>
      <c r="T1327" s="219"/>
      <c r="AT1327" s="220" t="s">
        <v>279</v>
      </c>
      <c r="AU1327" s="220" t="s">
        <v>188</v>
      </c>
      <c r="AV1327" s="11" t="s">
        <v>89</v>
      </c>
      <c r="AW1327" s="11" t="s">
        <v>42</v>
      </c>
      <c r="AX1327" s="11" t="s">
        <v>80</v>
      </c>
      <c r="AY1327" s="220" t="s">
        <v>173</v>
      </c>
    </row>
    <row r="1328" spans="2:65" s="1" customFormat="1" ht="25.5" customHeight="1">
      <c r="B1328" s="41"/>
      <c r="C1328" s="242" t="s">
        <v>2403</v>
      </c>
      <c r="D1328" s="242" t="s">
        <v>346</v>
      </c>
      <c r="E1328" s="243" t="s">
        <v>2404</v>
      </c>
      <c r="F1328" s="244" t="s">
        <v>2405</v>
      </c>
      <c r="G1328" s="245" t="s">
        <v>338</v>
      </c>
      <c r="H1328" s="246">
        <v>1</v>
      </c>
      <c r="I1328" s="247"/>
      <c r="J1328" s="248">
        <f>ROUND(I1328*H1328,2)</f>
        <v>0</v>
      </c>
      <c r="K1328" s="244" t="s">
        <v>78</v>
      </c>
      <c r="L1328" s="249"/>
      <c r="M1328" s="250" t="s">
        <v>78</v>
      </c>
      <c r="N1328" s="251" t="s">
        <v>50</v>
      </c>
      <c r="O1328" s="42"/>
      <c r="P1328" s="201">
        <f>O1328*H1328</f>
        <v>0</v>
      </c>
      <c r="Q1328" s="201">
        <v>8.4000000000000005E-2</v>
      </c>
      <c r="R1328" s="201">
        <f>Q1328*H1328</f>
        <v>8.4000000000000005E-2</v>
      </c>
      <c r="S1328" s="201">
        <v>0</v>
      </c>
      <c r="T1328" s="202">
        <f>S1328*H1328</f>
        <v>0</v>
      </c>
      <c r="AR1328" s="23" t="s">
        <v>666</v>
      </c>
      <c r="AT1328" s="23" t="s">
        <v>346</v>
      </c>
      <c r="AU1328" s="23" t="s">
        <v>188</v>
      </c>
      <c r="AY1328" s="23" t="s">
        <v>173</v>
      </c>
      <c r="BE1328" s="203">
        <f>IF(N1328="základní",J1328,0)</f>
        <v>0</v>
      </c>
      <c r="BF1328" s="203">
        <f>IF(N1328="snížená",J1328,0)</f>
        <v>0</v>
      </c>
      <c r="BG1328" s="203">
        <f>IF(N1328="zákl. přenesená",J1328,0)</f>
        <v>0</v>
      </c>
      <c r="BH1328" s="203">
        <f>IF(N1328="sníž. přenesená",J1328,0)</f>
        <v>0</v>
      </c>
      <c r="BI1328" s="203">
        <f>IF(N1328="nulová",J1328,0)</f>
        <v>0</v>
      </c>
      <c r="BJ1328" s="23" t="s">
        <v>87</v>
      </c>
      <c r="BK1328" s="203">
        <f>ROUND(I1328*H1328,2)</f>
        <v>0</v>
      </c>
      <c r="BL1328" s="23" t="s">
        <v>239</v>
      </c>
      <c r="BM1328" s="23" t="s">
        <v>2406</v>
      </c>
    </row>
    <row r="1329" spans="2:65" s="1" customFormat="1" ht="40.5">
      <c r="B1329" s="41"/>
      <c r="C1329" s="63"/>
      <c r="D1329" s="204" t="s">
        <v>182</v>
      </c>
      <c r="E1329" s="63"/>
      <c r="F1329" s="205" t="s">
        <v>2401</v>
      </c>
      <c r="G1329" s="63"/>
      <c r="H1329" s="63"/>
      <c r="I1329" s="163"/>
      <c r="J1329" s="63"/>
      <c r="K1329" s="63"/>
      <c r="L1329" s="61"/>
      <c r="M1329" s="206"/>
      <c r="N1329" s="42"/>
      <c r="O1329" s="42"/>
      <c r="P1329" s="42"/>
      <c r="Q1329" s="42"/>
      <c r="R1329" s="42"/>
      <c r="S1329" s="42"/>
      <c r="T1329" s="78"/>
      <c r="AT1329" s="23" t="s">
        <v>182</v>
      </c>
      <c r="AU1329" s="23" t="s">
        <v>188</v>
      </c>
    </row>
    <row r="1330" spans="2:65" s="1" customFormat="1" ht="27">
      <c r="B1330" s="41"/>
      <c r="C1330" s="63"/>
      <c r="D1330" s="204" t="s">
        <v>351</v>
      </c>
      <c r="E1330" s="63"/>
      <c r="F1330" s="252" t="s">
        <v>2195</v>
      </c>
      <c r="G1330" s="63"/>
      <c r="H1330" s="63"/>
      <c r="I1330" s="163"/>
      <c r="J1330" s="63"/>
      <c r="K1330" s="63"/>
      <c r="L1330" s="61"/>
      <c r="M1330" s="206"/>
      <c r="N1330" s="42"/>
      <c r="O1330" s="42"/>
      <c r="P1330" s="42"/>
      <c r="Q1330" s="42"/>
      <c r="R1330" s="42"/>
      <c r="S1330" s="42"/>
      <c r="T1330" s="78"/>
      <c r="AT1330" s="23" t="s">
        <v>351</v>
      </c>
      <c r="AU1330" s="23" t="s">
        <v>188</v>
      </c>
    </row>
    <row r="1331" spans="2:65" s="12" customFormat="1" ht="13.5">
      <c r="B1331" s="221"/>
      <c r="C1331" s="222"/>
      <c r="D1331" s="204" t="s">
        <v>279</v>
      </c>
      <c r="E1331" s="223" t="s">
        <v>78</v>
      </c>
      <c r="F1331" s="224" t="s">
        <v>2407</v>
      </c>
      <c r="G1331" s="222"/>
      <c r="H1331" s="223" t="s">
        <v>78</v>
      </c>
      <c r="I1331" s="225"/>
      <c r="J1331" s="222"/>
      <c r="K1331" s="222"/>
      <c r="L1331" s="226"/>
      <c r="M1331" s="227"/>
      <c r="N1331" s="228"/>
      <c r="O1331" s="228"/>
      <c r="P1331" s="228"/>
      <c r="Q1331" s="228"/>
      <c r="R1331" s="228"/>
      <c r="S1331" s="228"/>
      <c r="T1331" s="229"/>
      <c r="AT1331" s="230" t="s">
        <v>279</v>
      </c>
      <c r="AU1331" s="230" t="s">
        <v>188</v>
      </c>
      <c r="AV1331" s="12" t="s">
        <v>87</v>
      </c>
      <c r="AW1331" s="12" t="s">
        <v>42</v>
      </c>
      <c r="AX1331" s="12" t="s">
        <v>80</v>
      </c>
      <c r="AY1331" s="230" t="s">
        <v>173</v>
      </c>
    </row>
    <row r="1332" spans="2:65" s="11" customFormat="1" ht="13.5">
      <c r="B1332" s="210"/>
      <c r="C1332" s="211"/>
      <c r="D1332" s="204" t="s">
        <v>279</v>
      </c>
      <c r="E1332" s="212" t="s">
        <v>78</v>
      </c>
      <c r="F1332" s="213" t="s">
        <v>2285</v>
      </c>
      <c r="G1332" s="211"/>
      <c r="H1332" s="214">
        <v>1</v>
      </c>
      <c r="I1332" s="215"/>
      <c r="J1332" s="211"/>
      <c r="K1332" s="211"/>
      <c r="L1332" s="216"/>
      <c r="M1332" s="217"/>
      <c r="N1332" s="218"/>
      <c r="O1332" s="218"/>
      <c r="P1332" s="218"/>
      <c r="Q1332" s="218"/>
      <c r="R1332" s="218"/>
      <c r="S1332" s="218"/>
      <c r="T1332" s="219"/>
      <c r="AT1332" s="220" t="s">
        <v>279</v>
      </c>
      <c r="AU1332" s="220" t="s">
        <v>188</v>
      </c>
      <c r="AV1332" s="11" t="s">
        <v>89</v>
      </c>
      <c r="AW1332" s="11" t="s">
        <v>42</v>
      </c>
      <c r="AX1332" s="11" t="s">
        <v>80</v>
      </c>
      <c r="AY1332" s="220" t="s">
        <v>173</v>
      </c>
    </row>
    <row r="1333" spans="2:65" s="1" customFormat="1" ht="25.5" customHeight="1">
      <c r="B1333" s="41"/>
      <c r="C1333" s="242" t="s">
        <v>2408</v>
      </c>
      <c r="D1333" s="242" t="s">
        <v>346</v>
      </c>
      <c r="E1333" s="243" t="s">
        <v>2409</v>
      </c>
      <c r="F1333" s="244" t="s">
        <v>2410</v>
      </c>
      <c r="G1333" s="245" t="s">
        <v>338</v>
      </c>
      <c r="H1333" s="246">
        <v>1</v>
      </c>
      <c r="I1333" s="247"/>
      <c r="J1333" s="248">
        <f>ROUND(I1333*H1333,2)</f>
        <v>0</v>
      </c>
      <c r="K1333" s="244" t="s">
        <v>78</v>
      </c>
      <c r="L1333" s="249"/>
      <c r="M1333" s="250" t="s">
        <v>78</v>
      </c>
      <c r="N1333" s="251" t="s">
        <v>50</v>
      </c>
      <c r="O1333" s="42"/>
      <c r="P1333" s="201">
        <f>O1333*H1333</f>
        <v>0</v>
      </c>
      <c r="Q1333" s="201">
        <v>8.4000000000000005E-2</v>
      </c>
      <c r="R1333" s="201">
        <f>Q1333*H1333</f>
        <v>8.4000000000000005E-2</v>
      </c>
      <c r="S1333" s="201">
        <v>0</v>
      </c>
      <c r="T1333" s="202">
        <f>S1333*H1333</f>
        <v>0</v>
      </c>
      <c r="AR1333" s="23" t="s">
        <v>666</v>
      </c>
      <c r="AT1333" s="23" t="s">
        <v>346</v>
      </c>
      <c r="AU1333" s="23" t="s">
        <v>188</v>
      </c>
      <c r="AY1333" s="23" t="s">
        <v>173</v>
      </c>
      <c r="BE1333" s="203">
        <f>IF(N1333="základní",J1333,0)</f>
        <v>0</v>
      </c>
      <c r="BF1333" s="203">
        <f>IF(N1333="snížená",J1333,0)</f>
        <v>0</v>
      </c>
      <c r="BG1333" s="203">
        <f>IF(N1333="zákl. přenesená",J1333,0)</f>
        <v>0</v>
      </c>
      <c r="BH1333" s="203">
        <f>IF(N1333="sníž. přenesená",J1333,0)</f>
        <v>0</v>
      </c>
      <c r="BI1333" s="203">
        <f>IF(N1333="nulová",J1333,0)</f>
        <v>0</v>
      </c>
      <c r="BJ1333" s="23" t="s">
        <v>87</v>
      </c>
      <c r="BK1333" s="203">
        <f>ROUND(I1333*H1333,2)</f>
        <v>0</v>
      </c>
      <c r="BL1333" s="23" t="s">
        <v>239</v>
      </c>
      <c r="BM1333" s="23" t="s">
        <v>2411</v>
      </c>
    </row>
    <row r="1334" spans="2:65" s="1" customFormat="1" ht="40.5">
      <c r="B1334" s="41"/>
      <c r="C1334" s="63"/>
      <c r="D1334" s="204" t="s">
        <v>182</v>
      </c>
      <c r="E1334" s="63"/>
      <c r="F1334" s="205" t="s">
        <v>2412</v>
      </c>
      <c r="G1334" s="63"/>
      <c r="H1334" s="63"/>
      <c r="I1334" s="163"/>
      <c r="J1334" s="63"/>
      <c r="K1334" s="63"/>
      <c r="L1334" s="61"/>
      <c r="M1334" s="206"/>
      <c r="N1334" s="42"/>
      <c r="O1334" s="42"/>
      <c r="P1334" s="42"/>
      <c r="Q1334" s="42"/>
      <c r="R1334" s="42"/>
      <c r="S1334" s="42"/>
      <c r="T1334" s="78"/>
      <c r="AT1334" s="23" t="s">
        <v>182</v>
      </c>
      <c r="AU1334" s="23" t="s">
        <v>188</v>
      </c>
    </row>
    <row r="1335" spans="2:65" s="1" customFormat="1" ht="27">
      <c r="B1335" s="41"/>
      <c r="C1335" s="63"/>
      <c r="D1335" s="204" t="s">
        <v>351</v>
      </c>
      <c r="E1335" s="63"/>
      <c r="F1335" s="252" t="s">
        <v>2195</v>
      </c>
      <c r="G1335" s="63"/>
      <c r="H1335" s="63"/>
      <c r="I1335" s="163"/>
      <c r="J1335" s="63"/>
      <c r="K1335" s="63"/>
      <c r="L1335" s="61"/>
      <c r="M1335" s="206"/>
      <c r="N1335" s="42"/>
      <c r="O1335" s="42"/>
      <c r="P1335" s="42"/>
      <c r="Q1335" s="42"/>
      <c r="R1335" s="42"/>
      <c r="S1335" s="42"/>
      <c r="T1335" s="78"/>
      <c r="AT1335" s="23" t="s">
        <v>351</v>
      </c>
      <c r="AU1335" s="23" t="s">
        <v>188</v>
      </c>
    </row>
    <row r="1336" spans="2:65" s="12" customFormat="1" ht="13.5">
      <c r="B1336" s="221"/>
      <c r="C1336" s="222"/>
      <c r="D1336" s="204" t="s">
        <v>279</v>
      </c>
      <c r="E1336" s="223" t="s">
        <v>78</v>
      </c>
      <c r="F1336" s="224" t="s">
        <v>2413</v>
      </c>
      <c r="G1336" s="222"/>
      <c r="H1336" s="223" t="s">
        <v>78</v>
      </c>
      <c r="I1336" s="225"/>
      <c r="J1336" s="222"/>
      <c r="K1336" s="222"/>
      <c r="L1336" s="226"/>
      <c r="M1336" s="227"/>
      <c r="N1336" s="228"/>
      <c r="O1336" s="228"/>
      <c r="P1336" s="228"/>
      <c r="Q1336" s="228"/>
      <c r="R1336" s="228"/>
      <c r="S1336" s="228"/>
      <c r="T1336" s="229"/>
      <c r="AT1336" s="230" t="s">
        <v>279</v>
      </c>
      <c r="AU1336" s="230" t="s">
        <v>188</v>
      </c>
      <c r="AV1336" s="12" t="s">
        <v>87</v>
      </c>
      <c r="AW1336" s="12" t="s">
        <v>42</v>
      </c>
      <c r="AX1336" s="12" t="s">
        <v>80</v>
      </c>
      <c r="AY1336" s="230" t="s">
        <v>173</v>
      </c>
    </row>
    <row r="1337" spans="2:65" s="11" customFormat="1" ht="13.5">
      <c r="B1337" s="210"/>
      <c r="C1337" s="211"/>
      <c r="D1337" s="204" t="s">
        <v>279</v>
      </c>
      <c r="E1337" s="212" t="s">
        <v>78</v>
      </c>
      <c r="F1337" s="213" t="s">
        <v>2285</v>
      </c>
      <c r="G1337" s="211"/>
      <c r="H1337" s="214">
        <v>1</v>
      </c>
      <c r="I1337" s="215"/>
      <c r="J1337" s="211"/>
      <c r="K1337" s="211"/>
      <c r="L1337" s="216"/>
      <c r="M1337" s="217"/>
      <c r="N1337" s="218"/>
      <c r="O1337" s="218"/>
      <c r="P1337" s="218"/>
      <c r="Q1337" s="218"/>
      <c r="R1337" s="218"/>
      <c r="S1337" s="218"/>
      <c r="T1337" s="219"/>
      <c r="AT1337" s="220" t="s">
        <v>279</v>
      </c>
      <c r="AU1337" s="220" t="s">
        <v>188</v>
      </c>
      <c r="AV1337" s="11" t="s">
        <v>89</v>
      </c>
      <c r="AW1337" s="11" t="s">
        <v>42</v>
      </c>
      <c r="AX1337" s="11" t="s">
        <v>80</v>
      </c>
      <c r="AY1337" s="220" t="s">
        <v>173</v>
      </c>
    </row>
    <row r="1338" spans="2:65" s="1" customFormat="1" ht="25.5" customHeight="1">
      <c r="B1338" s="41"/>
      <c r="C1338" s="242" t="s">
        <v>2414</v>
      </c>
      <c r="D1338" s="242" t="s">
        <v>346</v>
      </c>
      <c r="E1338" s="243" t="s">
        <v>2415</v>
      </c>
      <c r="F1338" s="244" t="s">
        <v>2416</v>
      </c>
      <c r="G1338" s="245" t="s">
        <v>338</v>
      </c>
      <c r="H1338" s="246">
        <v>1</v>
      </c>
      <c r="I1338" s="247"/>
      <c r="J1338" s="248">
        <f>ROUND(I1338*H1338,2)</f>
        <v>0</v>
      </c>
      <c r="K1338" s="244" t="s">
        <v>78</v>
      </c>
      <c r="L1338" s="249"/>
      <c r="M1338" s="250" t="s">
        <v>78</v>
      </c>
      <c r="N1338" s="251" t="s">
        <v>50</v>
      </c>
      <c r="O1338" s="42"/>
      <c r="P1338" s="201">
        <f>O1338*H1338</f>
        <v>0</v>
      </c>
      <c r="Q1338" s="201">
        <v>8.4000000000000005E-2</v>
      </c>
      <c r="R1338" s="201">
        <f>Q1338*H1338</f>
        <v>8.4000000000000005E-2</v>
      </c>
      <c r="S1338" s="201">
        <v>0</v>
      </c>
      <c r="T1338" s="202">
        <f>S1338*H1338</f>
        <v>0</v>
      </c>
      <c r="AR1338" s="23" t="s">
        <v>666</v>
      </c>
      <c r="AT1338" s="23" t="s">
        <v>346</v>
      </c>
      <c r="AU1338" s="23" t="s">
        <v>188</v>
      </c>
      <c r="AY1338" s="23" t="s">
        <v>173</v>
      </c>
      <c r="BE1338" s="203">
        <f>IF(N1338="základní",J1338,0)</f>
        <v>0</v>
      </c>
      <c r="BF1338" s="203">
        <f>IF(N1338="snížená",J1338,0)</f>
        <v>0</v>
      </c>
      <c r="BG1338" s="203">
        <f>IF(N1338="zákl. přenesená",J1338,0)</f>
        <v>0</v>
      </c>
      <c r="BH1338" s="203">
        <f>IF(N1338="sníž. přenesená",J1338,0)</f>
        <v>0</v>
      </c>
      <c r="BI1338" s="203">
        <f>IF(N1338="nulová",J1338,0)</f>
        <v>0</v>
      </c>
      <c r="BJ1338" s="23" t="s">
        <v>87</v>
      </c>
      <c r="BK1338" s="203">
        <f>ROUND(I1338*H1338,2)</f>
        <v>0</v>
      </c>
      <c r="BL1338" s="23" t="s">
        <v>239</v>
      </c>
      <c r="BM1338" s="23" t="s">
        <v>2417</v>
      </c>
    </row>
    <row r="1339" spans="2:65" s="1" customFormat="1" ht="40.5">
      <c r="B1339" s="41"/>
      <c r="C1339" s="63"/>
      <c r="D1339" s="204" t="s">
        <v>182</v>
      </c>
      <c r="E1339" s="63"/>
      <c r="F1339" s="205" t="s">
        <v>2418</v>
      </c>
      <c r="G1339" s="63"/>
      <c r="H1339" s="63"/>
      <c r="I1339" s="163"/>
      <c r="J1339" s="63"/>
      <c r="K1339" s="63"/>
      <c r="L1339" s="61"/>
      <c r="M1339" s="206"/>
      <c r="N1339" s="42"/>
      <c r="O1339" s="42"/>
      <c r="P1339" s="42"/>
      <c r="Q1339" s="42"/>
      <c r="R1339" s="42"/>
      <c r="S1339" s="42"/>
      <c r="T1339" s="78"/>
      <c r="AT1339" s="23" t="s">
        <v>182</v>
      </c>
      <c r="AU1339" s="23" t="s">
        <v>188</v>
      </c>
    </row>
    <row r="1340" spans="2:65" s="1" customFormat="1" ht="27">
      <c r="B1340" s="41"/>
      <c r="C1340" s="63"/>
      <c r="D1340" s="204" t="s">
        <v>351</v>
      </c>
      <c r="E1340" s="63"/>
      <c r="F1340" s="252" t="s">
        <v>2195</v>
      </c>
      <c r="G1340" s="63"/>
      <c r="H1340" s="63"/>
      <c r="I1340" s="163"/>
      <c r="J1340" s="63"/>
      <c r="K1340" s="63"/>
      <c r="L1340" s="61"/>
      <c r="M1340" s="206"/>
      <c r="N1340" s="42"/>
      <c r="O1340" s="42"/>
      <c r="P1340" s="42"/>
      <c r="Q1340" s="42"/>
      <c r="R1340" s="42"/>
      <c r="S1340" s="42"/>
      <c r="T1340" s="78"/>
      <c r="AT1340" s="23" t="s">
        <v>351</v>
      </c>
      <c r="AU1340" s="23" t="s">
        <v>188</v>
      </c>
    </row>
    <row r="1341" spans="2:65" s="12" customFormat="1" ht="13.5">
      <c r="B1341" s="221"/>
      <c r="C1341" s="222"/>
      <c r="D1341" s="204" t="s">
        <v>279</v>
      </c>
      <c r="E1341" s="223" t="s">
        <v>78</v>
      </c>
      <c r="F1341" s="224" t="s">
        <v>2419</v>
      </c>
      <c r="G1341" s="222"/>
      <c r="H1341" s="223" t="s">
        <v>78</v>
      </c>
      <c r="I1341" s="225"/>
      <c r="J1341" s="222"/>
      <c r="K1341" s="222"/>
      <c r="L1341" s="226"/>
      <c r="M1341" s="227"/>
      <c r="N1341" s="228"/>
      <c r="O1341" s="228"/>
      <c r="P1341" s="228"/>
      <c r="Q1341" s="228"/>
      <c r="R1341" s="228"/>
      <c r="S1341" s="228"/>
      <c r="T1341" s="229"/>
      <c r="AT1341" s="230" t="s">
        <v>279</v>
      </c>
      <c r="AU1341" s="230" t="s">
        <v>188</v>
      </c>
      <c r="AV1341" s="12" t="s">
        <v>87</v>
      </c>
      <c r="AW1341" s="12" t="s">
        <v>42</v>
      </c>
      <c r="AX1341" s="12" t="s">
        <v>80</v>
      </c>
      <c r="AY1341" s="230" t="s">
        <v>173</v>
      </c>
    </row>
    <row r="1342" spans="2:65" s="11" customFormat="1" ht="13.5">
      <c r="B1342" s="210"/>
      <c r="C1342" s="211"/>
      <c r="D1342" s="204" t="s">
        <v>279</v>
      </c>
      <c r="E1342" s="212" t="s">
        <v>78</v>
      </c>
      <c r="F1342" s="213" t="s">
        <v>2285</v>
      </c>
      <c r="G1342" s="211"/>
      <c r="H1342" s="214">
        <v>1</v>
      </c>
      <c r="I1342" s="215"/>
      <c r="J1342" s="211"/>
      <c r="K1342" s="211"/>
      <c r="L1342" s="216"/>
      <c r="M1342" s="217"/>
      <c r="N1342" s="218"/>
      <c r="O1342" s="218"/>
      <c r="P1342" s="218"/>
      <c r="Q1342" s="218"/>
      <c r="R1342" s="218"/>
      <c r="S1342" s="218"/>
      <c r="T1342" s="219"/>
      <c r="AT1342" s="220" t="s">
        <v>279</v>
      </c>
      <c r="AU1342" s="220" t="s">
        <v>188</v>
      </c>
      <c r="AV1342" s="11" t="s">
        <v>89</v>
      </c>
      <c r="AW1342" s="11" t="s">
        <v>42</v>
      </c>
      <c r="AX1342" s="11" t="s">
        <v>80</v>
      </c>
      <c r="AY1342" s="220" t="s">
        <v>173</v>
      </c>
    </row>
    <row r="1343" spans="2:65" s="1" customFormat="1" ht="25.5" customHeight="1">
      <c r="B1343" s="41"/>
      <c r="C1343" s="242" t="s">
        <v>2420</v>
      </c>
      <c r="D1343" s="242" t="s">
        <v>346</v>
      </c>
      <c r="E1343" s="243" t="s">
        <v>2421</v>
      </c>
      <c r="F1343" s="244" t="s">
        <v>2422</v>
      </c>
      <c r="G1343" s="245" t="s">
        <v>338</v>
      </c>
      <c r="H1343" s="246">
        <v>1</v>
      </c>
      <c r="I1343" s="247"/>
      <c r="J1343" s="248">
        <f>ROUND(I1343*H1343,2)</f>
        <v>0</v>
      </c>
      <c r="K1343" s="244" t="s">
        <v>78</v>
      </c>
      <c r="L1343" s="249"/>
      <c r="M1343" s="250" t="s">
        <v>78</v>
      </c>
      <c r="N1343" s="251" t="s">
        <v>50</v>
      </c>
      <c r="O1343" s="42"/>
      <c r="P1343" s="201">
        <f>O1343*H1343</f>
        <v>0</v>
      </c>
      <c r="Q1343" s="201">
        <v>8.4000000000000005E-2</v>
      </c>
      <c r="R1343" s="201">
        <f>Q1343*H1343</f>
        <v>8.4000000000000005E-2</v>
      </c>
      <c r="S1343" s="201">
        <v>0</v>
      </c>
      <c r="T1343" s="202">
        <f>S1343*H1343</f>
        <v>0</v>
      </c>
      <c r="AR1343" s="23" t="s">
        <v>666</v>
      </c>
      <c r="AT1343" s="23" t="s">
        <v>346</v>
      </c>
      <c r="AU1343" s="23" t="s">
        <v>188</v>
      </c>
      <c r="AY1343" s="23" t="s">
        <v>173</v>
      </c>
      <c r="BE1343" s="203">
        <f>IF(N1343="základní",J1343,0)</f>
        <v>0</v>
      </c>
      <c r="BF1343" s="203">
        <f>IF(N1343="snížená",J1343,0)</f>
        <v>0</v>
      </c>
      <c r="BG1343" s="203">
        <f>IF(N1343="zákl. přenesená",J1343,0)</f>
        <v>0</v>
      </c>
      <c r="BH1343" s="203">
        <f>IF(N1343="sníž. přenesená",J1343,0)</f>
        <v>0</v>
      </c>
      <c r="BI1343" s="203">
        <f>IF(N1343="nulová",J1343,0)</f>
        <v>0</v>
      </c>
      <c r="BJ1343" s="23" t="s">
        <v>87</v>
      </c>
      <c r="BK1343" s="203">
        <f>ROUND(I1343*H1343,2)</f>
        <v>0</v>
      </c>
      <c r="BL1343" s="23" t="s">
        <v>239</v>
      </c>
      <c r="BM1343" s="23" t="s">
        <v>2423</v>
      </c>
    </row>
    <row r="1344" spans="2:65" s="1" customFormat="1" ht="40.5">
      <c r="B1344" s="41"/>
      <c r="C1344" s="63"/>
      <c r="D1344" s="204" t="s">
        <v>182</v>
      </c>
      <c r="E1344" s="63"/>
      <c r="F1344" s="205" t="s">
        <v>2424</v>
      </c>
      <c r="G1344" s="63"/>
      <c r="H1344" s="63"/>
      <c r="I1344" s="163"/>
      <c r="J1344" s="63"/>
      <c r="K1344" s="63"/>
      <c r="L1344" s="61"/>
      <c r="M1344" s="206"/>
      <c r="N1344" s="42"/>
      <c r="O1344" s="42"/>
      <c r="P1344" s="42"/>
      <c r="Q1344" s="42"/>
      <c r="R1344" s="42"/>
      <c r="S1344" s="42"/>
      <c r="T1344" s="78"/>
      <c r="AT1344" s="23" t="s">
        <v>182</v>
      </c>
      <c r="AU1344" s="23" t="s">
        <v>188</v>
      </c>
    </row>
    <row r="1345" spans="2:65" s="1" customFormat="1" ht="27">
      <c r="B1345" s="41"/>
      <c r="C1345" s="63"/>
      <c r="D1345" s="204" t="s">
        <v>351</v>
      </c>
      <c r="E1345" s="63"/>
      <c r="F1345" s="252" t="s">
        <v>2195</v>
      </c>
      <c r="G1345" s="63"/>
      <c r="H1345" s="63"/>
      <c r="I1345" s="163"/>
      <c r="J1345" s="63"/>
      <c r="K1345" s="63"/>
      <c r="L1345" s="61"/>
      <c r="M1345" s="206"/>
      <c r="N1345" s="42"/>
      <c r="O1345" s="42"/>
      <c r="P1345" s="42"/>
      <c r="Q1345" s="42"/>
      <c r="R1345" s="42"/>
      <c r="S1345" s="42"/>
      <c r="T1345" s="78"/>
      <c r="AT1345" s="23" t="s">
        <v>351</v>
      </c>
      <c r="AU1345" s="23" t="s">
        <v>188</v>
      </c>
    </row>
    <row r="1346" spans="2:65" s="12" customFormat="1" ht="13.5">
      <c r="B1346" s="221"/>
      <c r="C1346" s="222"/>
      <c r="D1346" s="204" t="s">
        <v>279</v>
      </c>
      <c r="E1346" s="223" t="s">
        <v>78</v>
      </c>
      <c r="F1346" s="224" t="s">
        <v>2425</v>
      </c>
      <c r="G1346" s="222"/>
      <c r="H1346" s="223" t="s">
        <v>78</v>
      </c>
      <c r="I1346" s="225"/>
      <c r="J1346" s="222"/>
      <c r="K1346" s="222"/>
      <c r="L1346" s="226"/>
      <c r="M1346" s="227"/>
      <c r="N1346" s="228"/>
      <c r="O1346" s="228"/>
      <c r="P1346" s="228"/>
      <c r="Q1346" s="228"/>
      <c r="R1346" s="228"/>
      <c r="S1346" s="228"/>
      <c r="T1346" s="229"/>
      <c r="AT1346" s="230" t="s">
        <v>279</v>
      </c>
      <c r="AU1346" s="230" t="s">
        <v>188</v>
      </c>
      <c r="AV1346" s="12" t="s">
        <v>87</v>
      </c>
      <c r="AW1346" s="12" t="s">
        <v>42</v>
      </c>
      <c r="AX1346" s="12" t="s">
        <v>80</v>
      </c>
      <c r="AY1346" s="230" t="s">
        <v>173</v>
      </c>
    </row>
    <row r="1347" spans="2:65" s="11" customFormat="1" ht="13.5">
      <c r="B1347" s="210"/>
      <c r="C1347" s="211"/>
      <c r="D1347" s="204" t="s">
        <v>279</v>
      </c>
      <c r="E1347" s="212" t="s">
        <v>78</v>
      </c>
      <c r="F1347" s="213" t="s">
        <v>2285</v>
      </c>
      <c r="G1347" s="211"/>
      <c r="H1347" s="214">
        <v>1</v>
      </c>
      <c r="I1347" s="215"/>
      <c r="J1347" s="211"/>
      <c r="K1347" s="211"/>
      <c r="L1347" s="216"/>
      <c r="M1347" s="217"/>
      <c r="N1347" s="218"/>
      <c r="O1347" s="218"/>
      <c r="P1347" s="218"/>
      <c r="Q1347" s="218"/>
      <c r="R1347" s="218"/>
      <c r="S1347" s="218"/>
      <c r="T1347" s="219"/>
      <c r="AT1347" s="220" t="s">
        <v>279</v>
      </c>
      <c r="AU1347" s="220" t="s">
        <v>188</v>
      </c>
      <c r="AV1347" s="11" t="s">
        <v>89</v>
      </c>
      <c r="AW1347" s="11" t="s">
        <v>42</v>
      </c>
      <c r="AX1347" s="11" t="s">
        <v>80</v>
      </c>
      <c r="AY1347" s="220" t="s">
        <v>173</v>
      </c>
    </row>
    <row r="1348" spans="2:65" s="1" customFormat="1" ht="25.5" customHeight="1">
      <c r="B1348" s="41"/>
      <c r="C1348" s="242" t="s">
        <v>2426</v>
      </c>
      <c r="D1348" s="242" t="s">
        <v>346</v>
      </c>
      <c r="E1348" s="243" t="s">
        <v>2427</v>
      </c>
      <c r="F1348" s="244" t="s">
        <v>2428</v>
      </c>
      <c r="G1348" s="245" t="s">
        <v>338</v>
      </c>
      <c r="H1348" s="246">
        <v>1</v>
      </c>
      <c r="I1348" s="247"/>
      <c r="J1348" s="248">
        <f>ROUND(I1348*H1348,2)</f>
        <v>0</v>
      </c>
      <c r="K1348" s="244" t="s">
        <v>78</v>
      </c>
      <c r="L1348" s="249"/>
      <c r="M1348" s="250" t="s">
        <v>78</v>
      </c>
      <c r="N1348" s="251" t="s">
        <v>50</v>
      </c>
      <c r="O1348" s="42"/>
      <c r="P1348" s="201">
        <f>O1348*H1348</f>
        <v>0</v>
      </c>
      <c r="Q1348" s="201">
        <v>8.4000000000000005E-2</v>
      </c>
      <c r="R1348" s="201">
        <f>Q1348*H1348</f>
        <v>8.4000000000000005E-2</v>
      </c>
      <c r="S1348" s="201">
        <v>0</v>
      </c>
      <c r="T1348" s="202">
        <f>S1348*H1348</f>
        <v>0</v>
      </c>
      <c r="AR1348" s="23" t="s">
        <v>666</v>
      </c>
      <c r="AT1348" s="23" t="s">
        <v>346</v>
      </c>
      <c r="AU1348" s="23" t="s">
        <v>188</v>
      </c>
      <c r="AY1348" s="23" t="s">
        <v>173</v>
      </c>
      <c r="BE1348" s="203">
        <f>IF(N1348="základní",J1348,0)</f>
        <v>0</v>
      </c>
      <c r="BF1348" s="203">
        <f>IF(N1348="snížená",J1348,0)</f>
        <v>0</v>
      </c>
      <c r="BG1348" s="203">
        <f>IF(N1348="zákl. přenesená",J1348,0)</f>
        <v>0</v>
      </c>
      <c r="BH1348" s="203">
        <f>IF(N1348="sníž. přenesená",J1348,0)</f>
        <v>0</v>
      </c>
      <c r="BI1348" s="203">
        <f>IF(N1348="nulová",J1348,0)</f>
        <v>0</v>
      </c>
      <c r="BJ1348" s="23" t="s">
        <v>87</v>
      </c>
      <c r="BK1348" s="203">
        <f>ROUND(I1348*H1348,2)</f>
        <v>0</v>
      </c>
      <c r="BL1348" s="23" t="s">
        <v>239</v>
      </c>
      <c r="BM1348" s="23" t="s">
        <v>2429</v>
      </c>
    </row>
    <row r="1349" spans="2:65" s="1" customFormat="1" ht="40.5">
      <c r="B1349" s="41"/>
      <c r="C1349" s="63"/>
      <c r="D1349" s="204" t="s">
        <v>182</v>
      </c>
      <c r="E1349" s="63"/>
      <c r="F1349" s="205" t="s">
        <v>2430</v>
      </c>
      <c r="G1349" s="63"/>
      <c r="H1349" s="63"/>
      <c r="I1349" s="163"/>
      <c r="J1349" s="63"/>
      <c r="K1349" s="63"/>
      <c r="L1349" s="61"/>
      <c r="M1349" s="206"/>
      <c r="N1349" s="42"/>
      <c r="O1349" s="42"/>
      <c r="P1349" s="42"/>
      <c r="Q1349" s="42"/>
      <c r="R1349" s="42"/>
      <c r="S1349" s="42"/>
      <c r="T1349" s="78"/>
      <c r="AT1349" s="23" t="s">
        <v>182</v>
      </c>
      <c r="AU1349" s="23" t="s">
        <v>188</v>
      </c>
    </row>
    <row r="1350" spans="2:65" s="1" customFormat="1" ht="27">
      <c r="B1350" s="41"/>
      <c r="C1350" s="63"/>
      <c r="D1350" s="204" t="s">
        <v>351</v>
      </c>
      <c r="E1350" s="63"/>
      <c r="F1350" s="252" t="s">
        <v>2195</v>
      </c>
      <c r="G1350" s="63"/>
      <c r="H1350" s="63"/>
      <c r="I1350" s="163"/>
      <c r="J1350" s="63"/>
      <c r="K1350" s="63"/>
      <c r="L1350" s="61"/>
      <c r="M1350" s="206"/>
      <c r="N1350" s="42"/>
      <c r="O1350" s="42"/>
      <c r="P1350" s="42"/>
      <c r="Q1350" s="42"/>
      <c r="R1350" s="42"/>
      <c r="S1350" s="42"/>
      <c r="T1350" s="78"/>
      <c r="AT1350" s="23" t="s">
        <v>351</v>
      </c>
      <c r="AU1350" s="23" t="s">
        <v>188</v>
      </c>
    </row>
    <row r="1351" spans="2:65" s="12" customFormat="1" ht="13.5">
      <c r="B1351" s="221"/>
      <c r="C1351" s="222"/>
      <c r="D1351" s="204" t="s">
        <v>279</v>
      </c>
      <c r="E1351" s="223" t="s">
        <v>78</v>
      </c>
      <c r="F1351" s="224" t="s">
        <v>2431</v>
      </c>
      <c r="G1351" s="222"/>
      <c r="H1351" s="223" t="s">
        <v>78</v>
      </c>
      <c r="I1351" s="225"/>
      <c r="J1351" s="222"/>
      <c r="K1351" s="222"/>
      <c r="L1351" s="226"/>
      <c r="M1351" s="227"/>
      <c r="N1351" s="228"/>
      <c r="O1351" s="228"/>
      <c r="P1351" s="228"/>
      <c r="Q1351" s="228"/>
      <c r="R1351" s="228"/>
      <c r="S1351" s="228"/>
      <c r="T1351" s="229"/>
      <c r="AT1351" s="230" t="s">
        <v>279</v>
      </c>
      <c r="AU1351" s="230" t="s">
        <v>188</v>
      </c>
      <c r="AV1351" s="12" t="s">
        <v>87</v>
      </c>
      <c r="AW1351" s="12" t="s">
        <v>42</v>
      </c>
      <c r="AX1351" s="12" t="s">
        <v>80</v>
      </c>
      <c r="AY1351" s="230" t="s">
        <v>173</v>
      </c>
    </row>
    <row r="1352" spans="2:65" s="11" customFormat="1" ht="13.5">
      <c r="B1352" s="210"/>
      <c r="C1352" s="211"/>
      <c r="D1352" s="204" t="s">
        <v>279</v>
      </c>
      <c r="E1352" s="212" t="s">
        <v>78</v>
      </c>
      <c r="F1352" s="213" t="s">
        <v>2278</v>
      </c>
      <c r="G1352" s="211"/>
      <c r="H1352" s="214">
        <v>1</v>
      </c>
      <c r="I1352" s="215"/>
      <c r="J1352" s="211"/>
      <c r="K1352" s="211"/>
      <c r="L1352" s="216"/>
      <c r="M1352" s="217"/>
      <c r="N1352" s="218"/>
      <c r="O1352" s="218"/>
      <c r="P1352" s="218"/>
      <c r="Q1352" s="218"/>
      <c r="R1352" s="218"/>
      <c r="S1352" s="218"/>
      <c r="T1352" s="219"/>
      <c r="AT1352" s="220" t="s">
        <v>279</v>
      </c>
      <c r="AU1352" s="220" t="s">
        <v>188</v>
      </c>
      <c r="AV1352" s="11" t="s">
        <v>89</v>
      </c>
      <c r="AW1352" s="11" t="s">
        <v>42</v>
      </c>
      <c r="AX1352" s="11" t="s">
        <v>80</v>
      </c>
      <c r="AY1352" s="220" t="s">
        <v>173</v>
      </c>
    </row>
    <row r="1353" spans="2:65" s="1" customFormat="1" ht="25.5" customHeight="1">
      <c r="B1353" s="41"/>
      <c r="C1353" s="242" t="s">
        <v>2432</v>
      </c>
      <c r="D1353" s="242" t="s">
        <v>346</v>
      </c>
      <c r="E1353" s="243" t="s">
        <v>2433</v>
      </c>
      <c r="F1353" s="244" t="s">
        <v>2434</v>
      </c>
      <c r="G1353" s="245" t="s">
        <v>338</v>
      </c>
      <c r="H1353" s="246">
        <v>2</v>
      </c>
      <c r="I1353" s="247"/>
      <c r="J1353" s="248">
        <f>ROUND(I1353*H1353,2)</f>
        <v>0</v>
      </c>
      <c r="K1353" s="244" t="s">
        <v>78</v>
      </c>
      <c r="L1353" s="249"/>
      <c r="M1353" s="250" t="s">
        <v>78</v>
      </c>
      <c r="N1353" s="251" t="s">
        <v>50</v>
      </c>
      <c r="O1353" s="42"/>
      <c r="P1353" s="201">
        <f>O1353*H1353</f>
        <v>0</v>
      </c>
      <c r="Q1353" s="201">
        <v>8.4000000000000005E-2</v>
      </c>
      <c r="R1353" s="201">
        <f>Q1353*H1353</f>
        <v>0.16800000000000001</v>
      </c>
      <c r="S1353" s="201">
        <v>0</v>
      </c>
      <c r="T1353" s="202">
        <f>S1353*H1353</f>
        <v>0</v>
      </c>
      <c r="AR1353" s="23" t="s">
        <v>666</v>
      </c>
      <c r="AT1353" s="23" t="s">
        <v>346</v>
      </c>
      <c r="AU1353" s="23" t="s">
        <v>188</v>
      </c>
      <c r="AY1353" s="23" t="s">
        <v>173</v>
      </c>
      <c r="BE1353" s="203">
        <f>IF(N1353="základní",J1353,0)</f>
        <v>0</v>
      </c>
      <c r="BF1353" s="203">
        <f>IF(N1353="snížená",J1353,0)</f>
        <v>0</v>
      </c>
      <c r="BG1353" s="203">
        <f>IF(N1353="zákl. přenesená",J1353,0)</f>
        <v>0</v>
      </c>
      <c r="BH1353" s="203">
        <f>IF(N1353="sníž. přenesená",J1353,0)</f>
        <v>0</v>
      </c>
      <c r="BI1353" s="203">
        <f>IF(N1353="nulová",J1353,0)</f>
        <v>0</v>
      </c>
      <c r="BJ1353" s="23" t="s">
        <v>87</v>
      </c>
      <c r="BK1353" s="203">
        <f>ROUND(I1353*H1353,2)</f>
        <v>0</v>
      </c>
      <c r="BL1353" s="23" t="s">
        <v>239</v>
      </c>
      <c r="BM1353" s="23" t="s">
        <v>2435</v>
      </c>
    </row>
    <row r="1354" spans="2:65" s="1" customFormat="1" ht="40.5">
      <c r="B1354" s="41"/>
      <c r="C1354" s="63"/>
      <c r="D1354" s="204" t="s">
        <v>182</v>
      </c>
      <c r="E1354" s="63"/>
      <c r="F1354" s="205" t="s">
        <v>2436</v>
      </c>
      <c r="G1354" s="63"/>
      <c r="H1354" s="63"/>
      <c r="I1354" s="163"/>
      <c r="J1354" s="63"/>
      <c r="K1354" s="63"/>
      <c r="L1354" s="61"/>
      <c r="M1354" s="206"/>
      <c r="N1354" s="42"/>
      <c r="O1354" s="42"/>
      <c r="P1354" s="42"/>
      <c r="Q1354" s="42"/>
      <c r="R1354" s="42"/>
      <c r="S1354" s="42"/>
      <c r="T1354" s="78"/>
      <c r="AT1354" s="23" t="s">
        <v>182</v>
      </c>
      <c r="AU1354" s="23" t="s">
        <v>188</v>
      </c>
    </row>
    <row r="1355" spans="2:65" s="1" customFormat="1" ht="27">
      <c r="B1355" s="41"/>
      <c r="C1355" s="63"/>
      <c r="D1355" s="204" t="s">
        <v>351</v>
      </c>
      <c r="E1355" s="63"/>
      <c r="F1355" s="252" t="s">
        <v>2195</v>
      </c>
      <c r="G1355" s="63"/>
      <c r="H1355" s="63"/>
      <c r="I1355" s="163"/>
      <c r="J1355" s="63"/>
      <c r="K1355" s="63"/>
      <c r="L1355" s="61"/>
      <c r="M1355" s="206"/>
      <c r="N1355" s="42"/>
      <c r="O1355" s="42"/>
      <c r="P1355" s="42"/>
      <c r="Q1355" s="42"/>
      <c r="R1355" s="42"/>
      <c r="S1355" s="42"/>
      <c r="T1355" s="78"/>
      <c r="AT1355" s="23" t="s">
        <v>351</v>
      </c>
      <c r="AU1355" s="23" t="s">
        <v>188</v>
      </c>
    </row>
    <row r="1356" spans="2:65" s="12" customFormat="1" ht="13.5">
      <c r="B1356" s="221"/>
      <c r="C1356" s="222"/>
      <c r="D1356" s="204" t="s">
        <v>279</v>
      </c>
      <c r="E1356" s="223" t="s">
        <v>78</v>
      </c>
      <c r="F1356" s="224" t="s">
        <v>2437</v>
      </c>
      <c r="G1356" s="222"/>
      <c r="H1356" s="223" t="s">
        <v>78</v>
      </c>
      <c r="I1356" s="225"/>
      <c r="J1356" s="222"/>
      <c r="K1356" s="222"/>
      <c r="L1356" s="226"/>
      <c r="M1356" s="227"/>
      <c r="N1356" s="228"/>
      <c r="O1356" s="228"/>
      <c r="P1356" s="228"/>
      <c r="Q1356" s="228"/>
      <c r="R1356" s="228"/>
      <c r="S1356" s="228"/>
      <c r="T1356" s="229"/>
      <c r="AT1356" s="230" t="s">
        <v>279</v>
      </c>
      <c r="AU1356" s="230" t="s">
        <v>188</v>
      </c>
      <c r="AV1356" s="12" t="s">
        <v>87</v>
      </c>
      <c r="AW1356" s="12" t="s">
        <v>42</v>
      </c>
      <c r="AX1356" s="12" t="s">
        <v>80</v>
      </c>
      <c r="AY1356" s="230" t="s">
        <v>173</v>
      </c>
    </row>
    <row r="1357" spans="2:65" s="11" customFormat="1" ht="13.5">
      <c r="B1357" s="210"/>
      <c r="C1357" s="211"/>
      <c r="D1357" s="204" t="s">
        <v>279</v>
      </c>
      <c r="E1357" s="212" t="s">
        <v>78</v>
      </c>
      <c r="F1357" s="213" t="s">
        <v>2285</v>
      </c>
      <c r="G1357" s="211"/>
      <c r="H1357" s="214">
        <v>1</v>
      </c>
      <c r="I1357" s="215"/>
      <c r="J1357" s="211"/>
      <c r="K1357" s="211"/>
      <c r="L1357" s="216"/>
      <c r="M1357" s="217"/>
      <c r="N1357" s="218"/>
      <c r="O1357" s="218"/>
      <c r="P1357" s="218"/>
      <c r="Q1357" s="218"/>
      <c r="R1357" s="218"/>
      <c r="S1357" s="218"/>
      <c r="T1357" s="219"/>
      <c r="AT1357" s="220" t="s">
        <v>279</v>
      </c>
      <c r="AU1357" s="220" t="s">
        <v>188</v>
      </c>
      <c r="AV1357" s="11" t="s">
        <v>89</v>
      </c>
      <c r="AW1357" s="11" t="s">
        <v>42</v>
      </c>
      <c r="AX1357" s="11" t="s">
        <v>80</v>
      </c>
      <c r="AY1357" s="220" t="s">
        <v>173</v>
      </c>
    </row>
    <row r="1358" spans="2:65" s="11" customFormat="1" ht="13.5">
      <c r="B1358" s="210"/>
      <c r="C1358" s="211"/>
      <c r="D1358" s="204" t="s">
        <v>279</v>
      </c>
      <c r="E1358" s="212" t="s">
        <v>78</v>
      </c>
      <c r="F1358" s="213" t="s">
        <v>2278</v>
      </c>
      <c r="G1358" s="211"/>
      <c r="H1358" s="214">
        <v>1</v>
      </c>
      <c r="I1358" s="215"/>
      <c r="J1358" s="211"/>
      <c r="K1358" s="211"/>
      <c r="L1358" s="216"/>
      <c r="M1358" s="217"/>
      <c r="N1358" s="218"/>
      <c r="O1358" s="218"/>
      <c r="P1358" s="218"/>
      <c r="Q1358" s="218"/>
      <c r="R1358" s="218"/>
      <c r="S1358" s="218"/>
      <c r="T1358" s="219"/>
      <c r="AT1358" s="220" t="s">
        <v>279</v>
      </c>
      <c r="AU1358" s="220" t="s">
        <v>188</v>
      </c>
      <c r="AV1358" s="11" t="s">
        <v>89</v>
      </c>
      <c r="AW1358" s="11" t="s">
        <v>42</v>
      </c>
      <c r="AX1358" s="11" t="s">
        <v>80</v>
      </c>
      <c r="AY1358" s="220" t="s">
        <v>173</v>
      </c>
    </row>
    <row r="1359" spans="2:65" s="1" customFormat="1" ht="16.5" customHeight="1">
      <c r="B1359" s="41"/>
      <c r="C1359" s="242" t="s">
        <v>2438</v>
      </c>
      <c r="D1359" s="242" t="s">
        <v>346</v>
      </c>
      <c r="E1359" s="243" t="s">
        <v>2439</v>
      </c>
      <c r="F1359" s="244" t="s">
        <v>2440</v>
      </c>
      <c r="G1359" s="245" t="s">
        <v>338</v>
      </c>
      <c r="H1359" s="246">
        <v>1</v>
      </c>
      <c r="I1359" s="247"/>
      <c r="J1359" s="248">
        <f>ROUND(I1359*H1359,2)</f>
        <v>0</v>
      </c>
      <c r="K1359" s="244" t="s">
        <v>78</v>
      </c>
      <c r="L1359" s="249"/>
      <c r="M1359" s="250" t="s">
        <v>78</v>
      </c>
      <c r="N1359" s="251" t="s">
        <v>50</v>
      </c>
      <c r="O1359" s="42"/>
      <c r="P1359" s="201">
        <f>O1359*H1359</f>
        <v>0</v>
      </c>
      <c r="Q1359" s="201">
        <v>7.6999999999999999E-2</v>
      </c>
      <c r="R1359" s="201">
        <f>Q1359*H1359</f>
        <v>7.6999999999999999E-2</v>
      </c>
      <c r="S1359" s="201">
        <v>0</v>
      </c>
      <c r="T1359" s="202">
        <f>S1359*H1359</f>
        <v>0</v>
      </c>
      <c r="AR1359" s="23" t="s">
        <v>666</v>
      </c>
      <c r="AT1359" s="23" t="s">
        <v>346</v>
      </c>
      <c r="AU1359" s="23" t="s">
        <v>188</v>
      </c>
      <c r="AY1359" s="23" t="s">
        <v>173</v>
      </c>
      <c r="BE1359" s="203">
        <f>IF(N1359="základní",J1359,0)</f>
        <v>0</v>
      </c>
      <c r="BF1359" s="203">
        <f>IF(N1359="snížená",J1359,0)</f>
        <v>0</v>
      </c>
      <c r="BG1359" s="203">
        <f>IF(N1359="zákl. přenesená",J1359,0)</f>
        <v>0</v>
      </c>
      <c r="BH1359" s="203">
        <f>IF(N1359="sníž. přenesená",J1359,0)</f>
        <v>0</v>
      </c>
      <c r="BI1359" s="203">
        <f>IF(N1359="nulová",J1359,0)</f>
        <v>0</v>
      </c>
      <c r="BJ1359" s="23" t="s">
        <v>87</v>
      </c>
      <c r="BK1359" s="203">
        <f>ROUND(I1359*H1359,2)</f>
        <v>0</v>
      </c>
      <c r="BL1359" s="23" t="s">
        <v>239</v>
      </c>
      <c r="BM1359" s="23" t="s">
        <v>2441</v>
      </c>
    </row>
    <row r="1360" spans="2:65" s="1" customFormat="1" ht="40.5">
      <c r="B1360" s="41"/>
      <c r="C1360" s="63"/>
      <c r="D1360" s="204" t="s">
        <v>182</v>
      </c>
      <c r="E1360" s="63"/>
      <c r="F1360" s="205" t="s">
        <v>2442</v>
      </c>
      <c r="G1360" s="63"/>
      <c r="H1360" s="63"/>
      <c r="I1360" s="163"/>
      <c r="J1360" s="63"/>
      <c r="K1360" s="63"/>
      <c r="L1360" s="61"/>
      <c r="M1360" s="206"/>
      <c r="N1360" s="42"/>
      <c r="O1360" s="42"/>
      <c r="P1360" s="42"/>
      <c r="Q1360" s="42"/>
      <c r="R1360" s="42"/>
      <c r="S1360" s="42"/>
      <c r="T1360" s="78"/>
      <c r="AT1360" s="23" t="s">
        <v>182</v>
      </c>
      <c r="AU1360" s="23" t="s">
        <v>188</v>
      </c>
    </row>
    <row r="1361" spans="2:65" s="1" customFormat="1" ht="27">
      <c r="B1361" s="41"/>
      <c r="C1361" s="63"/>
      <c r="D1361" s="204" t="s">
        <v>351</v>
      </c>
      <c r="E1361" s="63"/>
      <c r="F1361" s="252" t="s">
        <v>2195</v>
      </c>
      <c r="G1361" s="63"/>
      <c r="H1361" s="63"/>
      <c r="I1361" s="163"/>
      <c r="J1361" s="63"/>
      <c r="K1361" s="63"/>
      <c r="L1361" s="61"/>
      <c r="M1361" s="206"/>
      <c r="N1361" s="42"/>
      <c r="O1361" s="42"/>
      <c r="P1361" s="42"/>
      <c r="Q1361" s="42"/>
      <c r="R1361" s="42"/>
      <c r="S1361" s="42"/>
      <c r="T1361" s="78"/>
      <c r="AT1361" s="23" t="s">
        <v>351</v>
      </c>
      <c r="AU1361" s="23" t="s">
        <v>188</v>
      </c>
    </row>
    <row r="1362" spans="2:65" s="12" customFormat="1" ht="13.5">
      <c r="B1362" s="221"/>
      <c r="C1362" s="222"/>
      <c r="D1362" s="204" t="s">
        <v>279</v>
      </c>
      <c r="E1362" s="223" t="s">
        <v>78</v>
      </c>
      <c r="F1362" s="224" t="s">
        <v>2443</v>
      </c>
      <c r="G1362" s="222"/>
      <c r="H1362" s="223" t="s">
        <v>78</v>
      </c>
      <c r="I1362" s="225"/>
      <c r="J1362" s="222"/>
      <c r="K1362" s="222"/>
      <c r="L1362" s="226"/>
      <c r="M1362" s="227"/>
      <c r="N1362" s="228"/>
      <c r="O1362" s="228"/>
      <c r="P1362" s="228"/>
      <c r="Q1362" s="228"/>
      <c r="R1362" s="228"/>
      <c r="S1362" s="228"/>
      <c r="T1362" s="229"/>
      <c r="AT1362" s="230" t="s">
        <v>279</v>
      </c>
      <c r="AU1362" s="230" t="s">
        <v>188</v>
      </c>
      <c r="AV1362" s="12" t="s">
        <v>87</v>
      </c>
      <c r="AW1362" s="12" t="s">
        <v>42</v>
      </c>
      <c r="AX1362" s="12" t="s">
        <v>80</v>
      </c>
      <c r="AY1362" s="230" t="s">
        <v>173</v>
      </c>
    </row>
    <row r="1363" spans="2:65" s="11" customFormat="1" ht="13.5">
      <c r="B1363" s="210"/>
      <c r="C1363" s="211"/>
      <c r="D1363" s="204" t="s">
        <v>279</v>
      </c>
      <c r="E1363" s="212" t="s">
        <v>78</v>
      </c>
      <c r="F1363" s="213" t="s">
        <v>2204</v>
      </c>
      <c r="G1363" s="211"/>
      <c r="H1363" s="214">
        <v>1</v>
      </c>
      <c r="I1363" s="215"/>
      <c r="J1363" s="211"/>
      <c r="K1363" s="211"/>
      <c r="L1363" s="216"/>
      <c r="M1363" s="217"/>
      <c r="N1363" s="218"/>
      <c r="O1363" s="218"/>
      <c r="P1363" s="218"/>
      <c r="Q1363" s="218"/>
      <c r="R1363" s="218"/>
      <c r="S1363" s="218"/>
      <c r="T1363" s="219"/>
      <c r="AT1363" s="220" t="s">
        <v>279</v>
      </c>
      <c r="AU1363" s="220" t="s">
        <v>188</v>
      </c>
      <c r="AV1363" s="11" t="s">
        <v>89</v>
      </c>
      <c r="AW1363" s="11" t="s">
        <v>42</v>
      </c>
      <c r="AX1363" s="11" t="s">
        <v>87</v>
      </c>
      <c r="AY1363" s="220" t="s">
        <v>173</v>
      </c>
    </row>
    <row r="1364" spans="2:65" s="1" customFormat="1" ht="16.5" customHeight="1">
      <c r="B1364" s="41"/>
      <c r="C1364" s="192" t="s">
        <v>2444</v>
      </c>
      <c r="D1364" s="192" t="s">
        <v>176</v>
      </c>
      <c r="E1364" s="193" t="s">
        <v>2445</v>
      </c>
      <c r="F1364" s="194" t="s">
        <v>2446</v>
      </c>
      <c r="G1364" s="195" t="s">
        <v>338</v>
      </c>
      <c r="H1364" s="196">
        <v>39</v>
      </c>
      <c r="I1364" s="197"/>
      <c r="J1364" s="198">
        <f>ROUND(I1364*H1364,2)</f>
        <v>0</v>
      </c>
      <c r="K1364" s="194" t="s">
        <v>78</v>
      </c>
      <c r="L1364" s="61"/>
      <c r="M1364" s="199" t="s">
        <v>78</v>
      </c>
      <c r="N1364" s="200" t="s">
        <v>50</v>
      </c>
      <c r="O1364" s="42"/>
      <c r="P1364" s="201">
        <f>O1364*H1364</f>
        <v>0</v>
      </c>
      <c r="Q1364" s="201">
        <v>3.0000000000000001E-3</v>
      </c>
      <c r="R1364" s="201">
        <f>Q1364*H1364</f>
        <v>0.11700000000000001</v>
      </c>
      <c r="S1364" s="201">
        <v>0</v>
      </c>
      <c r="T1364" s="202">
        <f>S1364*H1364</f>
        <v>0</v>
      </c>
      <c r="AR1364" s="23" t="s">
        <v>239</v>
      </c>
      <c r="AT1364" s="23" t="s">
        <v>176</v>
      </c>
      <c r="AU1364" s="23" t="s">
        <v>188</v>
      </c>
      <c r="AY1364" s="23" t="s">
        <v>173</v>
      </c>
      <c r="BE1364" s="203">
        <f>IF(N1364="základní",J1364,0)</f>
        <v>0</v>
      </c>
      <c r="BF1364" s="203">
        <f>IF(N1364="snížená",J1364,0)</f>
        <v>0</v>
      </c>
      <c r="BG1364" s="203">
        <f>IF(N1364="zákl. přenesená",J1364,0)</f>
        <v>0</v>
      </c>
      <c r="BH1364" s="203">
        <f>IF(N1364="sníž. přenesená",J1364,0)</f>
        <v>0</v>
      </c>
      <c r="BI1364" s="203">
        <f>IF(N1364="nulová",J1364,0)</f>
        <v>0</v>
      </c>
      <c r="BJ1364" s="23" t="s">
        <v>87</v>
      </c>
      <c r="BK1364" s="203">
        <f>ROUND(I1364*H1364,2)</f>
        <v>0</v>
      </c>
      <c r="BL1364" s="23" t="s">
        <v>239</v>
      </c>
      <c r="BM1364" s="23" t="s">
        <v>2447</v>
      </c>
    </row>
    <row r="1365" spans="2:65" s="1" customFormat="1" ht="16.5" customHeight="1">
      <c r="B1365" s="41"/>
      <c r="C1365" s="192" t="s">
        <v>2448</v>
      </c>
      <c r="D1365" s="192" t="s">
        <v>176</v>
      </c>
      <c r="E1365" s="193" t="s">
        <v>2449</v>
      </c>
      <c r="F1365" s="194" t="s">
        <v>2450</v>
      </c>
      <c r="G1365" s="195" t="s">
        <v>338</v>
      </c>
      <c r="H1365" s="196">
        <v>13</v>
      </c>
      <c r="I1365" s="197"/>
      <c r="J1365" s="198">
        <f>ROUND(I1365*H1365,2)</f>
        <v>0</v>
      </c>
      <c r="K1365" s="194" t="s">
        <v>78</v>
      </c>
      <c r="L1365" s="61"/>
      <c r="M1365" s="199" t="s">
        <v>78</v>
      </c>
      <c r="N1365" s="200" t="s">
        <v>50</v>
      </c>
      <c r="O1365" s="42"/>
      <c r="P1365" s="201">
        <f>O1365*H1365</f>
        <v>0</v>
      </c>
      <c r="Q1365" s="201">
        <v>6.3000000000000003E-4</v>
      </c>
      <c r="R1365" s="201">
        <f>Q1365*H1365</f>
        <v>8.1900000000000011E-3</v>
      </c>
      <c r="S1365" s="201">
        <v>0</v>
      </c>
      <c r="T1365" s="202">
        <f>S1365*H1365</f>
        <v>0</v>
      </c>
      <c r="AR1365" s="23" t="s">
        <v>239</v>
      </c>
      <c r="AT1365" s="23" t="s">
        <v>176</v>
      </c>
      <c r="AU1365" s="23" t="s">
        <v>188</v>
      </c>
      <c r="AY1365" s="23" t="s">
        <v>173</v>
      </c>
      <c r="BE1365" s="203">
        <f>IF(N1365="základní",J1365,0)</f>
        <v>0</v>
      </c>
      <c r="BF1365" s="203">
        <f>IF(N1365="snížená",J1365,0)</f>
        <v>0</v>
      </c>
      <c r="BG1365" s="203">
        <f>IF(N1365="zákl. přenesená",J1365,0)</f>
        <v>0</v>
      </c>
      <c r="BH1365" s="203">
        <f>IF(N1365="sníž. přenesená",J1365,0)</f>
        <v>0</v>
      </c>
      <c r="BI1365" s="203">
        <f>IF(N1365="nulová",J1365,0)</f>
        <v>0</v>
      </c>
      <c r="BJ1365" s="23" t="s">
        <v>87</v>
      </c>
      <c r="BK1365" s="203">
        <f>ROUND(I1365*H1365,2)</f>
        <v>0</v>
      </c>
      <c r="BL1365" s="23" t="s">
        <v>239</v>
      </c>
      <c r="BM1365" s="23" t="s">
        <v>2451</v>
      </c>
    </row>
    <row r="1366" spans="2:65" s="10" customFormat="1" ht="22.35" customHeight="1">
      <c r="B1366" s="176"/>
      <c r="C1366" s="177"/>
      <c r="D1366" s="178" t="s">
        <v>79</v>
      </c>
      <c r="E1366" s="190" t="s">
        <v>2452</v>
      </c>
      <c r="F1366" s="190" t="s">
        <v>2453</v>
      </c>
      <c r="G1366" s="177"/>
      <c r="H1366" s="177"/>
      <c r="I1366" s="180"/>
      <c r="J1366" s="191">
        <f>BK1366</f>
        <v>0</v>
      </c>
      <c r="K1366" s="177"/>
      <c r="L1366" s="182"/>
      <c r="M1366" s="183"/>
      <c r="N1366" s="184"/>
      <c r="O1366" s="184"/>
      <c r="P1366" s="185">
        <f>SUM(P1367:P1447)</f>
        <v>0</v>
      </c>
      <c r="Q1366" s="184"/>
      <c r="R1366" s="185">
        <f>SUM(R1367:R1447)</f>
        <v>0.16904988000000001</v>
      </c>
      <c r="S1366" s="184"/>
      <c r="T1366" s="186">
        <f>SUM(T1367:T1447)</f>
        <v>0</v>
      </c>
      <c r="AR1366" s="187" t="s">
        <v>89</v>
      </c>
      <c r="AT1366" s="188" t="s">
        <v>79</v>
      </c>
      <c r="AU1366" s="188" t="s">
        <v>89</v>
      </c>
      <c r="AY1366" s="187" t="s">
        <v>173</v>
      </c>
      <c r="BK1366" s="189">
        <f>SUM(BK1367:BK1447)</f>
        <v>0</v>
      </c>
    </row>
    <row r="1367" spans="2:65" s="1" customFormat="1" ht="25.5" customHeight="1">
      <c r="B1367" s="41"/>
      <c r="C1367" s="192" t="s">
        <v>2454</v>
      </c>
      <c r="D1367" s="192" t="s">
        <v>176</v>
      </c>
      <c r="E1367" s="193" t="s">
        <v>2455</v>
      </c>
      <c r="F1367" s="194" t="s">
        <v>2456</v>
      </c>
      <c r="G1367" s="195" t="s">
        <v>327</v>
      </c>
      <c r="H1367" s="196">
        <v>53.317999999999998</v>
      </c>
      <c r="I1367" s="197"/>
      <c r="J1367" s="198">
        <f>ROUND(I1367*H1367,2)</f>
        <v>0</v>
      </c>
      <c r="K1367" s="194" t="s">
        <v>78</v>
      </c>
      <c r="L1367" s="61"/>
      <c r="M1367" s="199" t="s">
        <v>78</v>
      </c>
      <c r="N1367" s="200" t="s">
        <v>50</v>
      </c>
      <c r="O1367" s="42"/>
      <c r="P1367" s="201">
        <f>O1367*H1367</f>
        <v>0</v>
      </c>
      <c r="Q1367" s="201">
        <v>6.0000000000000002E-5</v>
      </c>
      <c r="R1367" s="201">
        <f>Q1367*H1367</f>
        <v>3.19908E-3</v>
      </c>
      <c r="S1367" s="201">
        <v>0</v>
      </c>
      <c r="T1367" s="202">
        <f>S1367*H1367</f>
        <v>0</v>
      </c>
      <c r="AR1367" s="23" t="s">
        <v>239</v>
      </c>
      <c r="AT1367" s="23" t="s">
        <v>176</v>
      </c>
      <c r="AU1367" s="23" t="s">
        <v>188</v>
      </c>
      <c r="AY1367" s="23" t="s">
        <v>173</v>
      </c>
      <c r="BE1367" s="203">
        <f>IF(N1367="základní",J1367,0)</f>
        <v>0</v>
      </c>
      <c r="BF1367" s="203">
        <f>IF(N1367="snížená",J1367,0)</f>
        <v>0</v>
      </c>
      <c r="BG1367" s="203">
        <f>IF(N1367="zákl. přenesená",J1367,0)</f>
        <v>0</v>
      </c>
      <c r="BH1367" s="203">
        <f>IF(N1367="sníž. přenesená",J1367,0)</f>
        <v>0</v>
      </c>
      <c r="BI1367" s="203">
        <f>IF(N1367="nulová",J1367,0)</f>
        <v>0</v>
      </c>
      <c r="BJ1367" s="23" t="s">
        <v>87</v>
      </c>
      <c r="BK1367" s="203">
        <f>ROUND(I1367*H1367,2)</f>
        <v>0</v>
      </c>
      <c r="BL1367" s="23" t="s">
        <v>239</v>
      </c>
      <c r="BM1367" s="23" t="s">
        <v>2457</v>
      </c>
    </row>
    <row r="1368" spans="2:65" s="1" customFormat="1" ht="27">
      <c r="B1368" s="41"/>
      <c r="C1368" s="63"/>
      <c r="D1368" s="204" t="s">
        <v>351</v>
      </c>
      <c r="E1368" s="63"/>
      <c r="F1368" s="252" t="s">
        <v>2458</v>
      </c>
      <c r="G1368" s="63"/>
      <c r="H1368" s="63"/>
      <c r="I1368" s="163"/>
      <c r="J1368" s="63"/>
      <c r="K1368" s="63"/>
      <c r="L1368" s="61"/>
      <c r="M1368" s="206"/>
      <c r="N1368" s="42"/>
      <c r="O1368" s="42"/>
      <c r="P1368" s="42"/>
      <c r="Q1368" s="42"/>
      <c r="R1368" s="42"/>
      <c r="S1368" s="42"/>
      <c r="T1368" s="78"/>
      <c r="AT1368" s="23" t="s">
        <v>351</v>
      </c>
      <c r="AU1368" s="23" t="s">
        <v>188</v>
      </c>
    </row>
    <row r="1369" spans="2:65" s="11" customFormat="1" ht="13.5">
      <c r="B1369" s="210"/>
      <c r="C1369" s="211"/>
      <c r="D1369" s="204" t="s">
        <v>279</v>
      </c>
      <c r="E1369" s="212" t="s">
        <v>78</v>
      </c>
      <c r="F1369" s="213" t="s">
        <v>2459</v>
      </c>
      <c r="G1369" s="211"/>
      <c r="H1369" s="214">
        <v>9.8079999999999998</v>
      </c>
      <c r="I1369" s="215"/>
      <c r="J1369" s="211"/>
      <c r="K1369" s="211"/>
      <c r="L1369" s="216"/>
      <c r="M1369" s="217"/>
      <c r="N1369" s="218"/>
      <c r="O1369" s="218"/>
      <c r="P1369" s="218"/>
      <c r="Q1369" s="218"/>
      <c r="R1369" s="218"/>
      <c r="S1369" s="218"/>
      <c r="T1369" s="219"/>
      <c r="AT1369" s="220" t="s">
        <v>279</v>
      </c>
      <c r="AU1369" s="220" t="s">
        <v>188</v>
      </c>
      <c r="AV1369" s="11" t="s">
        <v>89</v>
      </c>
      <c r="AW1369" s="11" t="s">
        <v>42</v>
      </c>
      <c r="AX1369" s="11" t="s">
        <v>80</v>
      </c>
      <c r="AY1369" s="220" t="s">
        <v>173</v>
      </c>
    </row>
    <row r="1370" spans="2:65" s="11" customFormat="1" ht="13.5">
      <c r="B1370" s="210"/>
      <c r="C1370" s="211"/>
      <c r="D1370" s="204" t="s">
        <v>279</v>
      </c>
      <c r="E1370" s="212" t="s">
        <v>78</v>
      </c>
      <c r="F1370" s="213" t="s">
        <v>2460</v>
      </c>
      <c r="G1370" s="211"/>
      <c r="H1370" s="214">
        <v>21.92</v>
      </c>
      <c r="I1370" s="215"/>
      <c r="J1370" s="211"/>
      <c r="K1370" s="211"/>
      <c r="L1370" s="216"/>
      <c r="M1370" s="217"/>
      <c r="N1370" s="218"/>
      <c r="O1370" s="218"/>
      <c r="P1370" s="218"/>
      <c r="Q1370" s="218"/>
      <c r="R1370" s="218"/>
      <c r="S1370" s="218"/>
      <c r="T1370" s="219"/>
      <c r="AT1370" s="220" t="s">
        <v>279</v>
      </c>
      <c r="AU1370" s="220" t="s">
        <v>188</v>
      </c>
      <c r="AV1370" s="11" t="s">
        <v>89</v>
      </c>
      <c r="AW1370" s="11" t="s">
        <v>42</v>
      </c>
      <c r="AX1370" s="11" t="s">
        <v>80</v>
      </c>
      <c r="AY1370" s="220" t="s">
        <v>173</v>
      </c>
    </row>
    <row r="1371" spans="2:65" s="11" customFormat="1" ht="13.5">
      <c r="B1371" s="210"/>
      <c r="C1371" s="211"/>
      <c r="D1371" s="204" t="s">
        <v>279</v>
      </c>
      <c r="E1371" s="212" t="s">
        <v>78</v>
      </c>
      <c r="F1371" s="213" t="s">
        <v>2461</v>
      </c>
      <c r="G1371" s="211"/>
      <c r="H1371" s="214">
        <v>21.59</v>
      </c>
      <c r="I1371" s="215"/>
      <c r="J1371" s="211"/>
      <c r="K1371" s="211"/>
      <c r="L1371" s="216"/>
      <c r="M1371" s="217"/>
      <c r="N1371" s="218"/>
      <c r="O1371" s="218"/>
      <c r="P1371" s="218"/>
      <c r="Q1371" s="218"/>
      <c r="R1371" s="218"/>
      <c r="S1371" s="218"/>
      <c r="T1371" s="219"/>
      <c r="AT1371" s="220" t="s">
        <v>279</v>
      </c>
      <c r="AU1371" s="220" t="s">
        <v>188</v>
      </c>
      <c r="AV1371" s="11" t="s">
        <v>89</v>
      </c>
      <c r="AW1371" s="11" t="s">
        <v>42</v>
      </c>
      <c r="AX1371" s="11" t="s">
        <v>80</v>
      </c>
      <c r="AY1371" s="220" t="s">
        <v>173</v>
      </c>
    </row>
    <row r="1372" spans="2:65" s="13" customFormat="1" ht="13.5">
      <c r="B1372" s="231"/>
      <c r="C1372" s="232"/>
      <c r="D1372" s="204" t="s">
        <v>279</v>
      </c>
      <c r="E1372" s="233" t="s">
        <v>78</v>
      </c>
      <c r="F1372" s="234" t="s">
        <v>292</v>
      </c>
      <c r="G1372" s="232"/>
      <c r="H1372" s="235">
        <v>53.317999999999998</v>
      </c>
      <c r="I1372" s="236"/>
      <c r="J1372" s="232"/>
      <c r="K1372" s="232"/>
      <c r="L1372" s="237"/>
      <c r="M1372" s="238"/>
      <c r="N1372" s="239"/>
      <c r="O1372" s="239"/>
      <c r="P1372" s="239"/>
      <c r="Q1372" s="239"/>
      <c r="R1372" s="239"/>
      <c r="S1372" s="239"/>
      <c r="T1372" s="240"/>
      <c r="AT1372" s="241" t="s">
        <v>279</v>
      </c>
      <c r="AU1372" s="241" t="s">
        <v>188</v>
      </c>
      <c r="AV1372" s="13" t="s">
        <v>194</v>
      </c>
      <c r="AW1372" s="13" t="s">
        <v>42</v>
      </c>
      <c r="AX1372" s="13" t="s">
        <v>87</v>
      </c>
      <c r="AY1372" s="241" t="s">
        <v>173</v>
      </c>
    </row>
    <row r="1373" spans="2:65" s="1" customFormat="1" ht="25.5" customHeight="1">
      <c r="B1373" s="41"/>
      <c r="C1373" s="192" t="s">
        <v>2462</v>
      </c>
      <c r="D1373" s="192" t="s">
        <v>176</v>
      </c>
      <c r="E1373" s="193" t="s">
        <v>2463</v>
      </c>
      <c r="F1373" s="194" t="s">
        <v>2456</v>
      </c>
      <c r="G1373" s="195" t="s">
        <v>327</v>
      </c>
      <c r="H1373" s="196">
        <v>29.7</v>
      </c>
      <c r="I1373" s="197"/>
      <c r="J1373" s="198">
        <f>ROUND(I1373*H1373,2)</f>
        <v>0</v>
      </c>
      <c r="K1373" s="194" t="s">
        <v>78</v>
      </c>
      <c r="L1373" s="61"/>
      <c r="M1373" s="199" t="s">
        <v>78</v>
      </c>
      <c r="N1373" s="200" t="s">
        <v>50</v>
      </c>
      <c r="O1373" s="42"/>
      <c r="P1373" s="201">
        <f>O1373*H1373</f>
        <v>0</v>
      </c>
      <c r="Q1373" s="201">
        <v>6.0000000000000002E-5</v>
      </c>
      <c r="R1373" s="201">
        <f>Q1373*H1373</f>
        <v>1.7819999999999999E-3</v>
      </c>
      <c r="S1373" s="201">
        <v>0</v>
      </c>
      <c r="T1373" s="202">
        <f>S1373*H1373</f>
        <v>0</v>
      </c>
      <c r="AR1373" s="23" t="s">
        <v>239</v>
      </c>
      <c r="AT1373" s="23" t="s">
        <v>176</v>
      </c>
      <c r="AU1373" s="23" t="s">
        <v>188</v>
      </c>
      <c r="AY1373" s="23" t="s">
        <v>173</v>
      </c>
      <c r="BE1373" s="203">
        <f>IF(N1373="základní",J1373,0)</f>
        <v>0</v>
      </c>
      <c r="BF1373" s="203">
        <f>IF(N1373="snížená",J1373,0)</f>
        <v>0</v>
      </c>
      <c r="BG1373" s="203">
        <f>IF(N1373="zákl. přenesená",J1373,0)</f>
        <v>0</v>
      </c>
      <c r="BH1373" s="203">
        <f>IF(N1373="sníž. přenesená",J1373,0)</f>
        <v>0</v>
      </c>
      <c r="BI1373" s="203">
        <f>IF(N1373="nulová",J1373,0)</f>
        <v>0</v>
      </c>
      <c r="BJ1373" s="23" t="s">
        <v>87</v>
      </c>
      <c r="BK1373" s="203">
        <f>ROUND(I1373*H1373,2)</f>
        <v>0</v>
      </c>
      <c r="BL1373" s="23" t="s">
        <v>239</v>
      </c>
      <c r="BM1373" s="23" t="s">
        <v>2464</v>
      </c>
    </row>
    <row r="1374" spans="2:65" s="1" customFormat="1" ht="27">
      <c r="B1374" s="41"/>
      <c r="C1374" s="63"/>
      <c r="D1374" s="204" t="s">
        <v>351</v>
      </c>
      <c r="E1374" s="63"/>
      <c r="F1374" s="252" t="s">
        <v>2465</v>
      </c>
      <c r="G1374" s="63"/>
      <c r="H1374" s="63"/>
      <c r="I1374" s="163"/>
      <c r="J1374" s="63"/>
      <c r="K1374" s="63"/>
      <c r="L1374" s="61"/>
      <c r="M1374" s="206"/>
      <c r="N1374" s="42"/>
      <c r="O1374" s="42"/>
      <c r="P1374" s="42"/>
      <c r="Q1374" s="42"/>
      <c r="R1374" s="42"/>
      <c r="S1374" s="42"/>
      <c r="T1374" s="78"/>
      <c r="AT1374" s="23" t="s">
        <v>351</v>
      </c>
      <c r="AU1374" s="23" t="s">
        <v>188</v>
      </c>
    </row>
    <row r="1375" spans="2:65" s="11" customFormat="1" ht="13.5">
      <c r="B1375" s="210"/>
      <c r="C1375" s="211"/>
      <c r="D1375" s="204" t="s">
        <v>279</v>
      </c>
      <c r="E1375" s="212" t="s">
        <v>78</v>
      </c>
      <c r="F1375" s="213" t="s">
        <v>2466</v>
      </c>
      <c r="G1375" s="211"/>
      <c r="H1375" s="214">
        <v>29.7</v>
      </c>
      <c r="I1375" s="215"/>
      <c r="J1375" s="211"/>
      <c r="K1375" s="211"/>
      <c r="L1375" s="216"/>
      <c r="M1375" s="217"/>
      <c r="N1375" s="218"/>
      <c r="O1375" s="218"/>
      <c r="P1375" s="218"/>
      <c r="Q1375" s="218"/>
      <c r="R1375" s="218"/>
      <c r="S1375" s="218"/>
      <c r="T1375" s="219"/>
      <c r="AT1375" s="220" t="s">
        <v>279</v>
      </c>
      <c r="AU1375" s="220" t="s">
        <v>188</v>
      </c>
      <c r="AV1375" s="11" t="s">
        <v>89</v>
      </c>
      <c r="AW1375" s="11" t="s">
        <v>42</v>
      </c>
      <c r="AX1375" s="11" t="s">
        <v>87</v>
      </c>
      <c r="AY1375" s="220" t="s">
        <v>173</v>
      </c>
    </row>
    <row r="1376" spans="2:65" s="1" customFormat="1" ht="25.5" customHeight="1">
      <c r="B1376" s="41"/>
      <c r="C1376" s="192" t="s">
        <v>2467</v>
      </c>
      <c r="D1376" s="192" t="s">
        <v>176</v>
      </c>
      <c r="E1376" s="193" t="s">
        <v>2468</v>
      </c>
      <c r="F1376" s="194" t="s">
        <v>2456</v>
      </c>
      <c r="G1376" s="195" t="s">
        <v>327</v>
      </c>
      <c r="H1376" s="196">
        <v>9.9079999999999995</v>
      </c>
      <c r="I1376" s="197"/>
      <c r="J1376" s="198">
        <f>ROUND(I1376*H1376,2)</f>
        <v>0</v>
      </c>
      <c r="K1376" s="194" t="s">
        <v>78</v>
      </c>
      <c r="L1376" s="61"/>
      <c r="M1376" s="199" t="s">
        <v>78</v>
      </c>
      <c r="N1376" s="200" t="s">
        <v>50</v>
      </c>
      <c r="O1376" s="42"/>
      <c r="P1376" s="201">
        <f>O1376*H1376</f>
        <v>0</v>
      </c>
      <c r="Q1376" s="201">
        <v>6.0000000000000002E-5</v>
      </c>
      <c r="R1376" s="201">
        <f>Q1376*H1376</f>
        <v>5.9447999999999999E-4</v>
      </c>
      <c r="S1376" s="201">
        <v>0</v>
      </c>
      <c r="T1376" s="202">
        <f>S1376*H1376</f>
        <v>0</v>
      </c>
      <c r="AR1376" s="23" t="s">
        <v>239</v>
      </c>
      <c r="AT1376" s="23" t="s">
        <v>176</v>
      </c>
      <c r="AU1376" s="23" t="s">
        <v>188</v>
      </c>
      <c r="AY1376" s="23" t="s">
        <v>173</v>
      </c>
      <c r="BE1376" s="203">
        <f>IF(N1376="základní",J1376,0)</f>
        <v>0</v>
      </c>
      <c r="BF1376" s="203">
        <f>IF(N1376="snížená",J1376,0)</f>
        <v>0</v>
      </c>
      <c r="BG1376" s="203">
        <f>IF(N1376="zákl. přenesená",J1376,0)</f>
        <v>0</v>
      </c>
      <c r="BH1376" s="203">
        <f>IF(N1376="sníž. přenesená",J1376,0)</f>
        <v>0</v>
      </c>
      <c r="BI1376" s="203">
        <f>IF(N1376="nulová",J1376,0)</f>
        <v>0</v>
      </c>
      <c r="BJ1376" s="23" t="s">
        <v>87</v>
      </c>
      <c r="BK1376" s="203">
        <f>ROUND(I1376*H1376,2)</f>
        <v>0</v>
      </c>
      <c r="BL1376" s="23" t="s">
        <v>239</v>
      </c>
      <c r="BM1376" s="23" t="s">
        <v>2469</v>
      </c>
    </row>
    <row r="1377" spans="2:65" s="1" customFormat="1" ht="27">
      <c r="B1377" s="41"/>
      <c r="C1377" s="63"/>
      <c r="D1377" s="204" t="s">
        <v>351</v>
      </c>
      <c r="E1377" s="63"/>
      <c r="F1377" s="252" t="s">
        <v>2470</v>
      </c>
      <c r="G1377" s="63"/>
      <c r="H1377" s="63"/>
      <c r="I1377" s="163"/>
      <c r="J1377" s="63"/>
      <c r="K1377" s="63"/>
      <c r="L1377" s="61"/>
      <c r="M1377" s="206"/>
      <c r="N1377" s="42"/>
      <c r="O1377" s="42"/>
      <c r="P1377" s="42"/>
      <c r="Q1377" s="42"/>
      <c r="R1377" s="42"/>
      <c r="S1377" s="42"/>
      <c r="T1377" s="78"/>
      <c r="AT1377" s="23" t="s">
        <v>351</v>
      </c>
      <c r="AU1377" s="23" t="s">
        <v>188</v>
      </c>
    </row>
    <row r="1378" spans="2:65" s="11" customFormat="1" ht="13.5">
      <c r="B1378" s="210"/>
      <c r="C1378" s="211"/>
      <c r="D1378" s="204" t="s">
        <v>279</v>
      </c>
      <c r="E1378" s="212" t="s">
        <v>78</v>
      </c>
      <c r="F1378" s="213" t="s">
        <v>2471</v>
      </c>
      <c r="G1378" s="211"/>
      <c r="H1378" s="214">
        <v>9.9079999999999995</v>
      </c>
      <c r="I1378" s="215"/>
      <c r="J1378" s="211"/>
      <c r="K1378" s="211"/>
      <c r="L1378" s="216"/>
      <c r="M1378" s="217"/>
      <c r="N1378" s="218"/>
      <c r="O1378" s="218"/>
      <c r="P1378" s="218"/>
      <c r="Q1378" s="218"/>
      <c r="R1378" s="218"/>
      <c r="S1378" s="218"/>
      <c r="T1378" s="219"/>
      <c r="AT1378" s="220" t="s">
        <v>279</v>
      </c>
      <c r="AU1378" s="220" t="s">
        <v>188</v>
      </c>
      <c r="AV1378" s="11" t="s">
        <v>89</v>
      </c>
      <c r="AW1378" s="11" t="s">
        <v>42</v>
      </c>
      <c r="AX1378" s="11" t="s">
        <v>87</v>
      </c>
      <c r="AY1378" s="220" t="s">
        <v>173</v>
      </c>
    </row>
    <row r="1379" spans="2:65" s="1" customFormat="1" ht="25.5" customHeight="1">
      <c r="B1379" s="41"/>
      <c r="C1379" s="192" t="s">
        <v>2472</v>
      </c>
      <c r="D1379" s="192" t="s">
        <v>176</v>
      </c>
      <c r="E1379" s="193" t="s">
        <v>2473</v>
      </c>
      <c r="F1379" s="194" t="s">
        <v>2474</v>
      </c>
      <c r="G1379" s="195" t="s">
        <v>327</v>
      </c>
      <c r="H1379" s="196">
        <v>25.399000000000001</v>
      </c>
      <c r="I1379" s="197"/>
      <c r="J1379" s="198">
        <f>ROUND(I1379*H1379,2)</f>
        <v>0</v>
      </c>
      <c r="K1379" s="194" t="s">
        <v>78</v>
      </c>
      <c r="L1379" s="61"/>
      <c r="M1379" s="199" t="s">
        <v>78</v>
      </c>
      <c r="N1379" s="200" t="s">
        <v>50</v>
      </c>
      <c r="O1379" s="42"/>
      <c r="P1379" s="201">
        <f>O1379*H1379</f>
        <v>0</v>
      </c>
      <c r="Q1379" s="201">
        <v>6.0000000000000002E-5</v>
      </c>
      <c r="R1379" s="201">
        <f>Q1379*H1379</f>
        <v>1.5239400000000001E-3</v>
      </c>
      <c r="S1379" s="201">
        <v>0</v>
      </c>
      <c r="T1379" s="202">
        <f>S1379*H1379</f>
        <v>0</v>
      </c>
      <c r="AR1379" s="23" t="s">
        <v>239</v>
      </c>
      <c r="AT1379" s="23" t="s">
        <v>176</v>
      </c>
      <c r="AU1379" s="23" t="s">
        <v>188</v>
      </c>
      <c r="AY1379" s="23" t="s">
        <v>173</v>
      </c>
      <c r="BE1379" s="203">
        <f>IF(N1379="základní",J1379,0)</f>
        <v>0</v>
      </c>
      <c r="BF1379" s="203">
        <f>IF(N1379="snížená",J1379,0)</f>
        <v>0</v>
      </c>
      <c r="BG1379" s="203">
        <f>IF(N1379="zákl. přenesená",J1379,0)</f>
        <v>0</v>
      </c>
      <c r="BH1379" s="203">
        <f>IF(N1379="sníž. přenesená",J1379,0)</f>
        <v>0</v>
      </c>
      <c r="BI1379" s="203">
        <f>IF(N1379="nulová",J1379,0)</f>
        <v>0</v>
      </c>
      <c r="BJ1379" s="23" t="s">
        <v>87</v>
      </c>
      <c r="BK1379" s="203">
        <f>ROUND(I1379*H1379,2)</f>
        <v>0</v>
      </c>
      <c r="BL1379" s="23" t="s">
        <v>239</v>
      </c>
      <c r="BM1379" s="23" t="s">
        <v>2475</v>
      </c>
    </row>
    <row r="1380" spans="2:65" s="1" customFormat="1" ht="27">
      <c r="B1380" s="41"/>
      <c r="C1380" s="63"/>
      <c r="D1380" s="204" t="s">
        <v>351</v>
      </c>
      <c r="E1380" s="63"/>
      <c r="F1380" s="252" t="s">
        <v>2476</v>
      </c>
      <c r="G1380" s="63"/>
      <c r="H1380" s="63"/>
      <c r="I1380" s="163"/>
      <c r="J1380" s="63"/>
      <c r="K1380" s="63"/>
      <c r="L1380" s="61"/>
      <c r="M1380" s="206"/>
      <c r="N1380" s="42"/>
      <c r="O1380" s="42"/>
      <c r="P1380" s="42"/>
      <c r="Q1380" s="42"/>
      <c r="R1380" s="42"/>
      <c r="S1380" s="42"/>
      <c r="T1380" s="78"/>
      <c r="AT1380" s="23" t="s">
        <v>351</v>
      </c>
      <c r="AU1380" s="23" t="s">
        <v>188</v>
      </c>
    </row>
    <row r="1381" spans="2:65" s="11" customFormat="1" ht="13.5">
      <c r="B1381" s="210"/>
      <c r="C1381" s="211"/>
      <c r="D1381" s="204" t="s">
        <v>279</v>
      </c>
      <c r="E1381" s="212" t="s">
        <v>78</v>
      </c>
      <c r="F1381" s="213" t="s">
        <v>2477</v>
      </c>
      <c r="G1381" s="211"/>
      <c r="H1381" s="214">
        <v>25.399000000000001</v>
      </c>
      <c r="I1381" s="215"/>
      <c r="J1381" s="211"/>
      <c r="K1381" s="211"/>
      <c r="L1381" s="216"/>
      <c r="M1381" s="217"/>
      <c r="N1381" s="218"/>
      <c r="O1381" s="218"/>
      <c r="P1381" s="218"/>
      <c r="Q1381" s="218"/>
      <c r="R1381" s="218"/>
      <c r="S1381" s="218"/>
      <c r="T1381" s="219"/>
      <c r="AT1381" s="220" t="s">
        <v>279</v>
      </c>
      <c r="AU1381" s="220" t="s">
        <v>188</v>
      </c>
      <c r="AV1381" s="11" t="s">
        <v>89</v>
      </c>
      <c r="AW1381" s="11" t="s">
        <v>42</v>
      </c>
      <c r="AX1381" s="11" t="s">
        <v>87</v>
      </c>
      <c r="AY1381" s="220" t="s">
        <v>173</v>
      </c>
    </row>
    <row r="1382" spans="2:65" s="1" customFormat="1" ht="25.5" customHeight="1">
      <c r="B1382" s="41"/>
      <c r="C1382" s="192" t="s">
        <v>2478</v>
      </c>
      <c r="D1382" s="192" t="s">
        <v>176</v>
      </c>
      <c r="E1382" s="193" t="s">
        <v>2479</v>
      </c>
      <c r="F1382" s="194" t="s">
        <v>2474</v>
      </c>
      <c r="G1382" s="195" t="s">
        <v>327</v>
      </c>
      <c r="H1382" s="196">
        <v>40.398000000000003</v>
      </c>
      <c r="I1382" s="197"/>
      <c r="J1382" s="198">
        <f>ROUND(I1382*H1382,2)</f>
        <v>0</v>
      </c>
      <c r="K1382" s="194" t="s">
        <v>78</v>
      </c>
      <c r="L1382" s="61"/>
      <c r="M1382" s="199" t="s">
        <v>78</v>
      </c>
      <c r="N1382" s="200" t="s">
        <v>50</v>
      </c>
      <c r="O1382" s="42"/>
      <c r="P1382" s="201">
        <f>O1382*H1382</f>
        <v>0</v>
      </c>
      <c r="Q1382" s="201">
        <v>6.0000000000000002E-5</v>
      </c>
      <c r="R1382" s="201">
        <f>Q1382*H1382</f>
        <v>2.4238800000000002E-3</v>
      </c>
      <c r="S1382" s="201">
        <v>0</v>
      </c>
      <c r="T1382" s="202">
        <f>S1382*H1382</f>
        <v>0</v>
      </c>
      <c r="AR1382" s="23" t="s">
        <v>239</v>
      </c>
      <c r="AT1382" s="23" t="s">
        <v>176</v>
      </c>
      <c r="AU1382" s="23" t="s">
        <v>188</v>
      </c>
      <c r="AY1382" s="23" t="s">
        <v>173</v>
      </c>
      <c r="BE1382" s="203">
        <f>IF(N1382="základní",J1382,0)</f>
        <v>0</v>
      </c>
      <c r="BF1382" s="203">
        <f>IF(N1382="snížená",J1382,0)</f>
        <v>0</v>
      </c>
      <c r="BG1382" s="203">
        <f>IF(N1382="zákl. přenesená",J1382,0)</f>
        <v>0</v>
      </c>
      <c r="BH1382" s="203">
        <f>IF(N1382="sníž. přenesená",J1382,0)</f>
        <v>0</v>
      </c>
      <c r="BI1382" s="203">
        <f>IF(N1382="nulová",J1382,0)</f>
        <v>0</v>
      </c>
      <c r="BJ1382" s="23" t="s">
        <v>87</v>
      </c>
      <c r="BK1382" s="203">
        <f>ROUND(I1382*H1382,2)</f>
        <v>0</v>
      </c>
      <c r="BL1382" s="23" t="s">
        <v>239</v>
      </c>
      <c r="BM1382" s="23" t="s">
        <v>2480</v>
      </c>
    </row>
    <row r="1383" spans="2:65" s="1" customFormat="1" ht="27">
      <c r="B1383" s="41"/>
      <c r="C1383" s="63"/>
      <c r="D1383" s="204" t="s">
        <v>351</v>
      </c>
      <c r="E1383" s="63"/>
      <c r="F1383" s="252" t="s">
        <v>2481</v>
      </c>
      <c r="G1383" s="63"/>
      <c r="H1383" s="63"/>
      <c r="I1383" s="163"/>
      <c r="J1383" s="63"/>
      <c r="K1383" s="63"/>
      <c r="L1383" s="61"/>
      <c r="M1383" s="206"/>
      <c r="N1383" s="42"/>
      <c r="O1383" s="42"/>
      <c r="P1383" s="42"/>
      <c r="Q1383" s="42"/>
      <c r="R1383" s="42"/>
      <c r="S1383" s="42"/>
      <c r="T1383" s="78"/>
      <c r="AT1383" s="23" t="s">
        <v>351</v>
      </c>
      <c r="AU1383" s="23" t="s">
        <v>188</v>
      </c>
    </row>
    <row r="1384" spans="2:65" s="11" customFormat="1" ht="13.5">
      <c r="B1384" s="210"/>
      <c r="C1384" s="211"/>
      <c r="D1384" s="204" t="s">
        <v>279</v>
      </c>
      <c r="E1384" s="212" t="s">
        <v>78</v>
      </c>
      <c r="F1384" s="213" t="s">
        <v>2482</v>
      </c>
      <c r="G1384" s="211"/>
      <c r="H1384" s="214">
        <v>40.398000000000003</v>
      </c>
      <c r="I1384" s="215"/>
      <c r="J1384" s="211"/>
      <c r="K1384" s="211"/>
      <c r="L1384" s="216"/>
      <c r="M1384" s="217"/>
      <c r="N1384" s="218"/>
      <c r="O1384" s="218"/>
      <c r="P1384" s="218"/>
      <c r="Q1384" s="218"/>
      <c r="R1384" s="218"/>
      <c r="S1384" s="218"/>
      <c r="T1384" s="219"/>
      <c r="AT1384" s="220" t="s">
        <v>279</v>
      </c>
      <c r="AU1384" s="220" t="s">
        <v>188</v>
      </c>
      <c r="AV1384" s="11" t="s">
        <v>89</v>
      </c>
      <c r="AW1384" s="11" t="s">
        <v>42</v>
      </c>
      <c r="AX1384" s="11" t="s">
        <v>87</v>
      </c>
      <c r="AY1384" s="220" t="s">
        <v>173</v>
      </c>
    </row>
    <row r="1385" spans="2:65" s="1" customFormat="1" ht="25.5" customHeight="1">
      <c r="B1385" s="41"/>
      <c r="C1385" s="192" t="s">
        <v>2483</v>
      </c>
      <c r="D1385" s="192" t="s">
        <v>176</v>
      </c>
      <c r="E1385" s="193" t="s">
        <v>2484</v>
      </c>
      <c r="F1385" s="194" t="s">
        <v>2485</v>
      </c>
      <c r="G1385" s="195" t="s">
        <v>327</v>
      </c>
      <c r="H1385" s="196">
        <v>15.704000000000001</v>
      </c>
      <c r="I1385" s="197"/>
      <c r="J1385" s="198">
        <f>ROUND(I1385*H1385,2)</f>
        <v>0</v>
      </c>
      <c r="K1385" s="194" t="s">
        <v>78</v>
      </c>
      <c r="L1385" s="61"/>
      <c r="M1385" s="199" t="s">
        <v>78</v>
      </c>
      <c r="N1385" s="200" t="s">
        <v>50</v>
      </c>
      <c r="O1385" s="42"/>
      <c r="P1385" s="201">
        <f>O1385*H1385</f>
        <v>0</v>
      </c>
      <c r="Q1385" s="201">
        <v>6.0000000000000002E-5</v>
      </c>
      <c r="R1385" s="201">
        <f>Q1385*H1385</f>
        <v>9.4224000000000011E-4</v>
      </c>
      <c r="S1385" s="201">
        <v>0</v>
      </c>
      <c r="T1385" s="202">
        <f>S1385*H1385</f>
        <v>0</v>
      </c>
      <c r="AR1385" s="23" t="s">
        <v>239</v>
      </c>
      <c r="AT1385" s="23" t="s">
        <v>176</v>
      </c>
      <c r="AU1385" s="23" t="s">
        <v>188</v>
      </c>
      <c r="AY1385" s="23" t="s">
        <v>173</v>
      </c>
      <c r="BE1385" s="203">
        <f>IF(N1385="základní",J1385,0)</f>
        <v>0</v>
      </c>
      <c r="BF1385" s="203">
        <f>IF(N1385="snížená",J1385,0)</f>
        <v>0</v>
      </c>
      <c r="BG1385" s="203">
        <f>IF(N1385="zákl. přenesená",J1385,0)</f>
        <v>0</v>
      </c>
      <c r="BH1385" s="203">
        <f>IF(N1385="sníž. přenesená",J1385,0)</f>
        <v>0</v>
      </c>
      <c r="BI1385" s="203">
        <f>IF(N1385="nulová",J1385,0)</f>
        <v>0</v>
      </c>
      <c r="BJ1385" s="23" t="s">
        <v>87</v>
      </c>
      <c r="BK1385" s="203">
        <f>ROUND(I1385*H1385,2)</f>
        <v>0</v>
      </c>
      <c r="BL1385" s="23" t="s">
        <v>239</v>
      </c>
      <c r="BM1385" s="23" t="s">
        <v>2486</v>
      </c>
    </row>
    <row r="1386" spans="2:65" s="1" customFormat="1" ht="27">
      <c r="B1386" s="41"/>
      <c r="C1386" s="63"/>
      <c r="D1386" s="204" t="s">
        <v>351</v>
      </c>
      <c r="E1386" s="63"/>
      <c r="F1386" s="252" t="s">
        <v>2487</v>
      </c>
      <c r="G1386" s="63"/>
      <c r="H1386" s="63"/>
      <c r="I1386" s="163"/>
      <c r="J1386" s="63"/>
      <c r="K1386" s="63"/>
      <c r="L1386" s="61"/>
      <c r="M1386" s="206"/>
      <c r="N1386" s="42"/>
      <c r="O1386" s="42"/>
      <c r="P1386" s="42"/>
      <c r="Q1386" s="42"/>
      <c r="R1386" s="42"/>
      <c r="S1386" s="42"/>
      <c r="T1386" s="78"/>
      <c r="AT1386" s="23" t="s">
        <v>351</v>
      </c>
      <c r="AU1386" s="23" t="s">
        <v>188</v>
      </c>
    </row>
    <row r="1387" spans="2:65" s="11" customFormat="1" ht="13.5">
      <c r="B1387" s="210"/>
      <c r="C1387" s="211"/>
      <c r="D1387" s="204" t="s">
        <v>279</v>
      </c>
      <c r="E1387" s="212" t="s">
        <v>78</v>
      </c>
      <c r="F1387" s="213" t="s">
        <v>2488</v>
      </c>
      <c r="G1387" s="211"/>
      <c r="H1387" s="214">
        <v>15.704000000000001</v>
      </c>
      <c r="I1387" s="215"/>
      <c r="J1387" s="211"/>
      <c r="K1387" s="211"/>
      <c r="L1387" s="216"/>
      <c r="M1387" s="217"/>
      <c r="N1387" s="218"/>
      <c r="O1387" s="218"/>
      <c r="P1387" s="218"/>
      <c r="Q1387" s="218"/>
      <c r="R1387" s="218"/>
      <c r="S1387" s="218"/>
      <c r="T1387" s="219"/>
      <c r="AT1387" s="220" t="s">
        <v>279</v>
      </c>
      <c r="AU1387" s="220" t="s">
        <v>188</v>
      </c>
      <c r="AV1387" s="11" t="s">
        <v>89</v>
      </c>
      <c r="AW1387" s="11" t="s">
        <v>42</v>
      </c>
      <c r="AX1387" s="11" t="s">
        <v>87</v>
      </c>
      <c r="AY1387" s="220" t="s">
        <v>173</v>
      </c>
    </row>
    <row r="1388" spans="2:65" s="1" customFormat="1" ht="25.5" customHeight="1">
      <c r="B1388" s="41"/>
      <c r="C1388" s="192" t="s">
        <v>2489</v>
      </c>
      <c r="D1388" s="192" t="s">
        <v>176</v>
      </c>
      <c r="E1388" s="193" t="s">
        <v>2490</v>
      </c>
      <c r="F1388" s="194" t="s">
        <v>2485</v>
      </c>
      <c r="G1388" s="195" t="s">
        <v>327</v>
      </c>
      <c r="H1388" s="196">
        <v>26.744</v>
      </c>
      <c r="I1388" s="197"/>
      <c r="J1388" s="198">
        <f>ROUND(I1388*H1388,2)</f>
        <v>0</v>
      </c>
      <c r="K1388" s="194" t="s">
        <v>78</v>
      </c>
      <c r="L1388" s="61"/>
      <c r="M1388" s="199" t="s">
        <v>78</v>
      </c>
      <c r="N1388" s="200" t="s">
        <v>50</v>
      </c>
      <c r="O1388" s="42"/>
      <c r="P1388" s="201">
        <f>O1388*H1388</f>
        <v>0</v>
      </c>
      <c r="Q1388" s="201">
        <v>6.0000000000000002E-5</v>
      </c>
      <c r="R1388" s="201">
        <f>Q1388*H1388</f>
        <v>1.6046400000000001E-3</v>
      </c>
      <c r="S1388" s="201">
        <v>0</v>
      </c>
      <c r="T1388" s="202">
        <f>S1388*H1388</f>
        <v>0</v>
      </c>
      <c r="AR1388" s="23" t="s">
        <v>239</v>
      </c>
      <c r="AT1388" s="23" t="s">
        <v>176</v>
      </c>
      <c r="AU1388" s="23" t="s">
        <v>188</v>
      </c>
      <c r="AY1388" s="23" t="s">
        <v>173</v>
      </c>
      <c r="BE1388" s="203">
        <f>IF(N1388="základní",J1388,0)</f>
        <v>0</v>
      </c>
      <c r="BF1388" s="203">
        <f>IF(N1388="snížená",J1388,0)</f>
        <v>0</v>
      </c>
      <c r="BG1388" s="203">
        <f>IF(N1388="zákl. přenesená",J1388,0)</f>
        <v>0</v>
      </c>
      <c r="BH1388" s="203">
        <f>IF(N1388="sníž. přenesená",J1388,0)</f>
        <v>0</v>
      </c>
      <c r="BI1388" s="203">
        <f>IF(N1388="nulová",J1388,0)</f>
        <v>0</v>
      </c>
      <c r="BJ1388" s="23" t="s">
        <v>87</v>
      </c>
      <c r="BK1388" s="203">
        <f>ROUND(I1388*H1388,2)</f>
        <v>0</v>
      </c>
      <c r="BL1388" s="23" t="s">
        <v>239</v>
      </c>
      <c r="BM1388" s="23" t="s">
        <v>2491</v>
      </c>
    </row>
    <row r="1389" spans="2:65" s="1" customFormat="1" ht="27">
      <c r="B1389" s="41"/>
      <c r="C1389" s="63"/>
      <c r="D1389" s="204" t="s">
        <v>351</v>
      </c>
      <c r="E1389" s="63"/>
      <c r="F1389" s="252" t="s">
        <v>2492</v>
      </c>
      <c r="G1389" s="63"/>
      <c r="H1389" s="63"/>
      <c r="I1389" s="163"/>
      <c r="J1389" s="63"/>
      <c r="K1389" s="63"/>
      <c r="L1389" s="61"/>
      <c r="M1389" s="206"/>
      <c r="N1389" s="42"/>
      <c r="O1389" s="42"/>
      <c r="P1389" s="42"/>
      <c r="Q1389" s="42"/>
      <c r="R1389" s="42"/>
      <c r="S1389" s="42"/>
      <c r="T1389" s="78"/>
      <c r="AT1389" s="23" t="s">
        <v>351</v>
      </c>
      <c r="AU1389" s="23" t="s">
        <v>188</v>
      </c>
    </row>
    <row r="1390" spans="2:65" s="11" customFormat="1" ht="13.5">
      <c r="B1390" s="210"/>
      <c r="C1390" s="211"/>
      <c r="D1390" s="204" t="s">
        <v>279</v>
      </c>
      <c r="E1390" s="212" t="s">
        <v>78</v>
      </c>
      <c r="F1390" s="213" t="s">
        <v>2493</v>
      </c>
      <c r="G1390" s="211"/>
      <c r="H1390" s="214">
        <v>26.744</v>
      </c>
      <c r="I1390" s="215"/>
      <c r="J1390" s="211"/>
      <c r="K1390" s="211"/>
      <c r="L1390" s="216"/>
      <c r="M1390" s="217"/>
      <c r="N1390" s="218"/>
      <c r="O1390" s="218"/>
      <c r="P1390" s="218"/>
      <c r="Q1390" s="218"/>
      <c r="R1390" s="218"/>
      <c r="S1390" s="218"/>
      <c r="T1390" s="219"/>
      <c r="AT1390" s="220" t="s">
        <v>279</v>
      </c>
      <c r="AU1390" s="220" t="s">
        <v>188</v>
      </c>
      <c r="AV1390" s="11" t="s">
        <v>89</v>
      </c>
      <c r="AW1390" s="11" t="s">
        <v>42</v>
      </c>
      <c r="AX1390" s="11" t="s">
        <v>87</v>
      </c>
      <c r="AY1390" s="220" t="s">
        <v>173</v>
      </c>
    </row>
    <row r="1391" spans="2:65" s="1" customFormat="1" ht="25.5" customHeight="1">
      <c r="B1391" s="41"/>
      <c r="C1391" s="192" t="s">
        <v>2494</v>
      </c>
      <c r="D1391" s="192" t="s">
        <v>176</v>
      </c>
      <c r="E1391" s="193" t="s">
        <v>2495</v>
      </c>
      <c r="F1391" s="194" t="s">
        <v>2496</v>
      </c>
      <c r="G1391" s="195" t="s">
        <v>327</v>
      </c>
      <c r="H1391" s="196">
        <v>18.988</v>
      </c>
      <c r="I1391" s="197"/>
      <c r="J1391" s="198">
        <f>ROUND(I1391*H1391,2)</f>
        <v>0</v>
      </c>
      <c r="K1391" s="194" t="s">
        <v>78</v>
      </c>
      <c r="L1391" s="61"/>
      <c r="M1391" s="199" t="s">
        <v>78</v>
      </c>
      <c r="N1391" s="200" t="s">
        <v>50</v>
      </c>
      <c r="O1391" s="42"/>
      <c r="P1391" s="201">
        <f>O1391*H1391</f>
        <v>0</v>
      </c>
      <c r="Q1391" s="201">
        <v>6.0000000000000002E-5</v>
      </c>
      <c r="R1391" s="201">
        <f>Q1391*H1391</f>
        <v>1.1392799999999999E-3</v>
      </c>
      <c r="S1391" s="201">
        <v>0</v>
      </c>
      <c r="T1391" s="202">
        <f>S1391*H1391</f>
        <v>0</v>
      </c>
      <c r="AR1391" s="23" t="s">
        <v>239</v>
      </c>
      <c r="AT1391" s="23" t="s">
        <v>176</v>
      </c>
      <c r="AU1391" s="23" t="s">
        <v>188</v>
      </c>
      <c r="AY1391" s="23" t="s">
        <v>173</v>
      </c>
      <c r="BE1391" s="203">
        <f>IF(N1391="základní",J1391,0)</f>
        <v>0</v>
      </c>
      <c r="BF1391" s="203">
        <f>IF(N1391="snížená",J1391,0)</f>
        <v>0</v>
      </c>
      <c r="BG1391" s="203">
        <f>IF(N1391="zákl. přenesená",J1391,0)</f>
        <v>0</v>
      </c>
      <c r="BH1391" s="203">
        <f>IF(N1391="sníž. přenesená",J1391,0)</f>
        <v>0</v>
      </c>
      <c r="BI1391" s="203">
        <f>IF(N1391="nulová",J1391,0)</f>
        <v>0</v>
      </c>
      <c r="BJ1391" s="23" t="s">
        <v>87</v>
      </c>
      <c r="BK1391" s="203">
        <f>ROUND(I1391*H1391,2)</f>
        <v>0</v>
      </c>
      <c r="BL1391" s="23" t="s">
        <v>239</v>
      </c>
      <c r="BM1391" s="23" t="s">
        <v>2497</v>
      </c>
    </row>
    <row r="1392" spans="2:65" s="1" customFormat="1" ht="27">
      <c r="B1392" s="41"/>
      <c r="C1392" s="63"/>
      <c r="D1392" s="204" t="s">
        <v>351</v>
      </c>
      <c r="E1392" s="63"/>
      <c r="F1392" s="252" t="s">
        <v>2498</v>
      </c>
      <c r="G1392" s="63"/>
      <c r="H1392" s="63"/>
      <c r="I1392" s="163"/>
      <c r="J1392" s="63"/>
      <c r="K1392" s="63"/>
      <c r="L1392" s="61"/>
      <c r="M1392" s="206"/>
      <c r="N1392" s="42"/>
      <c r="O1392" s="42"/>
      <c r="P1392" s="42"/>
      <c r="Q1392" s="42"/>
      <c r="R1392" s="42"/>
      <c r="S1392" s="42"/>
      <c r="T1392" s="78"/>
      <c r="AT1392" s="23" t="s">
        <v>351</v>
      </c>
      <c r="AU1392" s="23" t="s">
        <v>188</v>
      </c>
    </row>
    <row r="1393" spans="2:65" s="11" customFormat="1" ht="13.5">
      <c r="B1393" s="210"/>
      <c r="C1393" s="211"/>
      <c r="D1393" s="204" t="s">
        <v>279</v>
      </c>
      <c r="E1393" s="212" t="s">
        <v>78</v>
      </c>
      <c r="F1393" s="213" t="s">
        <v>2499</v>
      </c>
      <c r="G1393" s="211"/>
      <c r="H1393" s="214">
        <v>18.988</v>
      </c>
      <c r="I1393" s="215"/>
      <c r="J1393" s="211"/>
      <c r="K1393" s="211"/>
      <c r="L1393" s="216"/>
      <c r="M1393" s="217"/>
      <c r="N1393" s="218"/>
      <c r="O1393" s="218"/>
      <c r="P1393" s="218"/>
      <c r="Q1393" s="218"/>
      <c r="R1393" s="218"/>
      <c r="S1393" s="218"/>
      <c r="T1393" s="219"/>
      <c r="AT1393" s="220" t="s">
        <v>279</v>
      </c>
      <c r="AU1393" s="220" t="s">
        <v>188</v>
      </c>
      <c r="AV1393" s="11" t="s">
        <v>89</v>
      </c>
      <c r="AW1393" s="11" t="s">
        <v>42</v>
      </c>
      <c r="AX1393" s="11" t="s">
        <v>87</v>
      </c>
      <c r="AY1393" s="220" t="s">
        <v>173</v>
      </c>
    </row>
    <row r="1394" spans="2:65" s="1" customFormat="1" ht="25.5" customHeight="1">
      <c r="B1394" s="41"/>
      <c r="C1394" s="192" t="s">
        <v>2500</v>
      </c>
      <c r="D1394" s="192" t="s">
        <v>176</v>
      </c>
      <c r="E1394" s="193" t="s">
        <v>2501</v>
      </c>
      <c r="F1394" s="194" t="s">
        <v>2496</v>
      </c>
      <c r="G1394" s="195" t="s">
        <v>327</v>
      </c>
      <c r="H1394" s="196">
        <v>9.2230000000000008</v>
      </c>
      <c r="I1394" s="197"/>
      <c r="J1394" s="198">
        <f>ROUND(I1394*H1394,2)</f>
        <v>0</v>
      </c>
      <c r="K1394" s="194" t="s">
        <v>78</v>
      </c>
      <c r="L1394" s="61"/>
      <c r="M1394" s="199" t="s">
        <v>78</v>
      </c>
      <c r="N1394" s="200" t="s">
        <v>50</v>
      </c>
      <c r="O1394" s="42"/>
      <c r="P1394" s="201">
        <f>O1394*H1394</f>
        <v>0</v>
      </c>
      <c r="Q1394" s="201">
        <v>6.0000000000000002E-5</v>
      </c>
      <c r="R1394" s="201">
        <f>Q1394*H1394</f>
        <v>5.5338000000000002E-4</v>
      </c>
      <c r="S1394" s="201">
        <v>0</v>
      </c>
      <c r="T1394" s="202">
        <f>S1394*H1394</f>
        <v>0</v>
      </c>
      <c r="AR1394" s="23" t="s">
        <v>239</v>
      </c>
      <c r="AT1394" s="23" t="s">
        <v>176</v>
      </c>
      <c r="AU1394" s="23" t="s">
        <v>188</v>
      </c>
      <c r="AY1394" s="23" t="s">
        <v>173</v>
      </c>
      <c r="BE1394" s="203">
        <f>IF(N1394="základní",J1394,0)</f>
        <v>0</v>
      </c>
      <c r="BF1394" s="203">
        <f>IF(N1394="snížená",J1394,0)</f>
        <v>0</v>
      </c>
      <c r="BG1394" s="203">
        <f>IF(N1394="zákl. přenesená",J1394,0)</f>
        <v>0</v>
      </c>
      <c r="BH1394" s="203">
        <f>IF(N1394="sníž. přenesená",J1394,0)</f>
        <v>0</v>
      </c>
      <c r="BI1394" s="203">
        <f>IF(N1394="nulová",J1394,0)</f>
        <v>0</v>
      </c>
      <c r="BJ1394" s="23" t="s">
        <v>87</v>
      </c>
      <c r="BK1394" s="203">
        <f>ROUND(I1394*H1394,2)</f>
        <v>0</v>
      </c>
      <c r="BL1394" s="23" t="s">
        <v>239</v>
      </c>
      <c r="BM1394" s="23" t="s">
        <v>2502</v>
      </c>
    </row>
    <row r="1395" spans="2:65" s="1" customFormat="1" ht="27">
      <c r="B1395" s="41"/>
      <c r="C1395" s="63"/>
      <c r="D1395" s="204" t="s">
        <v>351</v>
      </c>
      <c r="E1395" s="63"/>
      <c r="F1395" s="252" t="s">
        <v>2503</v>
      </c>
      <c r="G1395" s="63"/>
      <c r="H1395" s="63"/>
      <c r="I1395" s="163"/>
      <c r="J1395" s="63"/>
      <c r="K1395" s="63"/>
      <c r="L1395" s="61"/>
      <c r="M1395" s="206"/>
      <c r="N1395" s="42"/>
      <c r="O1395" s="42"/>
      <c r="P1395" s="42"/>
      <c r="Q1395" s="42"/>
      <c r="R1395" s="42"/>
      <c r="S1395" s="42"/>
      <c r="T1395" s="78"/>
      <c r="AT1395" s="23" t="s">
        <v>351</v>
      </c>
      <c r="AU1395" s="23" t="s">
        <v>188</v>
      </c>
    </row>
    <row r="1396" spans="2:65" s="11" customFormat="1" ht="13.5">
      <c r="B1396" s="210"/>
      <c r="C1396" s="211"/>
      <c r="D1396" s="204" t="s">
        <v>279</v>
      </c>
      <c r="E1396" s="212" t="s">
        <v>78</v>
      </c>
      <c r="F1396" s="213" t="s">
        <v>2504</v>
      </c>
      <c r="G1396" s="211"/>
      <c r="H1396" s="214">
        <v>9.2230000000000008</v>
      </c>
      <c r="I1396" s="215"/>
      <c r="J1396" s="211"/>
      <c r="K1396" s="211"/>
      <c r="L1396" s="216"/>
      <c r="M1396" s="217"/>
      <c r="N1396" s="218"/>
      <c r="O1396" s="218"/>
      <c r="P1396" s="218"/>
      <c r="Q1396" s="218"/>
      <c r="R1396" s="218"/>
      <c r="S1396" s="218"/>
      <c r="T1396" s="219"/>
      <c r="AT1396" s="220" t="s">
        <v>279</v>
      </c>
      <c r="AU1396" s="220" t="s">
        <v>188</v>
      </c>
      <c r="AV1396" s="11" t="s">
        <v>89</v>
      </c>
      <c r="AW1396" s="11" t="s">
        <v>42</v>
      </c>
      <c r="AX1396" s="11" t="s">
        <v>87</v>
      </c>
      <c r="AY1396" s="220" t="s">
        <v>173</v>
      </c>
    </row>
    <row r="1397" spans="2:65" s="1" customFormat="1" ht="25.5" customHeight="1">
      <c r="B1397" s="41"/>
      <c r="C1397" s="192" t="s">
        <v>2505</v>
      </c>
      <c r="D1397" s="192" t="s">
        <v>176</v>
      </c>
      <c r="E1397" s="193" t="s">
        <v>2506</v>
      </c>
      <c r="F1397" s="194" t="s">
        <v>2507</v>
      </c>
      <c r="G1397" s="195" t="s">
        <v>327</v>
      </c>
      <c r="H1397" s="196">
        <v>15.5</v>
      </c>
      <c r="I1397" s="197"/>
      <c r="J1397" s="198">
        <f>ROUND(I1397*H1397,2)</f>
        <v>0</v>
      </c>
      <c r="K1397" s="194" t="s">
        <v>78</v>
      </c>
      <c r="L1397" s="61"/>
      <c r="M1397" s="199" t="s">
        <v>78</v>
      </c>
      <c r="N1397" s="200" t="s">
        <v>50</v>
      </c>
      <c r="O1397" s="42"/>
      <c r="P1397" s="201">
        <f>O1397*H1397</f>
        <v>0</v>
      </c>
      <c r="Q1397" s="201">
        <v>6.0000000000000002E-5</v>
      </c>
      <c r="R1397" s="201">
        <f>Q1397*H1397</f>
        <v>9.3000000000000005E-4</v>
      </c>
      <c r="S1397" s="201">
        <v>0</v>
      </c>
      <c r="T1397" s="202">
        <f>S1397*H1397</f>
        <v>0</v>
      </c>
      <c r="AR1397" s="23" t="s">
        <v>239</v>
      </c>
      <c r="AT1397" s="23" t="s">
        <v>176</v>
      </c>
      <c r="AU1397" s="23" t="s">
        <v>188</v>
      </c>
      <c r="AY1397" s="23" t="s">
        <v>173</v>
      </c>
      <c r="BE1397" s="203">
        <f>IF(N1397="základní",J1397,0)</f>
        <v>0</v>
      </c>
      <c r="BF1397" s="203">
        <f>IF(N1397="snížená",J1397,0)</f>
        <v>0</v>
      </c>
      <c r="BG1397" s="203">
        <f>IF(N1397="zákl. přenesená",J1397,0)</f>
        <v>0</v>
      </c>
      <c r="BH1397" s="203">
        <f>IF(N1397="sníž. přenesená",J1397,0)</f>
        <v>0</v>
      </c>
      <c r="BI1397" s="203">
        <f>IF(N1397="nulová",J1397,0)</f>
        <v>0</v>
      </c>
      <c r="BJ1397" s="23" t="s">
        <v>87</v>
      </c>
      <c r="BK1397" s="203">
        <f>ROUND(I1397*H1397,2)</f>
        <v>0</v>
      </c>
      <c r="BL1397" s="23" t="s">
        <v>239</v>
      </c>
      <c r="BM1397" s="23" t="s">
        <v>2508</v>
      </c>
    </row>
    <row r="1398" spans="2:65" s="1" customFormat="1" ht="25.5" customHeight="1">
      <c r="B1398" s="41"/>
      <c r="C1398" s="192" t="s">
        <v>2509</v>
      </c>
      <c r="D1398" s="192" t="s">
        <v>176</v>
      </c>
      <c r="E1398" s="193" t="s">
        <v>2510</v>
      </c>
      <c r="F1398" s="194" t="s">
        <v>2511</v>
      </c>
      <c r="G1398" s="195" t="s">
        <v>338</v>
      </c>
      <c r="H1398" s="196">
        <v>1</v>
      </c>
      <c r="I1398" s="197"/>
      <c r="J1398" s="198">
        <f>ROUND(I1398*H1398,2)</f>
        <v>0</v>
      </c>
      <c r="K1398" s="194" t="s">
        <v>78</v>
      </c>
      <c r="L1398" s="61"/>
      <c r="M1398" s="199" t="s">
        <v>78</v>
      </c>
      <c r="N1398" s="200" t="s">
        <v>50</v>
      </c>
      <c r="O1398" s="42"/>
      <c r="P1398" s="201">
        <f>O1398*H1398</f>
        <v>0</v>
      </c>
      <c r="Q1398" s="201">
        <v>6.0000000000000002E-5</v>
      </c>
      <c r="R1398" s="201">
        <f>Q1398*H1398</f>
        <v>6.0000000000000002E-5</v>
      </c>
      <c r="S1398" s="201">
        <v>0</v>
      </c>
      <c r="T1398" s="202">
        <f>S1398*H1398</f>
        <v>0</v>
      </c>
      <c r="AR1398" s="23" t="s">
        <v>239</v>
      </c>
      <c r="AT1398" s="23" t="s">
        <v>176</v>
      </c>
      <c r="AU1398" s="23" t="s">
        <v>188</v>
      </c>
      <c r="AY1398" s="23" t="s">
        <v>173</v>
      </c>
      <c r="BE1398" s="203">
        <f>IF(N1398="základní",J1398,0)</f>
        <v>0</v>
      </c>
      <c r="BF1398" s="203">
        <f>IF(N1398="snížená",J1398,0)</f>
        <v>0</v>
      </c>
      <c r="BG1398" s="203">
        <f>IF(N1398="zákl. přenesená",J1398,0)</f>
        <v>0</v>
      </c>
      <c r="BH1398" s="203">
        <f>IF(N1398="sníž. přenesená",J1398,0)</f>
        <v>0</v>
      </c>
      <c r="BI1398" s="203">
        <f>IF(N1398="nulová",J1398,0)</f>
        <v>0</v>
      </c>
      <c r="BJ1398" s="23" t="s">
        <v>87</v>
      </c>
      <c r="BK1398" s="203">
        <f>ROUND(I1398*H1398,2)</f>
        <v>0</v>
      </c>
      <c r="BL1398" s="23" t="s">
        <v>239</v>
      </c>
      <c r="BM1398" s="23" t="s">
        <v>2512</v>
      </c>
    </row>
    <row r="1399" spans="2:65" s="1" customFormat="1" ht="38.25" customHeight="1">
      <c r="B1399" s="41"/>
      <c r="C1399" s="192" t="s">
        <v>2513</v>
      </c>
      <c r="D1399" s="192" t="s">
        <v>176</v>
      </c>
      <c r="E1399" s="193" t="s">
        <v>2514</v>
      </c>
      <c r="F1399" s="194" t="s">
        <v>2515</v>
      </c>
      <c r="G1399" s="195" t="s">
        <v>338</v>
      </c>
      <c r="H1399" s="196">
        <v>1</v>
      </c>
      <c r="I1399" s="197"/>
      <c r="J1399" s="198">
        <f>ROUND(I1399*H1399,2)</f>
        <v>0</v>
      </c>
      <c r="K1399" s="194" t="s">
        <v>78</v>
      </c>
      <c r="L1399" s="61"/>
      <c r="M1399" s="199" t="s">
        <v>78</v>
      </c>
      <c r="N1399" s="200" t="s">
        <v>50</v>
      </c>
      <c r="O1399" s="42"/>
      <c r="P1399" s="201">
        <f>O1399*H1399</f>
        <v>0</v>
      </c>
      <c r="Q1399" s="201">
        <v>6.0000000000000002E-5</v>
      </c>
      <c r="R1399" s="201">
        <f>Q1399*H1399</f>
        <v>6.0000000000000002E-5</v>
      </c>
      <c r="S1399" s="201">
        <v>0</v>
      </c>
      <c r="T1399" s="202">
        <f>S1399*H1399</f>
        <v>0</v>
      </c>
      <c r="AR1399" s="23" t="s">
        <v>239</v>
      </c>
      <c r="AT1399" s="23" t="s">
        <v>176</v>
      </c>
      <c r="AU1399" s="23" t="s">
        <v>188</v>
      </c>
      <c r="AY1399" s="23" t="s">
        <v>173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23" t="s">
        <v>87</v>
      </c>
      <c r="BK1399" s="203">
        <f>ROUND(I1399*H1399,2)</f>
        <v>0</v>
      </c>
      <c r="BL1399" s="23" t="s">
        <v>239</v>
      </c>
      <c r="BM1399" s="23" t="s">
        <v>2516</v>
      </c>
    </row>
    <row r="1400" spans="2:65" s="1" customFormat="1" ht="25.5" customHeight="1">
      <c r="B1400" s="41"/>
      <c r="C1400" s="192" t="s">
        <v>2517</v>
      </c>
      <c r="D1400" s="192" t="s">
        <v>176</v>
      </c>
      <c r="E1400" s="193" t="s">
        <v>2518</v>
      </c>
      <c r="F1400" s="194" t="s">
        <v>2519</v>
      </c>
      <c r="G1400" s="195" t="s">
        <v>338</v>
      </c>
      <c r="H1400" s="196">
        <v>1</v>
      </c>
      <c r="I1400" s="197"/>
      <c r="J1400" s="198">
        <f>ROUND(I1400*H1400,2)</f>
        <v>0</v>
      </c>
      <c r="K1400" s="194" t="s">
        <v>78</v>
      </c>
      <c r="L1400" s="61"/>
      <c r="M1400" s="199" t="s">
        <v>78</v>
      </c>
      <c r="N1400" s="200" t="s">
        <v>50</v>
      </c>
      <c r="O1400" s="42"/>
      <c r="P1400" s="201">
        <f>O1400*H1400</f>
        <v>0</v>
      </c>
      <c r="Q1400" s="201">
        <v>6.0000000000000002E-5</v>
      </c>
      <c r="R1400" s="201">
        <f>Q1400*H1400</f>
        <v>6.0000000000000002E-5</v>
      </c>
      <c r="S1400" s="201">
        <v>0</v>
      </c>
      <c r="T1400" s="202">
        <f>S1400*H1400</f>
        <v>0</v>
      </c>
      <c r="AR1400" s="23" t="s">
        <v>239</v>
      </c>
      <c r="AT1400" s="23" t="s">
        <v>176</v>
      </c>
      <c r="AU1400" s="23" t="s">
        <v>188</v>
      </c>
      <c r="AY1400" s="23" t="s">
        <v>173</v>
      </c>
      <c r="BE1400" s="203">
        <f>IF(N1400="základní",J1400,0)</f>
        <v>0</v>
      </c>
      <c r="BF1400" s="203">
        <f>IF(N1400="snížená",J1400,0)</f>
        <v>0</v>
      </c>
      <c r="BG1400" s="203">
        <f>IF(N1400="zákl. přenesená",J1400,0)</f>
        <v>0</v>
      </c>
      <c r="BH1400" s="203">
        <f>IF(N1400="sníž. přenesená",J1400,0)</f>
        <v>0</v>
      </c>
      <c r="BI1400" s="203">
        <f>IF(N1400="nulová",J1400,0)</f>
        <v>0</v>
      </c>
      <c r="BJ1400" s="23" t="s">
        <v>87</v>
      </c>
      <c r="BK1400" s="203">
        <f>ROUND(I1400*H1400,2)</f>
        <v>0</v>
      </c>
      <c r="BL1400" s="23" t="s">
        <v>239</v>
      </c>
      <c r="BM1400" s="23" t="s">
        <v>2520</v>
      </c>
    </row>
    <row r="1401" spans="2:65" s="1" customFormat="1" ht="25.5" customHeight="1">
      <c r="B1401" s="41"/>
      <c r="C1401" s="192" t="s">
        <v>2521</v>
      </c>
      <c r="D1401" s="192" t="s">
        <v>176</v>
      </c>
      <c r="E1401" s="193" t="s">
        <v>2522</v>
      </c>
      <c r="F1401" s="194" t="s">
        <v>2523</v>
      </c>
      <c r="G1401" s="195" t="s">
        <v>327</v>
      </c>
      <c r="H1401" s="196">
        <v>4.5229999999999997</v>
      </c>
      <c r="I1401" s="197"/>
      <c r="J1401" s="198">
        <f>ROUND(I1401*H1401,2)</f>
        <v>0</v>
      </c>
      <c r="K1401" s="194" t="s">
        <v>78</v>
      </c>
      <c r="L1401" s="61"/>
      <c r="M1401" s="199" t="s">
        <v>78</v>
      </c>
      <c r="N1401" s="200" t="s">
        <v>50</v>
      </c>
      <c r="O1401" s="42"/>
      <c r="P1401" s="201">
        <f>O1401*H1401</f>
        <v>0</v>
      </c>
      <c r="Q1401" s="201">
        <v>6.0000000000000002E-5</v>
      </c>
      <c r="R1401" s="201">
        <f>Q1401*H1401</f>
        <v>2.7137999999999999E-4</v>
      </c>
      <c r="S1401" s="201">
        <v>0</v>
      </c>
      <c r="T1401" s="202">
        <f>S1401*H1401</f>
        <v>0</v>
      </c>
      <c r="AR1401" s="23" t="s">
        <v>239</v>
      </c>
      <c r="AT1401" s="23" t="s">
        <v>176</v>
      </c>
      <c r="AU1401" s="23" t="s">
        <v>188</v>
      </c>
      <c r="AY1401" s="23" t="s">
        <v>173</v>
      </c>
      <c r="BE1401" s="203">
        <f>IF(N1401="základní",J1401,0)</f>
        <v>0</v>
      </c>
      <c r="BF1401" s="203">
        <f>IF(N1401="snížená",J1401,0)</f>
        <v>0</v>
      </c>
      <c r="BG1401" s="203">
        <f>IF(N1401="zákl. přenesená",J1401,0)</f>
        <v>0</v>
      </c>
      <c r="BH1401" s="203">
        <f>IF(N1401="sníž. přenesená",J1401,0)</f>
        <v>0</v>
      </c>
      <c r="BI1401" s="203">
        <f>IF(N1401="nulová",J1401,0)</f>
        <v>0</v>
      </c>
      <c r="BJ1401" s="23" t="s">
        <v>87</v>
      </c>
      <c r="BK1401" s="203">
        <f>ROUND(I1401*H1401,2)</f>
        <v>0</v>
      </c>
      <c r="BL1401" s="23" t="s">
        <v>239</v>
      </c>
      <c r="BM1401" s="23" t="s">
        <v>2524</v>
      </c>
    </row>
    <row r="1402" spans="2:65" s="1" customFormat="1" ht="27">
      <c r="B1402" s="41"/>
      <c r="C1402" s="63"/>
      <c r="D1402" s="204" t="s">
        <v>351</v>
      </c>
      <c r="E1402" s="63"/>
      <c r="F1402" s="252" t="s">
        <v>2525</v>
      </c>
      <c r="G1402" s="63"/>
      <c r="H1402" s="63"/>
      <c r="I1402" s="163"/>
      <c r="J1402" s="63"/>
      <c r="K1402" s="63"/>
      <c r="L1402" s="61"/>
      <c r="M1402" s="206"/>
      <c r="N1402" s="42"/>
      <c r="O1402" s="42"/>
      <c r="P1402" s="42"/>
      <c r="Q1402" s="42"/>
      <c r="R1402" s="42"/>
      <c r="S1402" s="42"/>
      <c r="T1402" s="78"/>
      <c r="AT1402" s="23" t="s">
        <v>351</v>
      </c>
      <c r="AU1402" s="23" t="s">
        <v>188</v>
      </c>
    </row>
    <row r="1403" spans="2:65" s="11" customFormat="1" ht="13.5">
      <c r="B1403" s="210"/>
      <c r="C1403" s="211"/>
      <c r="D1403" s="204" t="s">
        <v>279</v>
      </c>
      <c r="E1403" s="212" t="s">
        <v>78</v>
      </c>
      <c r="F1403" s="213" t="s">
        <v>2526</v>
      </c>
      <c r="G1403" s="211"/>
      <c r="H1403" s="214">
        <v>4.5229999999999997</v>
      </c>
      <c r="I1403" s="215"/>
      <c r="J1403" s="211"/>
      <c r="K1403" s="211"/>
      <c r="L1403" s="216"/>
      <c r="M1403" s="217"/>
      <c r="N1403" s="218"/>
      <c r="O1403" s="218"/>
      <c r="P1403" s="218"/>
      <c r="Q1403" s="218"/>
      <c r="R1403" s="218"/>
      <c r="S1403" s="218"/>
      <c r="T1403" s="219"/>
      <c r="AT1403" s="220" t="s">
        <v>279</v>
      </c>
      <c r="AU1403" s="220" t="s">
        <v>188</v>
      </c>
      <c r="AV1403" s="11" t="s">
        <v>89</v>
      </c>
      <c r="AW1403" s="11" t="s">
        <v>42</v>
      </c>
      <c r="AX1403" s="11" t="s">
        <v>87</v>
      </c>
      <c r="AY1403" s="220" t="s">
        <v>173</v>
      </c>
    </row>
    <row r="1404" spans="2:65" s="1" customFormat="1" ht="25.5" customHeight="1">
      <c r="B1404" s="41"/>
      <c r="C1404" s="192" t="s">
        <v>2527</v>
      </c>
      <c r="D1404" s="192" t="s">
        <v>176</v>
      </c>
      <c r="E1404" s="193" t="s">
        <v>2528</v>
      </c>
      <c r="F1404" s="194" t="s">
        <v>2529</v>
      </c>
      <c r="G1404" s="195" t="s">
        <v>338</v>
      </c>
      <c r="H1404" s="196">
        <v>2</v>
      </c>
      <c r="I1404" s="197"/>
      <c r="J1404" s="198">
        <f>ROUND(I1404*H1404,2)</f>
        <v>0</v>
      </c>
      <c r="K1404" s="194" t="s">
        <v>78</v>
      </c>
      <c r="L1404" s="61"/>
      <c r="M1404" s="199" t="s">
        <v>78</v>
      </c>
      <c r="N1404" s="200" t="s">
        <v>50</v>
      </c>
      <c r="O1404" s="42"/>
      <c r="P1404" s="201">
        <f>O1404*H1404</f>
        <v>0</v>
      </c>
      <c r="Q1404" s="201">
        <v>6.0000000000000002E-5</v>
      </c>
      <c r="R1404" s="201">
        <f>Q1404*H1404</f>
        <v>1.2E-4</v>
      </c>
      <c r="S1404" s="201">
        <v>0</v>
      </c>
      <c r="T1404" s="202">
        <f>S1404*H1404</f>
        <v>0</v>
      </c>
      <c r="AR1404" s="23" t="s">
        <v>239</v>
      </c>
      <c r="AT1404" s="23" t="s">
        <v>176</v>
      </c>
      <c r="AU1404" s="23" t="s">
        <v>188</v>
      </c>
      <c r="AY1404" s="23" t="s">
        <v>173</v>
      </c>
      <c r="BE1404" s="203">
        <f>IF(N1404="základní",J1404,0)</f>
        <v>0</v>
      </c>
      <c r="BF1404" s="203">
        <f>IF(N1404="snížená",J1404,0)</f>
        <v>0</v>
      </c>
      <c r="BG1404" s="203">
        <f>IF(N1404="zákl. přenesená",J1404,0)</f>
        <v>0</v>
      </c>
      <c r="BH1404" s="203">
        <f>IF(N1404="sníž. přenesená",J1404,0)</f>
        <v>0</v>
      </c>
      <c r="BI1404" s="203">
        <f>IF(N1404="nulová",J1404,0)</f>
        <v>0</v>
      </c>
      <c r="BJ1404" s="23" t="s">
        <v>87</v>
      </c>
      <c r="BK1404" s="203">
        <f>ROUND(I1404*H1404,2)</f>
        <v>0</v>
      </c>
      <c r="BL1404" s="23" t="s">
        <v>239</v>
      </c>
      <c r="BM1404" s="23" t="s">
        <v>2530</v>
      </c>
    </row>
    <row r="1405" spans="2:65" s="1" customFormat="1" ht="27">
      <c r="B1405" s="41"/>
      <c r="C1405" s="63"/>
      <c r="D1405" s="204" t="s">
        <v>351</v>
      </c>
      <c r="E1405" s="63"/>
      <c r="F1405" s="252" t="s">
        <v>2531</v>
      </c>
      <c r="G1405" s="63"/>
      <c r="H1405" s="63"/>
      <c r="I1405" s="163"/>
      <c r="J1405" s="63"/>
      <c r="K1405" s="63"/>
      <c r="L1405" s="61"/>
      <c r="M1405" s="206"/>
      <c r="N1405" s="42"/>
      <c r="O1405" s="42"/>
      <c r="P1405" s="42"/>
      <c r="Q1405" s="42"/>
      <c r="R1405" s="42"/>
      <c r="S1405" s="42"/>
      <c r="T1405" s="78"/>
      <c r="AT1405" s="23" t="s">
        <v>351</v>
      </c>
      <c r="AU1405" s="23" t="s">
        <v>188</v>
      </c>
    </row>
    <row r="1406" spans="2:65" s="1" customFormat="1" ht="25.5" customHeight="1">
      <c r="B1406" s="41"/>
      <c r="C1406" s="192" t="s">
        <v>2532</v>
      </c>
      <c r="D1406" s="192" t="s">
        <v>176</v>
      </c>
      <c r="E1406" s="193" t="s">
        <v>2533</v>
      </c>
      <c r="F1406" s="194" t="s">
        <v>2534</v>
      </c>
      <c r="G1406" s="195" t="s">
        <v>327</v>
      </c>
      <c r="H1406" s="196">
        <v>16.297999999999998</v>
      </c>
      <c r="I1406" s="197"/>
      <c r="J1406" s="198">
        <f>ROUND(I1406*H1406,2)</f>
        <v>0</v>
      </c>
      <c r="K1406" s="194" t="s">
        <v>78</v>
      </c>
      <c r="L1406" s="61"/>
      <c r="M1406" s="199" t="s">
        <v>78</v>
      </c>
      <c r="N1406" s="200" t="s">
        <v>50</v>
      </c>
      <c r="O1406" s="42"/>
      <c r="P1406" s="201">
        <f>O1406*H1406</f>
        <v>0</v>
      </c>
      <c r="Q1406" s="201">
        <v>6.0000000000000002E-5</v>
      </c>
      <c r="R1406" s="201">
        <f>Q1406*H1406</f>
        <v>9.7787999999999998E-4</v>
      </c>
      <c r="S1406" s="201">
        <v>0</v>
      </c>
      <c r="T1406" s="202">
        <f>S1406*H1406</f>
        <v>0</v>
      </c>
      <c r="AR1406" s="23" t="s">
        <v>239</v>
      </c>
      <c r="AT1406" s="23" t="s">
        <v>176</v>
      </c>
      <c r="AU1406" s="23" t="s">
        <v>188</v>
      </c>
      <c r="AY1406" s="23" t="s">
        <v>173</v>
      </c>
      <c r="BE1406" s="203">
        <f>IF(N1406="základní",J1406,0)</f>
        <v>0</v>
      </c>
      <c r="BF1406" s="203">
        <f>IF(N1406="snížená",J1406,0)</f>
        <v>0</v>
      </c>
      <c r="BG1406" s="203">
        <f>IF(N1406="zákl. přenesená",J1406,0)</f>
        <v>0</v>
      </c>
      <c r="BH1406" s="203">
        <f>IF(N1406="sníž. přenesená",J1406,0)</f>
        <v>0</v>
      </c>
      <c r="BI1406" s="203">
        <f>IF(N1406="nulová",J1406,0)</f>
        <v>0</v>
      </c>
      <c r="BJ1406" s="23" t="s">
        <v>87</v>
      </c>
      <c r="BK1406" s="203">
        <f>ROUND(I1406*H1406,2)</f>
        <v>0</v>
      </c>
      <c r="BL1406" s="23" t="s">
        <v>239</v>
      </c>
      <c r="BM1406" s="23" t="s">
        <v>2535</v>
      </c>
    </row>
    <row r="1407" spans="2:65" s="1" customFormat="1" ht="27">
      <c r="B1407" s="41"/>
      <c r="C1407" s="63"/>
      <c r="D1407" s="204" t="s">
        <v>351</v>
      </c>
      <c r="E1407" s="63"/>
      <c r="F1407" s="252" t="s">
        <v>2536</v>
      </c>
      <c r="G1407" s="63"/>
      <c r="H1407" s="63"/>
      <c r="I1407" s="163"/>
      <c r="J1407" s="63"/>
      <c r="K1407" s="63"/>
      <c r="L1407" s="61"/>
      <c r="M1407" s="206"/>
      <c r="N1407" s="42"/>
      <c r="O1407" s="42"/>
      <c r="P1407" s="42"/>
      <c r="Q1407" s="42"/>
      <c r="R1407" s="42"/>
      <c r="S1407" s="42"/>
      <c r="T1407" s="78"/>
      <c r="AT1407" s="23" t="s">
        <v>351</v>
      </c>
      <c r="AU1407" s="23" t="s">
        <v>188</v>
      </c>
    </row>
    <row r="1408" spans="2:65" s="11" customFormat="1" ht="13.5">
      <c r="B1408" s="210"/>
      <c r="C1408" s="211"/>
      <c r="D1408" s="204" t="s">
        <v>279</v>
      </c>
      <c r="E1408" s="212" t="s">
        <v>78</v>
      </c>
      <c r="F1408" s="213" t="s">
        <v>2537</v>
      </c>
      <c r="G1408" s="211"/>
      <c r="H1408" s="214">
        <v>16.297999999999998</v>
      </c>
      <c r="I1408" s="215"/>
      <c r="J1408" s="211"/>
      <c r="K1408" s="211"/>
      <c r="L1408" s="216"/>
      <c r="M1408" s="217"/>
      <c r="N1408" s="218"/>
      <c r="O1408" s="218"/>
      <c r="P1408" s="218"/>
      <c r="Q1408" s="218"/>
      <c r="R1408" s="218"/>
      <c r="S1408" s="218"/>
      <c r="T1408" s="219"/>
      <c r="AT1408" s="220" t="s">
        <v>279</v>
      </c>
      <c r="AU1408" s="220" t="s">
        <v>188</v>
      </c>
      <c r="AV1408" s="11" t="s">
        <v>89</v>
      </c>
      <c r="AW1408" s="11" t="s">
        <v>42</v>
      </c>
      <c r="AX1408" s="11" t="s">
        <v>87</v>
      </c>
      <c r="AY1408" s="220" t="s">
        <v>173</v>
      </c>
    </row>
    <row r="1409" spans="2:65" s="1" customFormat="1" ht="25.5" customHeight="1">
      <c r="B1409" s="41"/>
      <c r="C1409" s="192" t="s">
        <v>2538</v>
      </c>
      <c r="D1409" s="192" t="s">
        <v>176</v>
      </c>
      <c r="E1409" s="193" t="s">
        <v>2539</v>
      </c>
      <c r="F1409" s="194" t="s">
        <v>2540</v>
      </c>
      <c r="G1409" s="195" t="s">
        <v>338</v>
      </c>
      <c r="H1409" s="196">
        <v>26</v>
      </c>
      <c r="I1409" s="197"/>
      <c r="J1409" s="198">
        <f>ROUND(I1409*H1409,2)</f>
        <v>0</v>
      </c>
      <c r="K1409" s="194" t="s">
        <v>78</v>
      </c>
      <c r="L1409" s="61"/>
      <c r="M1409" s="199" t="s">
        <v>78</v>
      </c>
      <c r="N1409" s="200" t="s">
        <v>50</v>
      </c>
      <c r="O1409" s="42"/>
      <c r="P1409" s="201">
        <f>O1409*H1409</f>
        <v>0</v>
      </c>
      <c r="Q1409" s="201">
        <v>6.0000000000000002E-5</v>
      </c>
      <c r="R1409" s="201">
        <f>Q1409*H1409</f>
        <v>1.56E-3</v>
      </c>
      <c r="S1409" s="201">
        <v>0</v>
      </c>
      <c r="T1409" s="202">
        <f>S1409*H1409</f>
        <v>0</v>
      </c>
      <c r="AR1409" s="23" t="s">
        <v>239</v>
      </c>
      <c r="AT1409" s="23" t="s">
        <v>176</v>
      </c>
      <c r="AU1409" s="23" t="s">
        <v>188</v>
      </c>
      <c r="AY1409" s="23" t="s">
        <v>173</v>
      </c>
      <c r="BE1409" s="203">
        <f>IF(N1409="základní",J1409,0)</f>
        <v>0</v>
      </c>
      <c r="BF1409" s="203">
        <f>IF(N1409="snížená",J1409,0)</f>
        <v>0</v>
      </c>
      <c r="BG1409" s="203">
        <f>IF(N1409="zákl. přenesená",J1409,0)</f>
        <v>0</v>
      </c>
      <c r="BH1409" s="203">
        <f>IF(N1409="sníž. přenesená",J1409,0)</f>
        <v>0</v>
      </c>
      <c r="BI1409" s="203">
        <f>IF(N1409="nulová",J1409,0)</f>
        <v>0</v>
      </c>
      <c r="BJ1409" s="23" t="s">
        <v>87</v>
      </c>
      <c r="BK1409" s="203">
        <f>ROUND(I1409*H1409,2)</f>
        <v>0</v>
      </c>
      <c r="BL1409" s="23" t="s">
        <v>239</v>
      </c>
      <c r="BM1409" s="23" t="s">
        <v>2541</v>
      </c>
    </row>
    <row r="1410" spans="2:65" s="1" customFormat="1" ht="25.5" customHeight="1">
      <c r="B1410" s="41"/>
      <c r="C1410" s="192" t="s">
        <v>2542</v>
      </c>
      <c r="D1410" s="192" t="s">
        <v>176</v>
      </c>
      <c r="E1410" s="193" t="s">
        <v>2543</v>
      </c>
      <c r="F1410" s="194" t="s">
        <v>2544</v>
      </c>
      <c r="G1410" s="195" t="s">
        <v>327</v>
      </c>
      <c r="H1410" s="196">
        <v>16.312000000000001</v>
      </c>
      <c r="I1410" s="197"/>
      <c r="J1410" s="198">
        <f>ROUND(I1410*H1410,2)</f>
        <v>0</v>
      </c>
      <c r="K1410" s="194" t="s">
        <v>78</v>
      </c>
      <c r="L1410" s="61"/>
      <c r="M1410" s="199" t="s">
        <v>78</v>
      </c>
      <c r="N1410" s="200" t="s">
        <v>50</v>
      </c>
      <c r="O1410" s="42"/>
      <c r="P1410" s="201">
        <f>O1410*H1410</f>
        <v>0</v>
      </c>
      <c r="Q1410" s="201">
        <v>6.0000000000000002E-5</v>
      </c>
      <c r="R1410" s="201">
        <f>Q1410*H1410</f>
        <v>9.787200000000002E-4</v>
      </c>
      <c r="S1410" s="201">
        <v>0</v>
      </c>
      <c r="T1410" s="202">
        <f>S1410*H1410</f>
        <v>0</v>
      </c>
      <c r="AR1410" s="23" t="s">
        <v>239</v>
      </c>
      <c r="AT1410" s="23" t="s">
        <v>176</v>
      </c>
      <c r="AU1410" s="23" t="s">
        <v>188</v>
      </c>
      <c r="AY1410" s="23" t="s">
        <v>173</v>
      </c>
      <c r="BE1410" s="203">
        <f>IF(N1410="základní",J1410,0)</f>
        <v>0</v>
      </c>
      <c r="BF1410" s="203">
        <f>IF(N1410="snížená",J1410,0)</f>
        <v>0</v>
      </c>
      <c r="BG1410" s="203">
        <f>IF(N1410="zákl. přenesená",J1410,0)</f>
        <v>0</v>
      </c>
      <c r="BH1410" s="203">
        <f>IF(N1410="sníž. přenesená",J1410,0)</f>
        <v>0</v>
      </c>
      <c r="BI1410" s="203">
        <f>IF(N1410="nulová",J1410,0)</f>
        <v>0</v>
      </c>
      <c r="BJ1410" s="23" t="s">
        <v>87</v>
      </c>
      <c r="BK1410" s="203">
        <f>ROUND(I1410*H1410,2)</f>
        <v>0</v>
      </c>
      <c r="BL1410" s="23" t="s">
        <v>239</v>
      </c>
      <c r="BM1410" s="23" t="s">
        <v>2545</v>
      </c>
    </row>
    <row r="1411" spans="2:65" s="1" customFormat="1" ht="27">
      <c r="B1411" s="41"/>
      <c r="C1411" s="63"/>
      <c r="D1411" s="204" t="s">
        <v>351</v>
      </c>
      <c r="E1411" s="63"/>
      <c r="F1411" s="252" t="s">
        <v>2536</v>
      </c>
      <c r="G1411" s="63"/>
      <c r="H1411" s="63"/>
      <c r="I1411" s="163"/>
      <c r="J1411" s="63"/>
      <c r="K1411" s="63"/>
      <c r="L1411" s="61"/>
      <c r="M1411" s="206"/>
      <c r="N1411" s="42"/>
      <c r="O1411" s="42"/>
      <c r="P1411" s="42"/>
      <c r="Q1411" s="42"/>
      <c r="R1411" s="42"/>
      <c r="S1411" s="42"/>
      <c r="T1411" s="78"/>
      <c r="AT1411" s="23" t="s">
        <v>351</v>
      </c>
      <c r="AU1411" s="23" t="s">
        <v>188</v>
      </c>
    </row>
    <row r="1412" spans="2:65" s="11" customFormat="1" ht="13.5">
      <c r="B1412" s="210"/>
      <c r="C1412" s="211"/>
      <c r="D1412" s="204" t="s">
        <v>279</v>
      </c>
      <c r="E1412" s="212" t="s">
        <v>78</v>
      </c>
      <c r="F1412" s="213" t="s">
        <v>2546</v>
      </c>
      <c r="G1412" s="211"/>
      <c r="H1412" s="214">
        <v>16.312000000000001</v>
      </c>
      <c r="I1412" s="215"/>
      <c r="J1412" s="211"/>
      <c r="K1412" s="211"/>
      <c r="L1412" s="216"/>
      <c r="M1412" s="217"/>
      <c r="N1412" s="218"/>
      <c r="O1412" s="218"/>
      <c r="P1412" s="218"/>
      <c r="Q1412" s="218"/>
      <c r="R1412" s="218"/>
      <c r="S1412" s="218"/>
      <c r="T1412" s="219"/>
      <c r="AT1412" s="220" t="s">
        <v>279</v>
      </c>
      <c r="AU1412" s="220" t="s">
        <v>188</v>
      </c>
      <c r="AV1412" s="11" t="s">
        <v>89</v>
      </c>
      <c r="AW1412" s="11" t="s">
        <v>42</v>
      </c>
      <c r="AX1412" s="11" t="s">
        <v>87</v>
      </c>
      <c r="AY1412" s="220" t="s">
        <v>173</v>
      </c>
    </row>
    <row r="1413" spans="2:65" s="1" customFormat="1" ht="25.5" customHeight="1">
      <c r="B1413" s="41"/>
      <c r="C1413" s="192" t="s">
        <v>2547</v>
      </c>
      <c r="D1413" s="192" t="s">
        <v>176</v>
      </c>
      <c r="E1413" s="193" t="s">
        <v>2548</v>
      </c>
      <c r="F1413" s="194" t="s">
        <v>2549</v>
      </c>
      <c r="G1413" s="195" t="s">
        <v>327</v>
      </c>
      <c r="H1413" s="196">
        <v>4.9829999999999997</v>
      </c>
      <c r="I1413" s="197"/>
      <c r="J1413" s="198">
        <f>ROUND(I1413*H1413,2)</f>
        <v>0</v>
      </c>
      <c r="K1413" s="194" t="s">
        <v>78</v>
      </c>
      <c r="L1413" s="61"/>
      <c r="M1413" s="199" t="s">
        <v>78</v>
      </c>
      <c r="N1413" s="200" t="s">
        <v>50</v>
      </c>
      <c r="O1413" s="42"/>
      <c r="P1413" s="201">
        <f>O1413*H1413</f>
        <v>0</v>
      </c>
      <c r="Q1413" s="201">
        <v>6.0000000000000002E-5</v>
      </c>
      <c r="R1413" s="201">
        <f>Q1413*H1413</f>
        <v>2.9897999999999996E-4</v>
      </c>
      <c r="S1413" s="201">
        <v>0</v>
      </c>
      <c r="T1413" s="202">
        <f>S1413*H1413</f>
        <v>0</v>
      </c>
      <c r="AR1413" s="23" t="s">
        <v>239</v>
      </c>
      <c r="AT1413" s="23" t="s">
        <v>176</v>
      </c>
      <c r="AU1413" s="23" t="s">
        <v>188</v>
      </c>
      <c r="AY1413" s="23" t="s">
        <v>173</v>
      </c>
      <c r="BE1413" s="203">
        <f>IF(N1413="základní",J1413,0)</f>
        <v>0</v>
      </c>
      <c r="BF1413" s="203">
        <f>IF(N1413="snížená",J1413,0)</f>
        <v>0</v>
      </c>
      <c r="BG1413" s="203">
        <f>IF(N1413="zákl. přenesená",J1413,0)</f>
        <v>0</v>
      </c>
      <c r="BH1413" s="203">
        <f>IF(N1413="sníž. přenesená",J1413,0)</f>
        <v>0</v>
      </c>
      <c r="BI1413" s="203">
        <f>IF(N1413="nulová",J1413,0)</f>
        <v>0</v>
      </c>
      <c r="BJ1413" s="23" t="s">
        <v>87</v>
      </c>
      <c r="BK1413" s="203">
        <f>ROUND(I1413*H1413,2)</f>
        <v>0</v>
      </c>
      <c r="BL1413" s="23" t="s">
        <v>239</v>
      </c>
      <c r="BM1413" s="23" t="s">
        <v>2550</v>
      </c>
    </row>
    <row r="1414" spans="2:65" s="1" customFormat="1" ht="27">
      <c r="B1414" s="41"/>
      <c r="C1414" s="63"/>
      <c r="D1414" s="204" t="s">
        <v>351</v>
      </c>
      <c r="E1414" s="63"/>
      <c r="F1414" s="252" t="s">
        <v>2551</v>
      </c>
      <c r="G1414" s="63"/>
      <c r="H1414" s="63"/>
      <c r="I1414" s="163"/>
      <c r="J1414" s="63"/>
      <c r="K1414" s="63"/>
      <c r="L1414" s="61"/>
      <c r="M1414" s="206"/>
      <c r="N1414" s="42"/>
      <c r="O1414" s="42"/>
      <c r="P1414" s="42"/>
      <c r="Q1414" s="42"/>
      <c r="R1414" s="42"/>
      <c r="S1414" s="42"/>
      <c r="T1414" s="78"/>
      <c r="AT1414" s="23" t="s">
        <v>351</v>
      </c>
      <c r="AU1414" s="23" t="s">
        <v>188</v>
      </c>
    </row>
    <row r="1415" spans="2:65" s="11" customFormat="1" ht="13.5">
      <c r="B1415" s="210"/>
      <c r="C1415" s="211"/>
      <c r="D1415" s="204" t="s">
        <v>279</v>
      </c>
      <c r="E1415" s="212" t="s">
        <v>78</v>
      </c>
      <c r="F1415" s="213" t="s">
        <v>2552</v>
      </c>
      <c r="G1415" s="211"/>
      <c r="H1415" s="214">
        <v>4.9829999999999997</v>
      </c>
      <c r="I1415" s="215"/>
      <c r="J1415" s="211"/>
      <c r="K1415" s="211"/>
      <c r="L1415" s="216"/>
      <c r="M1415" s="217"/>
      <c r="N1415" s="218"/>
      <c r="O1415" s="218"/>
      <c r="P1415" s="218"/>
      <c r="Q1415" s="218"/>
      <c r="R1415" s="218"/>
      <c r="S1415" s="218"/>
      <c r="T1415" s="219"/>
      <c r="AT1415" s="220" t="s">
        <v>279</v>
      </c>
      <c r="AU1415" s="220" t="s">
        <v>188</v>
      </c>
      <c r="AV1415" s="11" t="s">
        <v>89</v>
      </c>
      <c r="AW1415" s="11" t="s">
        <v>42</v>
      </c>
      <c r="AX1415" s="11" t="s">
        <v>87</v>
      </c>
      <c r="AY1415" s="220" t="s">
        <v>173</v>
      </c>
    </row>
    <row r="1416" spans="2:65" s="1" customFormat="1" ht="25.5" customHeight="1">
      <c r="B1416" s="41"/>
      <c r="C1416" s="192" t="s">
        <v>2553</v>
      </c>
      <c r="D1416" s="192" t="s">
        <v>176</v>
      </c>
      <c r="E1416" s="193" t="s">
        <v>2554</v>
      </c>
      <c r="F1416" s="194" t="s">
        <v>2555</v>
      </c>
      <c r="G1416" s="195" t="s">
        <v>338</v>
      </c>
      <c r="H1416" s="196">
        <v>1</v>
      </c>
      <c r="I1416" s="197"/>
      <c r="J1416" s="198">
        <f>ROUND(I1416*H1416,2)</f>
        <v>0</v>
      </c>
      <c r="K1416" s="194" t="s">
        <v>78</v>
      </c>
      <c r="L1416" s="61"/>
      <c r="M1416" s="199" t="s">
        <v>78</v>
      </c>
      <c r="N1416" s="200" t="s">
        <v>50</v>
      </c>
      <c r="O1416" s="42"/>
      <c r="P1416" s="201">
        <f>O1416*H1416</f>
        <v>0</v>
      </c>
      <c r="Q1416" s="201">
        <v>6.0000000000000002E-5</v>
      </c>
      <c r="R1416" s="201">
        <f>Q1416*H1416</f>
        <v>6.0000000000000002E-5</v>
      </c>
      <c r="S1416" s="201">
        <v>0</v>
      </c>
      <c r="T1416" s="202">
        <f>S1416*H1416</f>
        <v>0</v>
      </c>
      <c r="AR1416" s="23" t="s">
        <v>239</v>
      </c>
      <c r="AT1416" s="23" t="s">
        <v>176</v>
      </c>
      <c r="AU1416" s="23" t="s">
        <v>188</v>
      </c>
      <c r="AY1416" s="23" t="s">
        <v>173</v>
      </c>
      <c r="BE1416" s="203">
        <f>IF(N1416="základní",J1416,0)</f>
        <v>0</v>
      </c>
      <c r="BF1416" s="203">
        <f>IF(N1416="snížená",J1416,0)</f>
        <v>0</v>
      </c>
      <c r="BG1416" s="203">
        <f>IF(N1416="zákl. přenesená",J1416,0)</f>
        <v>0</v>
      </c>
      <c r="BH1416" s="203">
        <f>IF(N1416="sníž. přenesená",J1416,0)</f>
        <v>0</v>
      </c>
      <c r="BI1416" s="203">
        <f>IF(N1416="nulová",J1416,0)</f>
        <v>0</v>
      </c>
      <c r="BJ1416" s="23" t="s">
        <v>87</v>
      </c>
      <c r="BK1416" s="203">
        <f>ROUND(I1416*H1416,2)</f>
        <v>0</v>
      </c>
      <c r="BL1416" s="23" t="s">
        <v>239</v>
      </c>
      <c r="BM1416" s="23" t="s">
        <v>2556</v>
      </c>
    </row>
    <row r="1417" spans="2:65" s="1" customFormat="1" ht="25.5" customHeight="1">
      <c r="B1417" s="41"/>
      <c r="C1417" s="192" t="s">
        <v>2557</v>
      </c>
      <c r="D1417" s="192" t="s">
        <v>176</v>
      </c>
      <c r="E1417" s="193" t="s">
        <v>2558</v>
      </c>
      <c r="F1417" s="194" t="s">
        <v>2559</v>
      </c>
      <c r="G1417" s="195" t="s">
        <v>338</v>
      </c>
      <c r="H1417" s="196">
        <v>1</v>
      </c>
      <c r="I1417" s="197"/>
      <c r="J1417" s="198">
        <f>ROUND(I1417*H1417,2)</f>
        <v>0</v>
      </c>
      <c r="K1417" s="194" t="s">
        <v>78</v>
      </c>
      <c r="L1417" s="61"/>
      <c r="M1417" s="199" t="s">
        <v>78</v>
      </c>
      <c r="N1417" s="200" t="s">
        <v>50</v>
      </c>
      <c r="O1417" s="42"/>
      <c r="P1417" s="201">
        <f>O1417*H1417</f>
        <v>0</v>
      </c>
      <c r="Q1417" s="201">
        <v>6.0000000000000002E-5</v>
      </c>
      <c r="R1417" s="201">
        <f>Q1417*H1417</f>
        <v>6.0000000000000002E-5</v>
      </c>
      <c r="S1417" s="201">
        <v>0</v>
      </c>
      <c r="T1417" s="202">
        <f>S1417*H1417</f>
        <v>0</v>
      </c>
      <c r="AR1417" s="23" t="s">
        <v>239</v>
      </c>
      <c r="AT1417" s="23" t="s">
        <v>176</v>
      </c>
      <c r="AU1417" s="23" t="s">
        <v>188</v>
      </c>
      <c r="AY1417" s="23" t="s">
        <v>173</v>
      </c>
      <c r="BE1417" s="203">
        <f>IF(N1417="základní",J1417,0)</f>
        <v>0</v>
      </c>
      <c r="BF1417" s="203">
        <f>IF(N1417="snížená",J1417,0)</f>
        <v>0</v>
      </c>
      <c r="BG1417" s="203">
        <f>IF(N1417="zákl. přenesená",J1417,0)</f>
        <v>0</v>
      </c>
      <c r="BH1417" s="203">
        <f>IF(N1417="sníž. přenesená",J1417,0)</f>
        <v>0</v>
      </c>
      <c r="BI1417" s="203">
        <f>IF(N1417="nulová",J1417,0)</f>
        <v>0</v>
      </c>
      <c r="BJ1417" s="23" t="s">
        <v>87</v>
      </c>
      <c r="BK1417" s="203">
        <f>ROUND(I1417*H1417,2)</f>
        <v>0</v>
      </c>
      <c r="BL1417" s="23" t="s">
        <v>239</v>
      </c>
      <c r="BM1417" s="23" t="s">
        <v>2560</v>
      </c>
    </row>
    <row r="1418" spans="2:65" s="1" customFormat="1" ht="38.25" customHeight="1">
      <c r="B1418" s="41"/>
      <c r="C1418" s="192" t="s">
        <v>2561</v>
      </c>
      <c r="D1418" s="192" t="s">
        <v>176</v>
      </c>
      <c r="E1418" s="193" t="s">
        <v>2562</v>
      </c>
      <c r="F1418" s="194" t="s">
        <v>2563</v>
      </c>
      <c r="G1418" s="195" t="s">
        <v>338</v>
      </c>
      <c r="H1418" s="196">
        <v>1</v>
      </c>
      <c r="I1418" s="197"/>
      <c r="J1418" s="198">
        <f>ROUND(I1418*H1418,2)</f>
        <v>0</v>
      </c>
      <c r="K1418" s="194" t="s">
        <v>78</v>
      </c>
      <c r="L1418" s="61"/>
      <c r="M1418" s="199" t="s">
        <v>78</v>
      </c>
      <c r="N1418" s="200" t="s">
        <v>50</v>
      </c>
      <c r="O1418" s="42"/>
      <c r="P1418" s="201">
        <f>O1418*H1418</f>
        <v>0</v>
      </c>
      <c r="Q1418" s="201">
        <v>6.0000000000000002E-5</v>
      </c>
      <c r="R1418" s="201">
        <f>Q1418*H1418</f>
        <v>6.0000000000000002E-5</v>
      </c>
      <c r="S1418" s="201">
        <v>0</v>
      </c>
      <c r="T1418" s="202">
        <f>S1418*H1418</f>
        <v>0</v>
      </c>
      <c r="AR1418" s="23" t="s">
        <v>239</v>
      </c>
      <c r="AT1418" s="23" t="s">
        <v>176</v>
      </c>
      <c r="AU1418" s="23" t="s">
        <v>188</v>
      </c>
      <c r="AY1418" s="23" t="s">
        <v>173</v>
      </c>
      <c r="BE1418" s="203">
        <f>IF(N1418="základní",J1418,0)</f>
        <v>0</v>
      </c>
      <c r="BF1418" s="203">
        <f>IF(N1418="snížená",J1418,0)</f>
        <v>0</v>
      </c>
      <c r="BG1418" s="203">
        <f>IF(N1418="zákl. přenesená",J1418,0)</f>
        <v>0</v>
      </c>
      <c r="BH1418" s="203">
        <f>IF(N1418="sníž. přenesená",J1418,0)</f>
        <v>0</v>
      </c>
      <c r="BI1418" s="203">
        <f>IF(N1418="nulová",J1418,0)</f>
        <v>0</v>
      </c>
      <c r="BJ1418" s="23" t="s">
        <v>87</v>
      </c>
      <c r="BK1418" s="203">
        <f>ROUND(I1418*H1418,2)</f>
        <v>0</v>
      </c>
      <c r="BL1418" s="23" t="s">
        <v>239</v>
      </c>
      <c r="BM1418" s="23" t="s">
        <v>2564</v>
      </c>
    </row>
    <row r="1419" spans="2:65" s="1" customFormat="1" ht="38.25" customHeight="1">
      <c r="B1419" s="41"/>
      <c r="C1419" s="192" t="s">
        <v>2565</v>
      </c>
      <c r="D1419" s="192" t="s">
        <v>176</v>
      </c>
      <c r="E1419" s="193" t="s">
        <v>2566</v>
      </c>
      <c r="F1419" s="194" t="s">
        <v>2567</v>
      </c>
      <c r="G1419" s="195" t="s">
        <v>327</v>
      </c>
      <c r="H1419" s="196">
        <v>14</v>
      </c>
      <c r="I1419" s="197"/>
      <c r="J1419" s="198">
        <f>ROUND(I1419*H1419,2)</f>
        <v>0</v>
      </c>
      <c r="K1419" s="194" t="s">
        <v>78</v>
      </c>
      <c r="L1419" s="61"/>
      <c r="M1419" s="199" t="s">
        <v>78</v>
      </c>
      <c r="N1419" s="200" t="s">
        <v>50</v>
      </c>
      <c r="O1419" s="42"/>
      <c r="P1419" s="201">
        <f>O1419*H1419</f>
        <v>0</v>
      </c>
      <c r="Q1419" s="201">
        <v>6.0000000000000002E-5</v>
      </c>
      <c r="R1419" s="201">
        <f>Q1419*H1419</f>
        <v>8.4000000000000003E-4</v>
      </c>
      <c r="S1419" s="201">
        <v>0</v>
      </c>
      <c r="T1419" s="202">
        <f>S1419*H1419</f>
        <v>0</v>
      </c>
      <c r="AR1419" s="23" t="s">
        <v>239</v>
      </c>
      <c r="AT1419" s="23" t="s">
        <v>176</v>
      </c>
      <c r="AU1419" s="23" t="s">
        <v>188</v>
      </c>
      <c r="AY1419" s="23" t="s">
        <v>173</v>
      </c>
      <c r="BE1419" s="203">
        <f>IF(N1419="základní",J1419,0)</f>
        <v>0</v>
      </c>
      <c r="BF1419" s="203">
        <f>IF(N1419="snížená",J1419,0)</f>
        <v>0</v>
      </c>
      <c r="BG1419" s="203">
        <f>IF(N1419="zákl. přenesená",J1419,0)</f>
        <v>0</v>
      </c>
      <c r="BH1419" s="203">
        <f>IF(N1419="sníž. přenesená",J1419,0)</f>
        <v>0</v>
      </c>
      <c r="BI1419" s="203">
        <f>IF(N1419="nulová",J1419,0)</f>
        <v>0</v>
      </c>
      <c r="BJ1419" s="23" t="s">
        <v>87</v>
      </c>
      <c r="BK1419" s="203">
        <f>ROUND(I1419*H1419,2)</f>
        <v>0</v>
      </c>
      <c r="BL1419" s="23" t="s">
        <v>239</v>
      </c>
      <c r="BM1419" s="23" t="s">
        <v>2568</v>
      </c>
    </row>
    <row r="1420" spans="2:65" s="1" customFormat="1" ht="38.25" customHeight="1">
      <c r="B1420" s="41"/>
      <c r="C1420" s="192" t="s">
        <v>2569</v>
      </c>
      <c r="D1420" s="192" t="s">
        <v>176</v>
      </c>
      <c r="E1420" s="193" t="s">
        <v>2570</v>
      </c>
      <c r="F1420" s="194" t="s">
        <v>2571</v>
      </c>
      <c r="G1420" s="195" t="s">
        <v>338</v>
      </c>
      <c r="H1420" s="196">
        <v>1</v>
      </c>
      <c r="I1420" s="197"/>
      <c r="J1420" s="198">
        <f>ROUND(I1420*H1420,2)</f>
        <v>0</v>
      </c>
      <c r="K1420" s="194" t="s">
        <v>78</v>
      </c>
      <c r="L1420" s="61"/>
      <c r="M1420" s="199" t="s">
        <v>78</v>
      </c>
      <c r="N1420" s="200" t="s">
        <v>50</v>
      </c>
      <c r="O1420" s="42"/>
      <c r="P1420" s="201">
        <f>O1420*H1420</f>
        <v>0</v>
      </c>
      <c r="Q1420" s="201">
        <v>6.0000000000000002E-5</v>
      </c>
      <c r="R1420" s="201">
        <f>Q1420*H1420</f>
        <v>6.0000000000000002E-5</v>
      </c>
      <c r="S1420" s="201">
        <v>0</v>
      </c>
      <c r="T1420" s="202">
        <f>S1420*H1420</f>
        <v>0</v>
      </c>
      <c r="AR1420" s="23" t="s">
        <v>239</v>
      </c>
      <c r="AT1420" s="23" t="s">
        <v>176</v>
      </c>
      <c r="AU1420" s="23" t="s">
        <v>188</v>
      </c>
      <c r="AY1420" s="23" t="s">
        <v>173</v>
      </c>
      <c r="BE1420" s="203">
        <f>IF(N1420="základní",J1420,0)</f>
        <v>0</v>
      </c>
      <c r="BF1420" s="203">
        <f>IF(N1420="snížená",J1420,0)</f>
        <v>0</v>
      </c>
      <c r="BG1420" s="203">
        <f>IF(N1420="zákl. přenesená",J1420,0)</f>
        <v>0</v>
      </c>
      <c r="BH1420" s="203">
        <f>IF(N1420="sníž. přenesená",J1420,0)</f>
        <v>0</v>
      </c>
      <c r="BI1420" s="203">
        <f>IF(N1420="nulová",J1420,0)</f>
        <v>0</v>
      </c>
      <c r="BJ1420" s="23" t="s">
        <v>87</v>
      </c>
      <c r="BK1420" s="203">
        <f>ROUND(I1420*H1420,2)</f>
        <v>0</v>
      </c>
      <c r="BL1420" s="23" t="s">
        <v>239</v>
      </c>
      <c r="BM1420" s="23" t="s">
        <v>2572</v>
      </c>
    </row>
    <row r="1421" spans="2:65" s="1" customFormat="1" ht="67.5">
      <c r="B1421" s="41"/>
      <c r="C1421" s="63"/>
      <c r="D1421" s="204" t="s">
        <v>351</v>
      </c>
      <c r="E1421" s="63"/>
      <c r="F1421" s="252" t="s">
        <v>2573</v>
      </c>
      <c r="G1421" s="63"/>
      <c r="H1421" s="63"/>
      <c r="I1421" s="163"/>
      <c r="J1421" s="63"/>
      <c r="K1421" s="63"/>
      <c r="L1421" s="61"/>
      <c r="M1421" s="206"/>
      <c r="N1421" s="42"/>
      <c r="O1421" s="42"/>
      <c r="P1421" s="42"/>
      <c r="Q1421" s="42"/>
      <c r="R1421" s="42"/>
      <c r="S1421" s="42"/>
      <c r="T1421" s="78"/>
      <c r="AT1421" s="23" t="s">
        <v>351</v>
      </c>
      <c r="AU1421" s="23" t="s">
        <v>188</v>
      </c>
    </row>
    <row r="1422" spans="2:65" s="1" customFormat="1" ht="38.25" customHeight="1">
      <c r="B1422" s="41"/>
      <c r="C1422" s="192" t="s">
        <v>2574</v>
      </c>
      <c r="D1422" s="192" t="s">
        <v>176</v>
      </c>
      <c r="E1422" s="193" t="s">
        <v>2575</v>
      </c>
      <c r="F1422" s="194" t="s">
        <v>2576</v>
      </c>
      <c r="G1422" s="195" t="s">
        <v>327</v>
      </c>
      <c r="H1422" s="196">
        <v>13.5</v>
      </c>
      <c r="I1422" s="197"/>
      <c r="J1422" s="198">
        <f>ROUND(I1422*H1422,2)</f>
        <v>0</v>
      </c>
      <c r="K1422" s="194" t="s">
        <v>78</v>
      </c>
      <c r="L1422" s="61"/>
      <c r="M1422" s="199" t="s">
        <v>78</v>
      </c>
      <c r="N1422" s="200" t="s">
        <v>50</v>
      </c>
      <c r="O1422" s="42"/>
      <c r="P1422" s="201">
        <f>O1422*H1422</f>
        <v>0</v>
      </c>
      <c r="Q1422" s="201">
        <v>6.0000000000000002E-5</v>
      </c>
      <c r="R1422" s="201">
        <f>Q1422*H1422</f>
        <v>8.1000000000000006E-4</v>
      </c>
      <c r="S1422" s="201">
        <v>0</v>
      </c>
      <c r="T1422" s="202">
        <f>S1422*H1422</f>
        <v>0</v>
      </c>
      <c r="AR1422" s="23" t="s">
        <v>239</v>
      </c>
      <c r="AT1422" s="23" t="s">
        <v>176</v>
      </c>
      <c r="AU1422" s="23" t="s">
        <v>188</v>
      </c>
      <c r="AY1422" s="23" t="s">
        <v>173</v>
      </c>
      <c r="BE1422" s="203">
        <f>IF(N1422="základní",J1422,0)</f>
        <v>0</v>
      </c>
      <c r="BF1422" s="203">
        <f>IF(N1422="snížená",J1422,0)</f>
        <v>0</v>
      </c>
      <c r="BG1422" s="203">
        <f>IF(N1422="zákl. přenesená",J1422,0)</f>
        <v>0</v>
      </c>
      <c r="BH1422" s="203">
        <f>IF(N1422="sníž. přenesená",J1422,0)</f>
        <v>0</v>
      </c>
      <c r="BI1422" s="203">
        <f>IF(N1422="nulová",J1422,0)</f>
        <v>0</v>
      </c>
      <c r="BJ1422" s="23" t="s">
        <v>87</v>
      </c>
      <c r="BK1422" s="203">
        <f>ROUND(I1422*H1422,2)</f>
        <v>0</v>
      </c>
      <c r="BL1422" s="23" t="s">
        <v>239</v>
      </c>
      <c r="BM1422" s="23" t="s">
        <v>2577</v>
      </c>
    </row>
    <row r="1423" spans="2:65" s="1" customFormat="1" ht="16.5" customHeight="1">
      <c r="B1423" s="41"/>
      <c r="C1423" s="192" t="s">
        <v>2578</v>
      </c>
      <c r="D1423" s="192" t="s">
        <v>176</v>
      </c>
      <c r="E1423" s="193" t="s">
        <v>2579</v>
      </c>
      <c r="F1423" s="194" t="s">
        <v>2580</v>
      </c>
      <c r="G1423" s="195" t="s">
        <v>256</v>
      </c>
      <c r="H1423" s="196">
        <v>9</v>
      </c>
      <c r="I1423" s="197"/>
      <c r="J1423" s="198">
        <f>ROUND(I1423*H1423,2)</f>
        <v>0</v>
      </c>
      <c r="K1423" s="194" t="s">
        <v>276</v>
      </c>
      <c r="L1423" s="61"/>
      <c r="M1423" s="199" t="s">
        <v>78</v>
      </c>
      <c r="N1423" s="200" t="s">
        <v>50</v>
      </c>
      <c r="O1423" s="42"/>
      <c r="P1423" s="201">
        <f>O1423*H1423</f>
        <v>0</v>
      </c>
      <c r="Q1423" s="201">
        <v>0</v>
      </c>
      <c r="R1423" s="201">
        <f>Q1423*H1423</f>
        <v>0</v>
      </c>
      <c r="S1423" s="201">
        <v>0</v>
      </c>
      <c r="T1423" s="202">
        <f>S1423*H1423</f>
        <v>0</v>
      </c>
      <c r="AR1423" s="23" t="s">
        <v>239</v>
      </c>
      <c r="AT1423" s="23" t="s">
        <v>176</v>
      </c>
      <c r="AU1423" s="23" t="s">
        <v>188</v>
      </c>
      <c r="AY1423" s="23" t="s">
        <v>173</v>
      </c>
      <c r="BE1423" s="203">
        <f>IF(N1423="základní",J1423,0)</f>
        <v>0</v>
      </c>
      <c r="BF1423" s="203">
        <f>IF(N1423="snížená",J1423,0)</f>
        <v>0</v>
      </c>
      <c r="BG1423" s="203">
        <f>IF(N1423="zákl. přenesená",J1423,0)</f>
        <v>0</v>
      </c>
      <c r="BH1423" s="203">
        <f>IF(N1423="sníž. přenesená",J1423,0)</f>
        <v>0</v>
      </c>
      <c r="BI1423" s="203">
        <f>IF(N1423="nulová",J1423,0)</f>
        <v>0</v>
      </c>
      <c r="BJ1423" s="23" t="s">
        <v>87</v>
      </c>
      <c r="BK1423" s="203">
        <f>ROUND(I1423*H1423,2)</f>
        <v>0</v>
      </c>
      <c r="BL1423" s="23" t="s">
        <v>239</v>
      </c>
      <c r="BM1423" s="23" t="s">
        <v>2581</v>
      </c>
    </row>
    <row r="1424" spans="2:65" s="1" customFormat="1" ht="13.5">
      <c r="B1424" s="41"/>
      <c r="C1424" s="63"/>
      <c r="D1424" s="204" t="s">
        <v>182</v>
      </c>
      <c r="E1424" s="63"/>
      <c r="F1424" s="205" t="s">
        <v>2582</v>
      </c>
      <c r="G1424" s="63"/>
      <c r="H1424" s="63"/>
      <c r="I1424" s="163"/>
      <c r="J1424" s="63"/>
      <c r="K1424" s="63"/>
      <c r="L1424" s="61"/>
      <c r="M1424" s="206"/>
      <c r="N1424" s="42"/>
      <c r="O1424" s="42"/>
      <c r="P1424" s="42"/>
      <c r="Q1424" s="42"/>
      <c r="R1424" s="42"/>
      <c r="S1424" s="42"/>
      <c r="T1424" s="78"/>
      <c r="AT1424" s="23" t="s">
        <v>182</v>
      </c>
      <c r="AU1424" s="23" t="s">
        <v>188</v>
      </c>
    </row>
    <row r="1425" spans="2:65" s="1" customFormat="1" ht="16.5" customHeight="1">
      <c r="B1425" s="41"/>
      <c r="C1425" s="242" t="s">
        <v>2583</v>
      </c>
      <c r="D1425" s="242" t="s">
        <v>346</v>
      </c>
      <c r="E1425" s="243" t="s">
        <v>2584</v>
      </c>
      <c r="F1425" s="244" t="s">
        <v>2585</v>
      </c>
      <c r="G1425" s="245" t="s">
        <v>256</v>
      </c>
      <c r="H1425" s="246">
        <v>1.4</v>
      </c>
      <c r="I1425" s="247"/>
      <c r="J1425" s="248">
        <f>ROUND(I1425*H1425,2)</f>
        <v>0</v>
      </c>
      <c r="K1425" s="244" t="s">
        <v>78</v>
      </c>
      <c r="L1425" s="249"/>
      <c r="M1425" s="250" t="s">
        <v>78</v>
      </c>
      <c r="N1425" s="251" t="s">
        <v>50</v>
      </c>
      <c r="O1425" s="42"/>
      <c r="P1425" s="201">
        <f>O1425*H1425</f>
        <v>0</v>
      </c>
      <c r="Q1425" s="201">
        <v>1.6E-2</v>
      </c>
      <c r="R1425" s="201">
        <f>Q1425*H1425</f>
        <v>2.24E-2</v>
      </c>
      <c r="S1425" s="201">
        <v>0</v>
      </c>
      <c r="T1425" s="202">
        <f>S1425*H1425</f>
        <v>0</v>
      </c>
      <c r="AR1425" s="23" t="s">
        <v>666</v>
      </c>
      <c r="AT1425" s="23" t="s">
        <v>346</v>
      </c>
      <c r="AU1425" s="23" t="s">
        <v>188</v>
      </c>
      <c r="AY1425" s="23" t="s">
        <v>173</v>
      </c>
      <c r="BE1425" s="203">
        <f>IF(N1425="základní",J1425,0)</f>
        <v>0</v>
      </c>
      <c r="BF1425" s="203">
        <f>IF(N1425="snížená",J1425,0)</f>
        <v>0</v>
      </c>
      <c r="BG1425" s="203">
        <f>IF(N1425="zákl. přenesená",J1425,0)</f>
        <v>0</v>
      </c>
      <c r="BH1425" s="203">
        <f>IF(N1425="sníž. přenesená",J1425,0)</f>
        <v>0</v>
      </c>
      <c r="BI1425" s="203">
        <f>IF(N1425="nulová",J1425,0)</f>
        <v>0</v>
      </c>
      <c r="BJ1425" s="23" t="s">
        <v>87</v>
      </c>
      <c r="BK1425" s="203">
        <f>ROUND(I1425*H1425,2)</f>
        <v>0</v>
      </c>
      <c r="BL1425" s="23" t="s">
        <v>239</v>
      </c>
      <c r="BM1425" s="23" t="s">
        <v>2586</v>
      </c>
    </row>
    <row r="1426" spans="2:65" s="1" customFormat="1" ht="16.5" customHeight="1">
      <c r="B1426" s="41"/>
      <c r="C1426" s="242" t="s">
        <v>2587</v>
      </c>
      <c r="D1426" s="242" t="s">
        <v>346</v>
      </c>
      <c r="E1426" s="243" t="s">
        <v>2588</v>
      </c>
      <c r="F1426" s="244" t="s">
        <v>2589</v>
      </c>
      <c r="G1426" s="245" t="s">
        <v>256</v>
      </c>
      <c r="H1426" s="246">
        <v>7.6</v>
      </c>
      <c r="I1426" s="247"/>
      <c r="J1426" s="248">
        <f>ROUND(I1426*H1426,2)</f>
        <v>0</v>
      </c>
      <c r="K1426" s="244" t="s">
        <v>78</v>
      </c>
      <c r="L1426" s="249"/>
      <c r="M1426" s="250" t="s">
        <v>78</v>
      </c>
      <c r="N1426" s="251" t="s">
        <v>50</v>
      </c>
      <c r="O1426" s="42"/>
      <c r="P1426" s="201">
        <f>O1426*H1426</f>
        <v>0</v>
      </c>
      <c r="Q1426" s="201">
        <v>1.6E-2</v>
      </c>
      <c r="R1426" s="201">
        <f>Q1426*H1426</f>
        <v>0.1216</v>
      </c>
      <c r="S1426" s="201">
        <v>0</v>
      </c>
      <c r="T1426" s="202">
        <f>S1426*H1426</f>
        <v>0</v>
      </c>
      <c r="AR1426" s="23" t="s">
        <v>666</v>
      </c>
      <c r="AT1426" s="23" t="s">
        <v>346</v>
      </c>
      <c r="AU1426" s="23" t="s">
        <v>188</v>
      </c>
      <c r="AY1426" s="23" t="s">
        <v>173</v>
      </c>
      <c r="BE1426" s="203">
        <f>IF(N1426="základní",J1426,0)</f>
        <v>0</v>
      </c>
      <c r="BF1426" s="203">
        <f>IF(N1426="snížená",J1426,0)</f>
        <v>0</v>
      </c>
      <c r="BG1426" s="203">
        <f>IF(N1426="zákl. přenesená",J1426,0)</f>
        <v>0</v>
      </c>
      <c r="BH1426" s="203">
        <f>IF(N1426="sníž. přenesená",J1426,0)</f>
        <v>0</v>
      </c>
      <c r="BI1426" s="203">
        <f>IF(N1426="nulová",J1426,0)</f>
        <v>0</v>
      </c>
      <c r="BJ1426" s="23" t="s">
        <v>87</v>
      </c>
      <c r="BK1426" s="203">
        <f>ROUND(I1426*H1426,2)</f>
        <v>0</v>
      </c>
      <c r="BL1426" s="23" t="s">
        <v>239</v>
      </c>
      <c r="BM1426" s="23" t="s">
        <v>2590</v>
      </c>
    </row>
    <row r="1427" spans="2:65" s="1" customFormat="1" ht="16.5" customHeight="1">
      <c r="B1427" s="41"/>
      <c r="C1427" s="192" t="s">
        <v>2591</v>
      </c>
      <c r="D1427" s="192" t="s">
        <v>176</v>
      </c>
      <c r="E1427" s="193" t="s">
        <v>2592</v>
      </c>
      <c r="F1427" s="194" t="s">
        <v>2593</v>
      </c>
      <c r="G1427" s="195" t="s">
        <v>327</v>
      </c>
      <c r="H1427" s="196">
        <v>12</v>
      </c>
      <c r="I1427" s="197"/>
      <c r="J1427" s="198">
        <f>ROUND(I1427*H1427,2)</f>
        <v>0</v>
      </c>
      <c r="K1427" s="194" t="s">
        <v>276</v>
      </c>
      <c r="L1427" s="61"/>
      <c r="M1427" s="199" t="s">
        <v>78</v>
      </c>
      <c r="N1427" s="200" t="s">
        <v>50</v>
      </c>
      <c r="O1427" s="42"/>
      <c r="P1427" s="201">
        <f>O1427*H1427</f>
        <v>0</v>
      </c>
      <c r="Q1427" s="201">
        <v>0</v>
      </c>
      <c r="R1427" s="201">
        <f>Q1427*H1427</f>
        <v>0</v>
      </c>
      <c r="S1427" s="201">
        <v>0</v>
      </c>
      <c r="T1427" s="202">
        <f>S1427*H1427</f>
        <v>0</v>
      </c>
      <c r="AR1427" s="23" t="s">
        <v>239</v>
      </c>
      <c r="AT1427" s="23" t="s">
        <v>176</v>
      </c>
      <c r="AU1427" s="23" t="s">
        <v>188</v>
      </c>
      <c r="AY1427" s="23" t="s">
        <v>173</v>
      </c>
      <c r="BE1427" s="203">
        <f>IF(N1427="základní",J1427,0)</f>
        <v>0</v>
      </c>
      <c r="BF1427" s="203">
        <f>IF(N1427="snížená",J1427,0)</f>
        <v>0</v>
      </c>
      <c r="BG1427" s="203">
        <f>IF(N1427="zákl. přenesená",J1427,0)</f>
        <v>0</v>
      </c>
      <c r="BH1427" s="203">
        <f>IF(N1427="sníž. přenesená",J1427,0)</f>
        <v>0</v>
      </c>
      <c r="BI1427" s="203">
        <f>IF(N1427="nulová",J1427,0)</f>
        <v>0</v>
      </c>
      <c r="BJ1427" s="23" t="s">
        <v>87</v>
      </c>
      <c r="BK1427" s="203">
        <f>ROUND(I1427*H1427,2)</f>
        <v>0</v>
      </c>
      <c r="BL1427" s="23" t="s">
        <v>239</v>
      </c>
      <c r="BM1427" s="23" t="s">
        <v>2594</v>
      </c>
    </row>
    <row r="1428" spans="2:65" s="1" customFormat="1" ht="27">
      <c r="B1428" s="41"/>
      <c r="C1428" s="63"/>
      <c r="D1428" s="204" t="s">
        <v>182</v>
      </c>
      <c r="E1428" s="63"/>
      <c r="F1428" s="205" t="s">
        <v>2595</v>
      </c>
      <c r="G1428" s="63"/>
      <c r="H1428" s="63"/>
      <c r="I1428" s="163"/>
      <c r="J1428" s="63"/>
      <c r="K1428" s="63"/>
      <c r="L1428" s="61"/>
      <c r="M1428" s="206"/>
      <c r="N1428" s="42"/>
      <c r="O1428" s="42"/>
      <c r="P1428" s="42"/>
      <c r="Q1428" s="42"/>
      <c r="R1428" s="42"/>
      <c r="S1428" s="42"/>
      <c r="T1428" s="78"/>
      <c r="AT1428" s="23" t="s">
        <v>182</v>
      </c>
      <c r="AU1428" s="23" t="s">
        <v>188</v>
      </c>
    </row>
    <row r="1429" spans="2:65" s="1" customFormat="1" ht="16.5" customHeight="1">
      <c r="B1429" s="41"/>
      <c r="C1429" s="242" t="s">
        <v>2596</v>
      </c>
      <c r="D1429" s="242" t="s">
        <v>346</v>
      </c>
      <c r="E1429" s="243" t="s">
        <v>2597</v>
      </c>
      <c r="F1429" s="244" t="s">
        <v>2598</v>
      </c>
      <c r="G1429" s="245" t="s">
        <v>327</v>
      </c>
      <c r="H1429" s="246">
        <v>12</v>
      </c>
      <c r="I1429" s="247"/>
      <c r="J1429" s="248">
        <f>ROUND(I1429*H1429,2)</f>
        <v>0</v>
      </c>
      <c r="K1429" s="244" t="s">
        <v>276</v>
      </c>
      <c r="L1429" s="249"/>
      <c r="M1429" s="250" t="s">
        <v>78</v>
      </c>
      <c r="N1429" s="251" t="s">
        <v>50</v>
      </c>
      <c r="O1429" s="42"/>
      <c r="P1429" s="201">
        <f>O1429*H1429</f>
        <v>0</v>
      </c>
      <c r="Q1429" s="201">
        <v>2.0000000000000001E-4</v>
      </c>
      <c r="R1429" s="201">
        <f>Q1429*H1429</f>
        <v>2.4000000000000002E-3</v>
      </c>
      <c r="S1429" s="201">
        <v>0</v>
      </c>
      <c r="T1429" s="202">
        <f>S1429*H1429</f>
        <v>0</v>
      </c>
      <c r="AR1429" s="23" t="s">
        <v>666</v>
      </c>
      <c r="AT1429" s="23" t="s">
        <v>346</v>
      </c>
      <c r="AU1429" s="23" t="s">
        <v>188</v>
      </c>
      <c r="AY1429" s="23" t="s">
        <v>173</v>
      </c>
      <c r="BE1429" s="203">
        <f>IF(N1429="základní",J1429,0)</f>
        <v>0</v>
      </c>
      <c r="BF1429" s="203">
        <f>IF(N1429="snížená",J1429,0)</f>
        <v>0</v>
      </c>
      <c r="BG1429" s="203">
        <f>IF(N1429="zákl. přenesená",J1429,0)</f>
        <v>0</v>
      </c>
      <c r="BH1429" s="203">
        <f>IF(N1429="sníž. přenesená",J1429,0)</f>
        <v>0</v>
      </c>
      <c r="BI1429" s="203">
        <f>IF(N1429="nulová",J1429,0)</f>
        <v>0</v>
      </c>
      <c r="BJ1429" s="23" t="s">
        <v>87</v>
      </c>
      <c r="BK1429" s="203">
        <f>ROUND(I1429*H1429,2)</f>
        <v>0</v>
      </c>
      <c r="BL1429" s="23" t="s">
        <v>239</v>
      </c>
      <c r="BM1429" s="23" t="s">
        <v>2599</v>
      </c>
    </row>
    <row r="1430" spans="2:65" s="1" customFormat="1" ht="13.5">
      <c r="B1430" s="41"/>
      <c r="C1430" s="63"/>
      <c r="D1430" s="204" t="s">
        <v>182</v>
      </c>
      <c r="E1430" s="63"/>
      <c r="F1430" s="205" t="s">
        <v>2600</v>
      </c>
      <c r="G1430" s="63"/>
      <c r="H1430" s="63"/>
      <c r="I1430" s="163"/>
      <c r="J1430" s="63"/>
      <c r="K1430" s="63"/>
      <c r="L1430" s="61"/>
      <c r="M1430" s="206"/>
      <c r="N1430" s="42"/>
      <c r="O1430" s="42"/>
      <c r="P1430" s="42"/>
      <c r="Q1430" s="42"/>
      <c r="R1430" s="42"/>
      <c r="S1430" s="42"/>
      <c r="T1430" s="78"/>
      <c r="AT1430" s="23" t="s">
        <v>182</v>
      </c>
      <c r="AU1430" s="23" t="s">
        <v>188</v>
      </c>
    </row>
    <row r="1431" spans="2:65" s="11" customFormat="1" ht="13.5">
      <c r="B1431" s="210"/>
      <c r="C1431" s="211"/>
      <c r="D1431" s="204" t="s">
        <v>279</v>
      </c>
      <c r="E1431" s="212" t="s">
        <v>78</v>
      </c>
      <c r="F1431" s="213" t="s">
        <v>2601</v>
      </c>
      <c r="G1431" s="211"/>
      <c r="H1431" s="214">
        <v>12</v>
      </c>
      <c r="I1431" s="215"/>
      <c r="J1431" s="211"/>
      <c r="K1431" s="211"/>
      <c r="L1431" s="216"/>
      <c r="M1431" s="217"/>
      <c r="N1431" s="218"/>
      <c r="O1431" s="218"/>
      <c r="P1431" s="218"/>
      <c r="Q1431" s="218"/>
      <c r="R1431" s="218"/>
      <c r="S1431" s="218"/>
      <c r="T1431" s="219"/>
      <c r="AT1431" s="220" t="s">
        <v>279</v>
      </c>
      <c r="AU1431" s="220" t="s">
        <v>188</v>
      </c>
      <c r="AV1431" s="11" t="s">
        <v>89</v>
      </c>
      <c r="AW1431" s="11" t="s">
        <v>42</v>
      </c>
      <c r="AX1431" s="11" t="s">
        <v>87</v>
      </c>
      <c r="AY1431" s="220" t="s">
        <v>173</v>
      </c>
    </row>
    <row r="1432" spans="2:65" s="1" customFormat="1" ht="16.5" customHeight="1">
      <c r="B1432" s="41"/>
      <c r="C1432" s="192" t="s">
        <v>2602</v>
      </c>
      <c r="D1432" s="192" t="s">
        <v>176</v>
      </c>
      <c r="E1432" s="193" t="s">
        <v>2603</v>
      </c>
      <c r="F1432" s="194" t="s">
        <v>2604</v>
      </c>
      <c r="G1432" s="195" t="s">
        <v>327</v>
      </c>
      <c r="H1432" s="196">
        <v>5.6</v>
      </c>
      <c r="I1432" s="197"/>
      <c r="J1432" s="198">
        <f>ROUND(I1432*H1432,2)</f>
        <v>0</v>
      </c>
      <c r="K1432" s="194" t="s">
        <v>1048</v>
      </c>
      <c r="L1432" s="61"/>
      <c r="M1432" s="199" t="s">
        <v>78</v>
      </c>
      <c r="N1432" s="200" t="s">
        <v>50</v>
      </c>
      <c r="O1432" s="42"/>
      <c r="P1432" s="201">
        <f>O1432*H1432</f>
        <v>0</v>
      </c>
      <c r="Q1432" s="201">
        <v>0</v>
      </c>
      <c r="R1432" s="201">
        <f>Q1432*H1432</f>
        <v>0</v>
      </c>
      <c r="S1432" s="201">
        <v>0</v>
      </c>
      <c r="T1432" s="202">
        <f>S1432*H1432</f>
        <v>0</v>
      </c>
      <c r="AR1432" s="23" t="s">
        <v>239</v>
      </c>
      <c r="AT1432" s="23" t="s">
        <v>176</v>
      </c>
      <c r="AU1432" s="23" t="s">
        <v>188</v>
      </c>
      <c r="AY1432" s="23" t="s">
        <v>173</v>
      </c>
      <c r="BE1432" s="203">
        <f>IF(N1432="základní",J1432,0)</f>
        <v>0</v>
      </c>
      <c r="BF1432" s="203">
        <f>IF(N1432="snížená",J1432,0)</f>
        <v>0</v>
      </c>
      <c r="BG1432" s="203">
        <f>IF(N1432="zákl. přenesená",J1432,0)</f>
        <v>0</v>
      </c>
      <c r="BH1432" s="203">
        <f>IF(N1432="sníž. přenesená",J1432,0)</f>
        <v>0</v>
      </c>
      <c r="BI1432" s="203">
        <f>IF(N1432="nulová",J1432,0)</f>
        <v>0</v>
      </c>
      <c r="BJ1432" s="23" t="s">
        <v>87</v>
      </c>
      <c r="BK1432" s="203">
        <f>ROUND(I1432*H1432,2)</f>
        <v>0</v>
      </c>
      <c r="BL1432" s="23" t="s">
        <v>239</v>
      </c>
      <c r="BM1432" s="23" t="s">
        <v>2605</v>
      </c>
    </row>
    <row r="1433" spans="2:65" s="1" customFormat="1" ht="27">
      <c r="B1433" s="41"/>
      <c r="C1433" s="63"/>
      <c r="D1433" s="204" t="s">
        <v>182</v>
      </c>
      <c r="E1433" s="63"/>
      <c r="F1433" s="205" t="s">
        <v>2606</v>
      </c>
      <c r="G1433" s="63"/>
      <c r="H1433" s="63"/>
      <c r="I1433" s="163"/>
      <c r="J1433" s="63"/>
      <c r="K1433" s="63"/>
      <c r="L1433" s="61"/>
      <c r="M1433" s="206"/>
      <c r="N1433" s="42"/>
      <c r="O1433" s="42"/>
      <c r="P1433" s="42"/>
      <c r="Q1433" s="42"/>
      <c r="R1433" s="42"/>
      <c r="S1433" s="42"/>
      <c r="T1433" s="78"/>
      <c r="AT1433" s="23" t="s">
        <v>182</v>
      </c>
      <c r="AU1433" s="23" t="s">
        <v>188</v>
      </c>
    </row>
    <row r="1434" spans="2:65" s="1" customFormat="1" ht="16.5" customHeight="1">
      <c r="B1434" s="41"/>
      <c r="C1434" s="242" t="s">
        <v>2607</v>
      </c>
      <c r="D1434" s="242" t="s">
        <v>346</v>
      </c>
      <c r="E1434" s="243" t="s">
        <v>2608</v>
      </c>
      <c r="F1434" s="244" t="s">
        <v>2609</v>
      </c>
      <c r="G1434" s="245" t="s">
        <v>327</v>
      </c>
      <c r="H1434" s="246">
        <v>5.6</v>
      </c>
      <c r="I1434" s="247"/>
      <c r="J1434" s="248">
        <f>ROUND(I1434*H1434,2)</f>
        <v>0</v>
      </c>
      <c r="K1434" s="244" t="s">
        <v>1048</v>
      </c>
      <c r="L1434" s="249"/>
      <c r="M1434" s="250" t="s">
        <v>78</v>
      </c>
      <c r="N1434" s="251" t="s">
        <v>50</v>
      </c>
      <c r="O1434" s="42"/>
      <c r="P1434" s="201">
        <f>O1434*H1434</f>
        <v>0</v>
      </c>
      <c r="Q1434" s="201">
        <v>2.9999999999999997E-4</v>
      </c>
      <c r="R1434" s="201">
        <f>Q1434*H1434</f>
        <v>1.6799999999999999E-3</v>
      </c>
      <c r="S1434" s="201">
        <v>0</v>
      </c>
      <c r="T1434" s="202">
        <f>S1434*H1434</f>
        <v>0</v>
      </c>
      <c r="AR1434" s="23" t="s">
        <v>666</v>
      </c>
      <c r="AT1434" s="23" t="s">
        <v>346</v>
      </c>
      <c r="AU1434" s="23" t="s">
        <v>188</v>
      </c>
      <c r="AY1434" s="23" t="s">
        <v>173</v>
      </c>
      <c r="BE1434" s="203">
        <f>IF(N1434="základní",J1434,0)</f>
        <v>0</v>
      </c>
      <c r="BF1434" s="203">
        <f>IF(N1434="snížená",J1434,0)</f>
        <v>0</v>
      </c>
      <c r="BG1434" s="203">
        <f>IF(N1434="zákl. přenesená",J1434,0)</f>
        <v>0</v>
      </c>
      <c r="BH1434" s="203">
        <f>IF(N1434="sníž. přenesená",J1434,0)</f>
        <v>0</v>
      </c>
      <c r="BI1434" s="203">
        <f>IF(N1434="nulová",J1434,0)</f>
        <v>0</v>
      </c>
      <c r="BJ1434" s="23" t="s">
        <v>87</v>
      </c>
      <c r="BK1434" s="203">
        <f>ROUND(I1434*H1434,2)</f>
        <v>0</v>
      </c>
      <c r="BL1434" s="23" t="s">
        <v>239</v>
      </c>
      <c r="BM1434" s="23" t="s">
        <v>2610</v>
      </c>
    </row>
    <row r="1435" spans="2:65" s="1" customFormat="1" ht="13.5">
      <c r="B1435" s="41"/>
      <c r="C1435" s="63"/>
      <c r="D1435" s="204" t="s">
        <v>182</v>
      </c>
      <c r="E1435" s="63"/>
      <c r="F1435" s="205" t="s">
        <v>2609</v>
      </c>
      <c r="G1435" s="63"/>
      <c r="H1435" s="63"/>
      <c r="I1435" s="163"/>
      <c r="J1435" s="63"/>
      <c r="K1435" s="63"/>
      <c r="L1435" s="61"/>
      <c r="M1435" s="206"/>
      <c r="N1435" s="42"/>
      <c r="O1435" s="42"/>
      <c r="P1435" s="42"/>
      <c r="Q1435" s="42"/>
      <c r="R1435" s="42"/>
      <c r="S1435" s="42"/>
      <c r="T1435" s="78"/>
      <c r="AT1435" s="23" t="s">
        <v>182</v>
      </c>
      <c r="AU1435" s="23" t="s">
        <v>188</v>
      </c>
    </row>
    <row r="1436" spans="2:65" s="11" customFormat="1" ht="13.5">
      <c r="B1436" s="210"/>
      <c r="C1436" s="211"/>
      <c r="D1436" s="204" t="s">
        <v>279</v>
      </c>
      <c r="E1436" s="212" t="s">
        <v>78</v>
      </c>
      <c r="F1436" s="213" t="s">
        <v>2611</v>
      </c>
      <c r="G1436" s="211"/>
      <c r="H1436" s="214">
        <v>5.6</v>
      </c>
      <c r="I1436" s="215"/>
      <c r="J1436" s="211"/>
      <c r="K1436" s="211"/>
      <c r="L1436" s="216"/>
      <c r="M1436" s="217"/>
      <c r="N1436" s="218"/>
      <c r="O1436" s="218"/>
      <c r="P1436" s="218"/>
      <c r="Q1436" s="218"/>
      <c r="R1436" s="218"/>
      <c r="S1436" s="218"/>
      <c r="T1436" s="219"/>
      <c r="AT1436" s="220" t="s">
        <v>279</v>
      </c>
      <c r="AU1436" s="220" t="s">
        <v>188</v>
      </c>
      <c r="AV1436" s="11" t="s">
        <v>89</v>
      </c>
      <c r="AW1436" s="11" t="s">
        <v>42</v>
      </c>
      <c r="AX1436" s="11" t="s">
        <v>87</v>
      </c>
      <c r="AY1436" s="220" t="s">
        <v>173</v>
      </c>
    </row>
    <row r="1437" spans="2:65" s="1" customFormat="1" ht="25.5" customHeight="1">
      <c r="B1437" s="41"/>
      <c r="C1437" s="192" t="s">
        <v>2612</v>
      </c>
      <c r="D1437" s="192" t="s">
        <v>176</v>
      </c>
      <c r="E1437" s="193" t="s">
        <v>2613</v>
      </c>
      <c r="F1437" s="194" t="s">
        <v>2614</v>
      </c>
      <c r="G1437" s="195" t="s">
        <v>2615</v>
      </c>
      <c r="H1437" s="196">
        <v>3</v>
      </c>
      <c r="I1437" s="197"/>
      <c r="J1437" s="198">
        <f>ROUND(I1437*H1437,2)</f>
        <v>0</v>
      </c>
      <c r="K1437" s="194" t="s">
        <v>78</v>
      </c>
      <c r="L1437" s="61"/>
      <c r="M1437" s="199" t="s">
        <v>78</v>
      </c>
      <c r="N1437" s="200" t="s">
        <v>50</v>
      </c>
      <c r="O1437" s="42"/>
      <c r="P1437" s="201">
        <f>O1437*H1437</f>
        <v>0</v>
      </c>
      <c r="Q1437" s="201">
        <v>0</v>
      </c>
      <c r="R1437" s="201">
        <f>Q1437*H1437</f>
        <v>0</v>
      </c>
      <c r="S1437" s="201">
        <v>0</v>
      </c>
      <c r="T1437" s="202">
        <f>S1437*H1437</f>
        <v>0</v>
      </c>
      <c r="AR1437" s="23" t="s">
        <v>239</v>
      </c>
      <c r="AT1437" s="23" t="s">
        <v>176</v>
      </c>
      <c r="AU1437" s="23" t="s">
        <v>188</v>
      </c>
      <c r="AY1437" s="23" t="s">
        <v>173</v>
      </c>
      <c r="BE1437" s="203">
        <f>IF(N1437="základní",J1437,0)</f>
        <v>0</v>
      </c>
      <c r="BF1437" s="203">
        <f>IF(N1437="snížená",J1437,0)</f>
        <v>0</v>
      </c>
      <c r="BG1437" s="203">
        <f>IF(N1437="zákl. přenesená",J1437,0)</f>
        <v>0</v>
      </c>
      <c r="BH1437" s="203">
        <f>IF(N1437="sníž. přenesená",J1437,0)</f>
        <v>0</v>
      </c>
      <c r="BI1437" s="203">
        <f>IF(N1437="nulová",J1437,0)</f>
        <v>0</v>
      </c>
      <c r="BJ1437" s="23" t="s">
        <v>87</v>
      </c>
      <c r="BK1437" s="203">
        <f>ROUND(I1437*H1437,2)</f>
        <v>0</v>
      </c>
      <c r="BL1437" s="23" t="s">
        <v>239</v>
      </c>
      <c r="BM1437" s="23" t="s">
        <v>2616</v>
      </c>
    </row>
    <row r="1438" spans="2:65" s="1" customFormat="1" ht="16.5" customHeight="1">
      <c r="B1438" s="41"/>
      <c r="C1438" s="192" t="s">
        <v>2617</v>
      </c>
      <c r="D1438" s="192" t="s">
        <v>176</v>
      </c>
      <c r="E1438" s="193" t="s">
        <v>2618</v>
      </c>
      <c r="F1438" s="194" t="s">
        <v>2619</v>
      </c>
      <c r="G1438" s="195" t="s">
        <v>327</v>
      </c>
      <c r="H1438" s="196">
        <v>24.7</v>
      </c>
      <c r="I1438" s="197"/>
      <c r="J1438" s="198">
        <f>ROUND(I1438*H1438,2)</f>
        <v>0</v>
      </c>
      <c r="K1438" s="194" t="s">
        <v>78</v>
      </c>
      <c r="L1438" s="61"/>
      <c r="M1438" s="199" t="s">
        <v>78</v>
      </c>
      <c r="N1438" s="200" t="s">
        <v>50</v>
      </c>
      <c r="O1438" s="42"/>
      <c r="P1438" s="201">
        <f>O1438*H1438</f>
        <v>0</v>
      </c>
      <c r="Q1438" s="201">
        <v>0</v>
      </c>
      <c r="R1438" s="201">
        <f>Q1438*H1438</f>
        <v>0</v>
      </c>
      <c r="S1438" s="201">
        <v>0</v>
      </c>
      <c r="T1438" s="202">
        <f>S1438*H1438</f>
        <v>0</v>
      </c>
      <c r="AR1438" s="23" t="s">
        <v>239</v>
      </c>
      <c r="AT1438" s="23" t="s">
        <v>176</v>
      </c>
      <c r="AU1438" s="23" t="s">
        <v>188</v>
      </c>
      <c r="AY1438" s="23" t="s">
        <v>173</v>
      </c>
      <c r="BE1438" s="203">
        <f>IF(N1438="základní",J1438,0)</f>
        <v>0</v>
      </c>
      <c r="BF1438" s="203">
        <f>IF(N1438="snížená",J1438,0)</f>
        <v>0</v>
      </c>
      <c r="BG1438" s="203">
        <f>IF(N1438="zákl. přenesená",J1438,0)</f>
        <v>0</v>
      </c>
      <c r="BH1438" s="203">
        <f>IF(N1438="sníž. přenesená",J1438,0)</f>
        <v>0</v>
      </c>
      <c r="BI1438" s="203">
        <f>IF(N1438="nulová",J1438,0)</f>
        <v>0</v>
      </c>
      <c r="BJ1438" s="23" t="s">
        <v>87</v>
      </c>
      <c r="BK1438" s="203">
        <f>ROUND(I1438*H1438,2)</f>
        <v>0</v>
      </c>
      <c r="BL1438" s="23" t="s">
        <v>239</v>
      </c>
      <c r="BM1438" s="23" t="s">
        <v>2620</v>
      </c>
    </row>
    <row r="1439" spans="2:65" s="1" customFormat="1" ht="13.5">
      <c r="B1439" s="41"/>
      <c r="C1439" s="63"/>
      <c r="D1439" s="204" t="s">
        <v>182</v>
      </c>
      <c r="E1439" s="63"/>
      <c r="F1439" s="205" t="s">
        <v>2619</v>
      </c>
      <c r="G1439" s="63"/>
      <c r="H1439" s="63"/>
      <c r="I1439" s="163"/>
      <c r="J1439" s="63"/>
      <c r="K1439" s="63"/>
      <c r="L1439" s="61"/>
      <c r="M1439" s="206"/>
      <c r="N1439" s="42"/>
      <c r="O1439" s="42"/>
      <c r="P1439" s="42"/>
      <c r="Q1439" s="42"/>
      <c r="R1439" s="42"/>
      <c r="S1439" s="42"/>
      <c r="T1439" s="78"/>
      <c r="AT1439" s="23" t="s">
        <v>182</v>
      </c>
      <c r="AU1439" s="23" t="s">
        <v>188</v>
      </c>
    </row>
    <row r="1440" spans="2:65" s="1" customFormat="1" ht="27">
      <c r="B1440" s="41"/>
      <c r="C1440" s="63"/>
      <c r="D1440" s="204" t="s">
        <v>351</v>
      </c>
      <c r="E1440" s="63"/>
      <c r="F1440" s="252" t="s">
        <v>2621</v>
      </c>
      <c r="G1440" s="63"/>
      <c r="H1440" s="63"/>
      <c r="I1440" s="163"/>
      <c r="J1440" s="63"/>
      <c r="K1440" s="63"/>
      <c r="L1440" s="61"/>
      <c r="M1440" s="206"/>
      <c r="N1440" s="42"/>
      <c r="O1440" s="42"/>
      <c r="P1440" s="42"/>
      <c r="Q1440" s="42"/>
      <c r="R1440" s="42"/>
      <c r="S1440" s="42"/>
      <c r="T1440" s="78"/>
      <c r="AT1440" s="23" t="s">
        <v>351</v>
      </c>
      <c r="AU1440" s="23" t="s">
        <v>188</v>
      </c>
    </row>
    <row r="1441" spans="2:65" s="11" customFormat="1" ht="13.5">
      <c r="B1441" s="210"/>
      <c r="C1441" s="211"/>
      <c r="D1441" s="204" t="s">
        <v>279</v>
      </c>
      <c r="E1441" s="212" t="s">
        <v>78</v>
      </c>
      <c r="F1441" s="213" t="s">
        <v>2622</v>
      </c>
      <c r="G1441" s="211"/>
      <c r="H1441" s="214">
        <v>11.9</v>
      </c>
      <c r="I1441" s="215"/>
      <c r="J1441" s="211"/>
      <c r="K1441" s="211"/>
      <c r="L1441" s="216"/>
      <c r="M1441" s="217"/>
      <c r="N1441" s="218"/>
      <c r="O1441" s="218"/>
      <c r="P1441" s="218"/>
      <c r="Q1441" s="218"/>
      <c r="R1441" s="218"/>
      <c r="S1441" s="218"/>
      <c r="T1441" s="219"/>
      <c r="AT1441" s="220" t="s">
        <v>279</v>
      </c>
      <c r="AU1441" s="220" t="s">
        <v>188</v>
      </c>
      <c r="AV1441" s="11" t="s">
        <v>89</v>
      </c>
      <c r="AW1441" s="11" t="s">
        <v>42</v>
      </c>
      <c r="AX1441" s="11" t="s">
        <v>80</v>
      </c>
      <c r="AY1441" s="220" t="s">
        <v>173</v>
      </c>
    </row>
    <row r="1442" spans="2:65" s="11" customFormat="1" ht="13.5">
      <c r="B1442" s="210"/>
      <c r="C1442" s="211"/>
      <c r="D1442" s="204" t="s">
        <v>279</v>
      </c>
      <c r="E1442" s="212" t="s">
        <v>78</v>
      </c>
      <c r="F1442" s="213" t="s">
        <v>2623</v>
      </c>
      <c r="G1442" s="211"/>
      <c r="H1442" s="214">
        <v>4.4000000000000004</v>
      </c>
      <c r="I1442" s="215"/>
      <c r="J1442" s="211"/>
      <c r="K1442" s="211"/>
      <c r="L1442" s="216"/>
      <c r="M1442" s="217"/>
      <c r="N1442" s="218"/>
      <c r="O1442" s="218"/>
      <c r="P1442" s="218"/>
      <c r="Q1442" s="218"/>
      <c r="R1442" s="218"/>
      <c r="S1442" s="218"/>
      <c r="T1442" s="219"/>
      <c r="AT1442" s="220" t="s">
        <v>279</v>
      </c>
      <c r="AU1442" s="220" t="s">
        <v>188</v>
      </c>
      <c r="AV1442" s="11" t="s">
        <v>89</v>
      </c>
      <c r="AW1442" s="11" t="s">
        <v>42</v>
      </c>
      <c r="AX1442" s="11" t="s">
        <v>80</v>
      </c>
      <c r="AY1442" s="220" t="s">
        <v>173</v>
      </c>
    </row>
    <row r="1443" spans="2:65" s="11" customFormat="1" ht="13.5">
      <c r="B1443" s="210"/>
      <c r="C1443" s="211"/>
      <c r="D1443" s="204" t="s">
        <v>279</v>
      </c>
      <c r="E1443" s="212" t="s">
        <v>78</v>
      </c>
      <c r="F1443" s="213" t="s">
        <v>2624</v>
      </c>
      <c r="G1443" s="211"/>
      <c r="H1443" s="214">
        <v>4.0999999999999996</v>
      </c>
      <c r="I1443" s="215"/>
      <c r="J1443" s="211"/>
      <c r="K1443" s="211"/>
      <c r="L1443" s="216"/>
      <c r="M1443" s="217"/>
      <c r="N1443" s="218"/>
      <c r="O1443" s="218"/>
      <c r="P1443" s="218"/>
      <c r="Q1443" s="218"/>
      <c r="R1443" s="218"/>
      <c r="S1443" s="218"/>
      <c r="T1443" s="219"/>
      <c r="AT1443" s="220" t="s">
        <v>279</v>
      </c>
      <c r="AU1443" s="220" t="s">
        <v>188</v>
      </c>
      <c r="AV1443" s="11" t="s">
        <v>89</v>
      </c>
      <c r="AW1443" s="11" t="s">
        <v>42</v>
      </c>
      <c r="AX1443" s="11" t="s">
        <v>80</v>
      </c>
      <c r="AY1443" s="220" t="s">
        <v>173</v>
      </c>
    </row>
    <row r="1444" spans="2:65" s="11" customFormat="1" ht="13.5">
      <c r="B1444" s="210"/>
      <c r="C1444" s="211"/>
      <c r="D1444" s="204" t="s">
        <v>279</v>
      </c>
      <c r="E1444" s="212" t="s">
        <v>78</v>
      </c>
      <c r="F1444" s="213" t="s">
        <v>2625</v>
      </c>
      <c r="G1444" s="211"/>
      <c r="H1444" s="214">
        <v>4.3</v>
      </c>
      <c r="I1444" s="215"/>
      <c r="J1444" s="211"/>
      <c r="K1444" s="211"/>
      <c r="L1444" s="216"/>
      <c r="M1444" s="217"/>
      <c r="N1444" s="218"/>
      <c r="O1444" s="218"/>
      <c r="P1444" s="218"/>
      <c r="Q1444" s="218"/>
      <c r="R1444" s="218"/>
      <c r="S1444" s="218"/>
      <c r="T1444" s="219"/>
      <c r="AT1444" s="220" t="s">
        <v>279</v>
      </c>
      <c r="AU1444" s="220" t="s">
        <v>188</v>
      </c>
      <c r="AV1444" s="11" t="s">
        <v>89</v>
      </c>
      <c r="AW1444" s="11" t="s">
        <v>42</v>
      </c>
      <c r="AX1444" s="11" t="s">
        <v>80</v>
      </c>
      <c r="AY1444" s="220" t="s">
        <v>173</v>
      </c>
    </row>
    <row r="1445" spans="2:65" s="13" customFormat="1" ht="13.5">
      <c r="B1445" s="231"/>
      <c r="C1445" s="232"/>
      <c r="D1445" s="204" t="s">
        <v>279</v>
      </c>
      <c r="E1445" s="233" t="s">
        <v>78</v>
      </c>
      <c r="F1445" s="234" t="s">
        <v>292</v>
      </c>
      <c r="G1445" s="232"/>
      <c r="H1445" s="235">
        <v>24.7</v>
      </c>
      <c r="I1445" s="236"/>
      <c r="J1445" s="232"/>
      <c r="K1445" s="232"/>
      <c r="L1445" s="237"/>
      <c r="M1445" s="238"/>
      <c r="N1445" s="239"/>
      <c r="O1445" s="239"/>
      <c r="P1445" s="239"/>
      <c r="Q1445" s="239"/>
      <c r="R1445" s="239"/>
      <c r="S1445" s="239"/>
      <c r="T1445" s="240"/>
      <c r="AT1445" s="241" t="s">
        <v>279</v>
      </c>
      <c r="AU1445" s="241" t="s">
        <v>188</v>
      </c>
      <c r="AV1445" s="13" t="s">
        <v>194</v>
      </c>
      <c r="AW1445" s="13" t="s">
        <v>42</v>
      </c>
      <c r="AX1445" s="13" t="s">
        <v>87</v>
      </c>
      <c r="AY1445" s="241" t="s">
        <v>173</v>
      </c>
    </row>
    <row r="1446" spans="2:65" s="1" customFormat="1" ht="16.5" customHeight="1">
      <c r="B1446" s="41"/>
      <c r="C1446" s="192" t="s">
        <v>2626</v>
      </c>
      <c r="D1446" s="192" t="s">
        <v>176</v>
      </c>
      <c r="E1446" s="193" t="s">
        <v>2627</v>
      </c>
      <c r="F1446" s="194" t="s">
        <v>2628</v>
      </c>
      <c r="G1446" s="195" t="s">
        <v>2629</v>
      </c>
      <c r="H1446" s="253"/>
      <c r="I1446" s="197"/>
      <c r="J1446" s="198">
        <f>ROUND(I1446*H1446,2)</f>
        <v>0</v>
      </c>
      <c r="K1446" s="194" t="s">
        <v>78</v>
      </c>
      <c r="L1446" s="61"/>
      <c r="M1446" s="199" t="s">
        <v>78</v>
      </c>
      <c r="N1446" s="200" t="s">
        <v>50</v>
      </c>
      <c r="O1446" s="42"/>
      <c r="P1446" s="201">
        <f>O1446*H1446</f>
        <v>0</v>
      </c>
      <c r="Q1446" s="201">
        <v>0</v>
      </c>
      <c r="R1446" s="201">
        <f>Q1446*H1446</f>
        <v>0</v>
      </c>
      <c r="S1446" s="201">
        <v>0</v>
      </c>
      <c r="T1446" s="202">
        <f>S1446*H1446</f>
        <v>0</v>
      </c>
      <c r="AR1446" s="23" t="s">
        <v>239</v>
      </c>
      <c r="AT1446" s="23" t="s">
        <v>176</v>
      </c>
      <c r="AU1446" s="23" t="s">
        <v>188</v>
      </c>
      <c r="AY1446" s="23" t="s">
        <v>173</v>
      </c>
      <c r="BE1446" s="203">
        <f>IF(N1446="základní",J1446,0)</f>
        <v>0</v>
      </c>
      <c r="BF1446" s="203">
        <f>IF(N1446="snížená",J1446,0)</f>
        <v>0</v>
      </c>
      <c r="BG1446" s="203">
        <f>IF(N1446="zákl. přenesená",J1446,0)</f>
        <v>0</v>
      </c>
      <c r="BH1446" s="203">
        <f>IF(N1446="sníž. přenesená",J1446,0)</f>
        <v>0</v>
      </c>
      <c r="BI1446" s="203">
        <f>IF(N1446="nulová",J1446,0)</f>
        <v>0</v>
      </c>
      <c r="BJ1446" s="23" t="s">
        <v>87</v>
      </c>
      <c r="BK1446" s="203">
        <f>ROUND(I1446*H1446,2)</f>
        <v>0</v>
      </c>
      <c r="BL1446" s="23" t="s">
        <v>239</v>
      </c>
      <c r="BM1446" s="23" t="s">
        <v>2630</v>
      </c>
    </row>
    <row r="1447" spans="2:65" s="1" customFormat="1" ht="27">
      <c r="B1447" s="41"/>
      <c r="C1447" s="63"/>
      <c r="D1447" s="204" t="s">
        <v>182</v>
      </c>
      <c r="E1447" s="63"/>
      <c r="F1447" s="205" t="s">
        <v>2631</v>
      </c>
      <c r="G1447" s="63"/>
      <c r="H1447" s="63"/>
      <c r="I1447" s="163"/>
      <c r="J1447" s="63"/>
      <c r="K1447" s="63"/>
      <c r="L1447" s="61"/>
      <c r="M1447" s="206"/>
      <c r="N1447" s="42"/>
      <c r="O1447" s="42"/>
      <c r="P1447" s="42"/>
      <c r="Q1447" s="42"/>
      <c r="R1447" s="42"/>
      <c r="S1447" s="42"/>
      <c r="T1447" s="78"/>
      <c r="AT1447" s="23" t="s">
        <v>182</v>
      </c>
      <c r="AU1447" s="23" t="s">
        <v>188</v>
      </c>
    </row>
    <row r="1448" spans="2:65" s="10" customFormat="1" ht="29.85" customHeight="1">
      <c r="B1448" s="176"/>
      <c r="C1448" s="177"/>
      <c r="D1448" s="178" t="s">
        <v>79</v>
      </c>
      <c r="E1448" s="190" t="s">
        <v>2632</v>
      </c>
      <c r="F1448" s="190" t="s">
        <v>2633</v>
      </c>
      <c r="G1448" s="177"/>
      <c r="H1448" s="177"/>
      <c r="I1448" s="180"/>
      <c r="J1448" s="191">
        <f>BK1448</f>
        <v>0</v>
      </c>
      <c r="K1448" s="177"/>
      <c r="L1448" s="182"/>
      <c r="M1448" s="183"/>
      <c r="N1448" s="184"/>
      <c r="O1448" s="184"/>
      <c r="P1448" s="185">
        <f>SUM(P1449:P1508)</f>
        <v>0</v>
      </c>
      <c r="Q1448" s="184"/>
      <c r="R1448" s="185">
        <f>SUM(R1449:R1508)</f>
        <v>20.105446259999997</v>
      </c>
      <c r="S1448" s="184"/>
      <c r="T1448" s="186">
        <f>SUM(T1449:T1508)</f>
        <v>0</v>
      </c>
      <c r="AR1448" s="187" t="s">
        <v>89</v>
      </c>
      <c r="AT1448" s="188" t="s">
        <v>79</v>
      </c>
      <c r="AU1448" s="188" t="s">
        <v>87</v>
      </c>
      <c r="AY1448" s="187" t="s">
        <v>173</v>
      </c>
      <c r="BK1448" s="189">
        <f>SUM(BK1449:BK1508)</f>
        <v>0</v>
      </c>
    </row>
    <row r="1449" spans="2:65" s="1" customFormat="1" ht="16.5" customHeight="1">
      <c r="B1449" s="41"/>
      <c r="C1449" s="192" t="s">
        <v>2634</v>
      </c>
      <c r="D1449" s="192" t="s">
        <v>176</v>
      </c>
      <c r="E1449" s="193" t="s">
        <v>2635</v>
      </c>
      <c r="F1449" s="194" t="s">
        <v>2636</v>
      </c>
      <c r="G1449" s="195" t="s">
        <v>327</v>
      </c>
      <c r="H1449" s="196">
        <v>275.39999999999998</v>
      </c>
      <c r="I1449" s="197"/>
      <c r="J1449" s="198">
        <f>ROUND(I1449*H1449,2)</f>
        <v>0</v>
      </c>
      <c r="K1449" s="194" t="s">
        <v>78</v>
      </c>
      <c r="L1449" s="61"/>
      <c r="M1449" s="199" t="s">
        <v>78</v>
      </c>
      <c r="N1449" s="200" t="s">
        <v>50</v>
      </c>
      <c r="O1449" s="42"/>
      <c r="P1449" s="201">
        <f>O1449*H1449</f>
        <v>0</v>
      </c>
      <c r="Q1449" s="201">
        <v>3.8E-3</v>
      </c>
      <c r="R1449" s="201">
        <f>Q1449*H1449</f>
        <v>1.0465199999999999</v>
      </c>
      <c r="S1449" s="201">
        <v>0</v>
      </c>
      <c r="T1449" s="202">
        <f>S1449*H1449</f>
        <v>0</v>
      </c>
      <c r="AR1449" s="23" t="s">
        <v>239</v>
      </c>
      <c r="AT1449" s="23" t="s">
        <v>176</v>
      </c>
      <c r="AU1449" s="23" t="s">
        <v>89</v>
      </c>
      <c r="AY1449" s="23" t="s">
        <v>173</v>
      </c>
      <c r="BE1449" s="203">
        <f>IF(N1449="základní",J1449,0)</f>
        <v>0</v>
      </c>
      <c r="BF1449" s="203">
        <f>IF(N1449="snížená",J1449,0)</f>
        <v>0</v>
      </c>
      <c r="BG1449" s="203">
        <f>IF(N1449="zákl. přenesená",J1449,0)</f>
        <v>0</v>
      </c>
      <c r="BH1449" s="203">
        <f>IF(N1449="sníž. přenesená",J1449,0)</f>
        <v>0</v>
      </c>
      <c r="BI1449" s="203">
        <f>IF(N1449="nulová",J1449,0)</f>
        <v>0</v>
      </c>
      <c r="BJ1449" s="23" t="s">
        <v>87</v>
      </c>
      <c r="BK1449" s="203">
        <f>ROUND(I1449*H1449,2)</f>
        <v>0</v>
      </c>
      <c r="BL1449" s="23" t="s">
        <v>239</v>
      </c>
      <c r="BM1449" s="23" t="s">
        <v>2637</v>
      </c>
    </row>
    <row r="1450" spans="2:65" s="12" customFormat="1" ht="13.5">
      <c r="B1450" s="221"/>
      <c r="C1450" s="222"/>
      <c r="D1450" s="204" t="s">
        <v>279</v>
      </c>
      <c r="E1450" s="223" t="s">
        <v>78</v>
      </c>
      <c r="F1450" s="224" t="s">
        <v>2638</v>
      </c>
      <c r="G1450" s="222"/>
      <c r="H1450" s="223" t="s">
        <v>78</v>
      </c>
      <c r="I1450" s="225"/>
      <c r="J1450" s="222"/>
      <c r="K1450" s="222"/>
      <c r="L1450" s="226"/>
      <c r="M1450" s="227"/>
      <c r="N1450" s="228"/>
      <c r="O1450" s="228"/>
      <c r="P1450" s="228"/>
      <c r="Q1450" s="228"/>
      <c r="R1450" s="228"/>
      <c r="S1450" s="228"/>
      <c r="T1450" s="229"/>
      <c r="AT1450" s="230" t="s">
        <v>279</v>
      </c>
      <c r="AU1450" s="230" t="s">
        <v>89</v>
      </c>
      <c r="AV1450" s="12" t="s">
        <v>87</v>
      </c>
      <c r="AW1450" s="12" t="s">
        <v>42</v>
      </c>
      <c r="AX1450" s="12" t="s">
        <v>80</v>
      </c>
      <c r="AY1450" s="230" t="s">
        <v>173</v>
      </c>
    </row>
    <row r="1451" spans="2:65" s="11" customFormat="1" ht="13.5">
      <c r="B1451" s="210"/>
      <c r="C1451" s="211"/>
      <c r="D1451" s="204" t="s">
        <v>279</v>
      </c>
      <c r="E1451" s="212" t="s">
        <v>78</v>
      </c>
      <c r="F1451" s="213" t="s">
        <v>2639</v>
      </c>
      <c r="G1451" s="211"/>
      <c r="H1451" s="214">
        <v>111.65</v>
      </c>
      <c r="I1451" s="215"/>
      <c r="J1451" s="211"/>
      <c r="K1451" s="211"/>
      <c r="L1451" s="216"/>
      <c r="M1451" s="217"/>
      <c r="N1451" s="218"/>
      <c r="O1451" s="218"/>
      <c r="P1451" s="218"/>
      <c r="Q1451" s="218"/>
      <c r="R1451" s="218"/>
      <c r="S1451" s="218"/>
      <c r="T1451" s="219"/>
      <c r="AT1451" s="220" t="s">
        <v>279</v>
      </c>
      <c r="AU1451" s="220" t="s">
        <v>89</v>
      </c>
      <c r="AV1451" s="11" t="s">
        <v>89</v>
      </c>
      <c r="AW1451" s="11" t="s">
        <v>42</v>
      </c>
      <c r="AX1451" s="11" t="s">
        <v>80</v>
      </c>
      <c r="AY1451" s="220" t="s">
        <v>173</v>
      </c>
    </row>
    <row r="1452" spans="2:65" s="12" customFormat="1" ht="13.5">
      <c r="B1452" s="221"/>
      <c r="C1452" s="222"/>
      <c r="D1452" s="204" t="s">
        <v>279</v>
      </c>
      <c r="E1452" s="223" t="s">
        <v>78</v>
      </c>
      <c r="F1452" s="224" t="s">
        <v>2640</v>
      </c>
      <c r="G1452" s="222"/>
      <c r="H1452" s="223" t="s">
        <v>78</v>
      </c>
      <c r="I1452" s="225"/>
      <c r="J1452" s="222"/>
      <c r="K1452" s="222"/>
      <c r="L1452" s="226"/>
      <c r="M1452" s="227"/>
      <c r="N1452" s="228"/>
      <c r="O1452" s="228"/>
      <c r="P1452" s="228"/>
      <c r="Q1452" s="228"/>
      <c r="R1452" s="228"/>
      <c r="S1452" s="228"/>
      <c r="T1452" s="229"/>
      <c r="AT1452" s="230" t="s">
        <v>279</v>
      </c>
      <c r="AU1452" s="230" t="s">
        <v>89</v>
      </c>
      <c r="AV1452" s="12" t="s">
        <v>87</v>
      </c>
      <c r="AW1452" s="12" t="s">
        <v>42</v>
      </c>
      <c r="AX1452" s="12" t="s">
        <v>80</v>
      </c>
      <c r="AY1452" s="230" t="s">
        <v>173</v>
      </c>
    </row>
    <row r="1453" spans="2:65" s="11" customFormat="1" ht="13.5">
      <c r="B1453" s="210"/>
      <c r="C1453" s="211"/>
      <c r="D1453" s="204" t="s">
        <v>279</v>
      </c>
      <c r="E1453" s="212" t="s">
        <v>78</v>
      </c>
      <c r="F1453" s="213" t="s">
        <v>2641</v>
      </c>
      <c r="G1453" s="211"/>
      <c r="H1453" s="214">
        <v>134.75</v>
      </c>
      <c r="I1453" s="215"/>
      <c r="J1453" s="211"/>
      <c r="K1453" s="211"/>
      <c r="L1453" s="216"/>
      <c r="M1453" s="217"/>
      <c r="N1453" s="218"/>
      <c r="O1453" s="218"/>
      <c r="P1453" s="218"/>
      <c r="Q1453" s="218"/>
      <c r="R1453" s="218"/>
      <c r="S1453" s="218"/>
      <c r="T1453" s="219"/>
      <c r="AT1453" s="220" t="s">
        <v>279</v>
      </c>
      <c r="AU1453" s="220" t="s">
        <v>89</v>
      </c>
      <c r="AV1453" s="11" t="s">
        <v>89</v>
      </c>
      <c r="AW1453" s="11" t="s">
        <v>42</v>
      </c>
      <c r="AX1453" s="11" t="s">
        <v>80</v>
      </c>
      <c r="AY1453" s="220" t="s">
        <v>173</v>
      </c>
    </row>
    <row r="1454" spans="2:65" s="11" customFormat="1" ht="13.5">
      <c r="B1454" s="210"/>
      <c r="C1454" s="211"/>
      <c r="D1454" s="204" t="s">
        <v>279</v>
      </c>
      <c r="E1454" s="212" t="s">
        <v>78</v>
      </c>
      <c r="F1454" s="213" t="s">
        <v>2642</v>
      </c>
      <c r="G1454" s="211"/>
      <c r="H1454" s="214">
        <v>29</v>
      </c>
      <c r="I1454" s="215"/>
      <c r="J1454" s="211"/>
      <c r="K1454" s="211"/>
      <c r="L1454" s="216"/>
      <c r="M1454" s="217"/>
      <c r="N1454" s="218"/>
      <c r="O1454" s="218"/>
      <c r="P1454" s="218"/>
      <c r="Q1454" s="218"/>
      <c r="R1454" s="218"/>
      <c r="S1454" s="218"/>
      <c r="T1454" s="219"/>
      <c r="AT1454" s="220" t="s">
        <v>279</v>
      </c>
      <c r="AU1454" s="220" t="s">
        <v>89</v>
      </c>
      <c r="AV1454" s="11" t="s">
        <v>89</v>
      </c>
      <c r="AW1454" s="11" t="s">
        <v>42</v>
      </c>
      <c r="AX1454" s="11" t="s">
        <v>80</v>
      </c>
      <c r="AY1454" s="220" t="s">
        <v>173</v>
      </c>
    </row>
    <row r="1455" spans="2:65" s="1" customFormat="1" ht="25.5" customHeight="1">
      <c r="B1455" s="41"/>
      <c r="C1455" s="242" t="s">
        <v>2643</v>
      </c>
      <c r="D1455" s="242" t="s">
        <v>346</v>
      </c>
      <c r="E1455" s="243" t="s">
        <v>2644</v>
      </c>
      <c r="F1455" s="244" t="s">
        <v>2645</v>
      </c>
      <c r="G1455" s="245" t="s">
        <v>327</v>
      </c>
      <c r="H1455" s="246">
        <v>275.39999999999998</v>
      </c>
      <c r="I1455" s="247"/>
      <c r="J1455" s="248">
        <f>ROUND(I1455*H1455,2)</f>
        <v>0</v>
      </c>
      <c r="K1455" s="244" t="s">
        <v>78</v>
      </c>
      <c r="L1455" s="249"/>
      <c r="M1455" s="250" t="s">
        <v>78</v>
      </c>
      <c r="N1455" s="251" t="s">
        <v>50</v>
      </c>
      <c r="O1455" s="42"/>
      <c r="P1455" s="201">
        <f>O1455*H1455</f>
        <v>0</v>
      </c>
      <c r="Q1455" s="201">
        <v>3.7999999999999999E-2</v>
      </c>
      <c r="R1455" s="201">
        <f>Q1455*H1455</f>
        <v>10.465199999999999</v>
      </c>
      <c r="S1455" s="201">
        <v>0</v>
      </c>
      <c r="T1455" s="202">
        <f>S1455*H1455</f>
        <v>0</v>
      </c>
      <c r="AR1455" s="23" t="s">
        <v>666</v>
      </c>
      <c r="AT1455" s="23" t="s">
        <v>346</v>
      </c>
      <c r="AU1455" s="23" t="s">
        <v>89</v>
      </c>
      <c r="AY1455" s="23" t="s">
        <v>173</v>
      </c>
      <c r="BE1455" s="203">
        <f>IF(N1455="základní",J1455,0)</f>
        <v>0</v>
      </c>
      <c r="BF1455" s="203">
        <f>IF(N1455="snížená",J1455,0)</f>
        <v>0</v>
      </c>
      <c r="BG1455" s="203">
        <f>IF(N1455="zákl. přenesená",J1455,0)</f>
        <v>0</v>
      </c>
      <c r="BH1455" s="203">
        <f>IF(N1455="sníž. přenesená",J1455,0)</f>
        <v>0</v>
      </c>
      <c r="BI1455" s="203">
        <f>IF(N1455="nulová",J1455,0)</f>
        <v>0</v>
      </c>
      <c r="BJ1455" s="23" t="s">
        <v>87</v>
      </c>
      <c r="BK1455" s="203">
        <f>ROUND(I1455*H1455,2)</f>
        <v>0</v>
      </c>
      <c r="BL1455" s="23" t="s">
        <v>239</v>
      </c>
      <c r="BM1455" s="23" t="s">
        <v>2646</v>
      </c>
    </row>
    <row r="1456" spans="2:65" s="1" customFormat="1" ht="25.5" customHeight="1">
      <c r="B1456" s="41"/>
      <c r="C1456" s="192" t="s">
        <v>2647</v>
      </c>
      <c r="D1456" s="192" t="s">
        <v>176</v>
      </c>
      <c r="E1456" s="193" t="s">
        <v>2648</v>
      </c>
      <c r="F1456" s="194" t="s">
        <v>2649</v>
      </c>
      <c r="G1456" s="195" t="s">
        <v>327</v>
      </c>
      <c r="H1456" s="196">
        <v>67.2</v>
      </c>
      <c r="I1456" s="197"/>
      <c r="J1456" s="198">
        <f>ROUND(I1456*H1456,2)</f>
        <v>0</v>
      </c>
      <c r="K1456" s="194" t="s">
        <v>276</v>
      </c>
      <c r="L1456" s="61"/>
      <c r="M1456" s="199" t="s">
        <v>78</v>
      </c>
      <c r="N1456" s="200" t="s">
        <v>50</v>
      </c>
      <c r="O1456" s="42"/>
      <c r="P1456" s="201">
        <f>O1456*H1456</f>
        <v>0</v>
      </c>
      <c r="Q1456" s="201">
        <v>1.17E-3</v>
      </c>
      <c r="R1456" s="201">
        <f>Q1456*H1456</f>
        <v>7.8623999999999999E-2</v>
      </c>
      <c r="S1456" s="201">
        <v>0</v>
      </c>
      <c r="T1456" s="202">
        <f>S1456*H1456</f>
        <v>0</v>
      </c>
      <c r="AR1456" s="23" t="s">
        <v>239</v>
      </c>
      <c r="AT1456" s="23" t="s">
        <v>176</v>
      </c>
      <c r="AU1456" s="23" t="s">
        <v>89</v>
      </c>
      <c r="AY1456" s="23" t="s">
        <v>173</v>
      </c>
      <c r="BE1456" s="203">
        <f>IF(N1456="základní",J1456,0)</f>
        <v>0</v>
      </c>
      <c r="BF1456" s="203">
        <f>IF(N1456="snížená",J1456,0)</f>
        <v>0</v>
      </c>
      <c r="BG1456" s="203">
        <f>IF(N1456="zákl. přenesená",J1456,0)</f>
        <v>0</v>
      </c>
      <c r="BH1456" s="203">
        <f>IF(N1456="sníž. přenesená",J1456,0)</f>
        <v>0</v>
      </c>
      <c r="BI1456" s="203">
        <f>IF(N1456="nulová",J1456,0)</f>
        <v>0</v>
      </c>
      <c r="BJ1456" s="23" t="s">
        <v>87</v>
      </c>
      <c r="BK1456" s="203">
        <f>ROUND(I1456*H1456,2)</f>
        <v>0</v>
      </c>
      <c r="BL1456" s="23" t="s">
        <v>239</v>
      </c>
      <c r="BM1456" s="23" t="s">
        <v>2650</v>
      </c>
    </row>
    <row r="1457" spans="2:65" s="1" customFormat="1" ht="27">
      <c r="B1457" s="41"/>
      <c r="C1457" s="63"/>
      <c r="D1457" s="204" t="s">
        <v>182</v>
      </c>
      <c r="E1457" s="63"/>
      <c r="F1457" s="205" t="s">
        <v>2651</v>
      </c>
      <c r="G1457" s="63"/>
      <c r="H1457" s="63"/>
      <c r="I1457" s="163"/>
      <c r="J1457" s="63"/>
      <c r="K1457" s="63"/>
      <c r="L1457" s="61"/>
      <c r="M1457" s="206"/>
      <c r="N1457" s="42"/>
      <c r="O1457" s="42"/>
      <c r="P1457" s="42"/>
      <c r="Q1457" s="42"/>
      <c r="R1457" s="42"/>
      <c r="S1457" s="42"/>
      <c r="T1457" s="78"/>
      <c r="AT1457" s="23" t="s">
        <v>182</v>
      </c>
      <c r="AU1457" s="23" t="s">
        <v>89</v>
      </c>
    </row>
    <row r="1458" spans="2:65" s="12" customFormat="1" ht="13.5">
      <c r="B1458" s="221"/>
      <c r="C1458" s="222"/>
      <c r="D1458" s="204" t="s">
        <v>279</v>
      </c>
      <c r="E1458" s="223" t="s">
        <v>78</v>
      </c>
      <c r="F1458" s="224" t="s">
        <v>2652</v>
      </c>
      <c r="G1458" s="222"/>
      <c r="H1458" s="223" t="s">
        <v>78</v>
      </c>
      <c r="I1458" s="225"/>
      <c r="J1458" s="222"/>
      <c r="K1458" s="222"/>
      <c r="L1458" s="226"/>
      <c r="M1458" s="227"/>
      <c r="N1458" s="228"/>
      <c r="O1458" s="228"/>
      <c r="P1458" s="228"/>
      <c r="Q1458" s="228"/>
      <c r="R1458" s="228"/>
      <c r="S1458" s="228"/>
      <c r="T1458" s="229"/>
      <c r="AT1458" s="230" t="s">
        <v>279</v>
      </c>
      <c r="AU1458" s="230" t="s">
        <v>89</v>
      </c>
      <c r="AV1458" s="12" t="s">
        <v>87</v>
      </c>
      <c r="AW1458" s="12" t="s">
        <v>42</v>
      </c>
      <c r="AX1458" s="12" t="s">
        <v>80</v>
      </c>
      <c r="AY1458" s="230" t="s">
        <v>173</v>
      </c>
    </row>
    <row r="1459" spans="2:65" s="11" customFormat="1" ht="13.5">
      <c r="B1459" s="210"/>
      <c r="C1459" s="211"/>
      <c r="D1459" s="204" t="s">
        <v>279</v>
      </c>
      <c r="E1459" s="212" t="s">
        <v>78</v>
      </c>
      <c r="F1459" s="213" t="s">
        <v>2653</v>
      </c>
      <c r="G1459" s="211"/>
      <c r="H1459" s="214">
        <v>67.2</v>
      </c>
      <c r="I1459" s="215"/>
      <c r="J1459" s="211"/>
      <c r="K1459" s="211"/>
      <c r="L1459" s="216"/>
      <c r="M1459" s="217"/>
      <c r="N1459" s="218"/>
      <c r="O1459" s="218"/>
      <c r="P1459" s="218"/>
      <c r="Q1459" s="218"/>
      <c r="R1459" s="218"/>
      <c r="S1459" s="218"/>
      <c r="T1459" s="219"/>
      <c r="AT1459" s="220" t="s">
        <v>279</v>
      </c>
      <c r="AU1459" s="220" t="s">
        <v>89</v>
      </c>
      <c r="AV1459" s="11" t="s">
        <v>89</v>
      </c>
      <c r="AW1459" s="11" t="s">
        <v>42</v>
      </c>
      <c r="AX1459" s="11" t="s">
        <v>87</v>
      </c>
      <c r="AY1459" s="220" t="s">
        <v>173</v>
      </c>
    </row>
    <row r="1460" spans="2:65" s="1" customFormat="1" ht="16.5" customHeight="1">
      <c r="B1460" s="41"/>
      <c r="C1460" s="242" t="s">
        <v>2654</v>
      </c>
      <c r="D1460" s="242" t="s">
        <v>346</v>
      </c>
      <c r="E1460" s="243" t="s">
        <v>2655</v>
      </c>
      <c r="F1460" s="244" t="s">
        <v>2656</v>
      </c>
      <c r="G1460" s="245" t="s">
        <v>327</v>
      </c>
      <c r="H1460" s="246">
        <v>73.92</v>
      </c>
      <c r="I1460" s="247"/>
      <c r="J1460" s="248">
        <f>ROUND(I1460*H1460,2)</f>
        <v>0</v>
      </c>
      <c r="K1460" s="244" t="s">
        <v>78</v>
      </c>
      <c r="L1460" s="249"/>
      <c r="M1460" s="250" t="s">
        <v>78</v>
      </c>
      <c r="N1460" s="251" t="s">
        <v>50</v>
      </c>
      <c r="O1460" s="42"/>
      <c r="P1460" s="201">
        <f>O1460*H1460</f>
        <v>0</v>
      </c>
      <c r="Q1460" s="201">
        <v>8.0000000000000002E-3</v>
      </c>
      <c r="R1460" s="201">
        <f>Q1460*H1460</f>
        <v>0.59136</v>
      </c>
      <c r="S1460" s="201">
        <v>0</v>
      </c>
      <c r="T1460" s="202">
        <f>S1460*H1460</f>
        <v>0</v>
      </c>
      <c r="AR1460" s="23" t="s">
        <v>666</v>
      </c>
      <c r="AT1460" s="23" t="s">
        <v>346</v>
      </c>
      <c r="AU1460" s="23" t="s">
        <v>89</v>
      </c>
      <c r="AY1460" s="23" t="s">
        <v>173</v>
      </c>
      <c r="BE1460" s="203">
        <f>IF(N1460="základní",J1460,0)</f>
        <v>0</v>
      </c>
      <c r="BF1460" s="203">
        <f>IF(N1460="snížená",J1460,0)</f>
        <v>0</v>
      </c>
      <c r="BG1460" s="203">
        <f>IF(N1460="zákl. přenesená",J1460,0)</f>
        <v>0</v>
      </c>
      <c r="BH1460" s="203">
        <f>IF(N1460="sníž. přenesená",J1460,0)</f>
        <v>0</v>
      </c>
      <c r="BI1460" s="203">
        <f>IF(N1460="nulová",J1460,0)</f>
        <v>0</v>
      </c>
      <c r="BJ1460" s="23" t="s">
        <v>87</v>
      </c>
      <c r="BK1460" s="203">
        <f>ROUND(I1460*H1460,2)</f>
        <v>0</v>
      </c>
      <c r="BL1460" s="23" t="s">
        <v>239</v>
      </c>
      <c r="BM1460" s="23" t="s">
        <v>2657</v>
      </c>
    </row>
    <row r="1461" spans="2:65" s="1" customFormat="1" ht="13.5">
      <c r="B1461" s="41"/>
      <c r="C1461" s="63"/>
      <c r="D1461" s="204" t="s">
        <v>182</v>
      </c>
      <c r="E1461" s="63"/>
      <c r="F1461" s="205" t="s">
        <v>2656</v>
      </c>
      <c r="G1461" s="63"/>
      <c r="H1461" s="63"/>
      <c r="I1461" s="163"/>
      <c r="J1461" s="63"/>
      <c r="K1461" s="63"/>
      <c r="L1461" s="61"/>
      <c r="M1461" s="206"/>
      <c r="N1461" s="42"/>
      <c r="O1461" s="42"/>
      <c r="P1461" s="42"/>
      <c r="Q1461" s="42"/>
      <c r="R1461" s="42"/>
      <c r="S1461" s="42"/>
      <c r="T1461" s="78"/>
      <c r="AT1461" s="23" t="s">
        <v>182</v>
      </c>
      <c r="AU1461" s="23" t="s">
        <v>89</v>
      </c>
    </row>
    <row r="1462" spans="2:65" s="11" customFormat="1" ht="13.5">
      <c r="B1462" s="210"/>
      <c r="C1462" s="211"/>
      <c r="D1462" s="204" t="s">
        <v>279</v>
      </c>
      <c r="E1462" s="212" t="s">
        <v>78</v>
      </c>
      <c r="F1462" s="213" t="s">
        <v>2658</v>
      </c>
      <c r="G1462" s="211"/>
      <c r="H1462" s="214">
        <v>67.2</v>
      </c>
      <c r="I1462" s="215"/>
      <c r="J1462" s="211"/>
      <c r="K1462" s="211"/>
      <c r="L1462" s="216"/>
      <c r="M1462" s="217"/>
      <c r="N1462" s="218"/>
      <c r="O1462" s="218"/>
      <c r="P1462" s="218"/>
      <c r="Q1462" s="218"/>
      <c r="R1462" s="218"/>
      <c r="S1462" s="218"/>
      <c r="T1462" s="219"/>
      <c r="AT1462" s="220" t="s">
        <v>279</v>
      </c>
      <c r="AU1462" s="220" t="s">
        <v>89</v>
      </c>
      <c r="AV1462" s="11" t="s">
        <v>89</v>
      </c>
      <c r="AW1462" s="11" t="s">
        <v>42</v>
      </c>
      <c r="AX1462" s="11" t="s">
        <v>87</v>
      </c>
      <c r="AY1462" s="220" t="s">
        <v>173</v>
      </c>
    </row>
    <row r="1463" spans="2:65" s="11" customFormat="1" ht="13.5">
      <c r="B1463" s="210"/>
      <c r="C1463" s="211"/>
      <c r="D1463" s="204" t="s">
        <v>279</v>
      </c>
      <c r="E1463" s="211"/>
      <c r="F1463" s="213" t="s">
        <v>2659</v>
      </c>
      <c r="G1463" s="211"/>
      <c r="H1463" s="214">
        <v>73.92</v>
      </c>
      <c r="I1463" s="215"/>
      <c r="J1463" s="211"/>
      <c r="K1463" s="211"/>
      <c r="L1463" s="216"/>
      <c r="M1463" s="217"/>
      <c r="N1463" s="218"/>
      <c r="O1463" s="218"/>
      <c r="P1463" s="218"/>
      <c r="Q1463" s="218"/>
      <c r="R1463" s="218"/>
      <c r="S1463" s="218"/>
      <c r="T1463" s="219"/>
      <c r="AT1463" s="220" t="s">
        <v>279</v>
      </c>
      <c r="AU1463" s="220" t="s">
        <v>89</v>
      </c>
      <c r="AV1463" s="11" t="s">
        <v>89</v>
      </c>
      <c r="AW1463" s="11" t="s">
        <v>6</v>
      </c>
      <c r="AX1463" s="11" t="s">
        <v>87</v>
      </c>
      <c r="AY1463" s="220" t="s">
        <v>173</v>
      </c>
    </row>
    <row r="1464" spans="2:65" s="1" customFormat="1" ht="25.5" customHeight="1">
      <c r="B1464" s="41"/>
      <c r="C1464" s="192" t="s">
        <v>2660</v>
      </c>
      <c r="D1464" s="192" t="s">
        <v>176</v>
      </c>
      <c r="E1464" s="193" t="s">
        <v>2661</v>
      </c>
      <c r="F1464" s="194" t="s">
        <v>2662</v>
      </c>
      <c r="G1464" s="195" t="s">
        <v>327</v>
      </c>
      <c r="H1464" s="196">
        <v>67.2</v>
      </c>
      <c r="I1464" s="197"/>
      <c r="J1464" s="198">
        <f>ROUND(I1464*H1464,2)</f>
        <v>0</v>
      </c>
      <c r="K1464" s="194" t="s">
        <v>276</v>
      </c>
      <c r="L1464" s="61"/>
      <c r="M1464" s="199" t="s">
        <v>78</v>
      </c>
      <c r="N1464" s="200" t="s">
        <v>50</v>
      </c>
      <c r="O1464" s="42"/>
      <c r="P1464" s="201">
        <f>O1464*H1464</f>
        <v>0</v>
      </c>
      <c r="Q1464" s="201">
        <v>7.7999999999999999E-4</v>
      </c>
      <c r="R1464" s="201">
        <f>Q1464*H1464</f>
        <v>5.2416000000000004E-2</v>
      </c>
      <c r="S1464" s="201">
        <v>0</v>
      </c>
      <c r="T1464" s="202">
        <f>S1464*H1464</f>
        <v>0</v>
      </c>
      <c r="AR1464" s="23" t="s">
        <v>239</v>
      </c>
      <c r="AT1464" s="23" t="s">
        <v>176</v>
      </c>
      <c r="AU1464" s="23" t="s">
        <v>89</v>
      </c>
      <c r="AY1464" s="23" t="s">
        <v>173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23" t="s">
        <v>87</v>
      </c>
      <c r="BK1464" s="203">
        <f>ROUND(I1464*H1464,2)</f>
        <v>0</v>
      </c>
      <c r="BL1464" s="23" t="s">
        <v>239</v>
      </c>
      <c r="BM1464" s="23" t="s">
        <v>2663</v>
      </c>
    </row>
    <row r="1465" spans="2:65" s="1" customFormat="1" ht="27">
      <c r="B1465" s="41"/>
      <c r="C1465" s="63"/>
      <c r="D1465" s="204" t="s">
        <v>182</v>
      </c>
      <c r="E1465" s="63"/>
      <c r="F1465" s="205" t="s">
        <v>2664</v>
      </c>
      <c r="G1465" s="63"/>
      <c r="H1465" s="63"/>
      <c r="I1465" s="163"/>
      <c r="J1465" s="63"/>
      <c r="K1465" s="63"/>
      <c r="L1465" s="61"/>
      <c r="M1465" s="206"/>
      <c r="N1465" s="42"/>
      <c r="O1465" s="42"/>
      <c r="P1465" s="42"/>
      <c r="Q1465" s="42"/>
      <c r="R1465" s="42"/>
      <c r="S1465" s="42"/>
      <c r="T1465" s="78"/>
      <c r="AT1465" s="23" t="s">
        <v>182</v>
      </c>
      <c r="AU1465" s="23" t="s">
        <v>89</v>
      </c>
    </row>
    <row r="1466" spans="2:65" s="12" customFormat="1" ht="13.5">
      <c r="B1466" s="221"/>
      <c r="C1466" s="222"/>
      <c r="D1466" s="204" t="s">
        <v>279</v>
      </c>
      <c r="E1466" s="223" t="s">
        <v>78</v>
      </c>
      <c r="F1466" s="224" t="s">
        <v>2652</v>
      </c>
      <c r="G1466" s="222"/>
      <c r="H1466" s="223" t="s">
        <v>78</v>
      </c>
      <c r="I1466" s="225"/>
      <c r="J1466" s="222"/>
      <c r="K1466" s="222"/>
      <c r="L1466" s="226"/>
      <c r="M1466" s="227"/>
      <c r="N1466" s="228"/>
      <c r="O1466" s="228"/>
      <c r="P1466" s="228"/>
      <c r="Q1466" s="228"/>
      <c r="R1466" s="228"/>
      <c r="S1466" s="228"/>
      <c r="T1466" s="229"/>
      <c r="AT1466" s="230" t="s">
        <v>279</v>
      </c>
      <c r="AU1466" s="230" t="s">
        <v>89</v>
      </c>
      <c r="AV1466" s="12" t="s">
        <v>87</v>
      </c>
      <c r="AW1466" s="12" t="s">
        <v>42</v>
      </c>
      <c r="AX1466" s="12" t="s">
        <v>80</v>
      </c>
      <c r="AY1466" s="230" t="s">
        <v>173</v>
      </c>
    </row>
    <row r="1467" spans="2:65" s="11" customFormat="1" ht="13.5">
      <c r="B1467" s="210"/>
      <c r="C1467" s="211"/>
      <c r="D1467" s="204" t="s">
        <v>279</v>
      </c>
      <c r="E1467" s="212" t="s">
        <v>78</v>
      </c>
      <c r="F1467" s="213" t="s">
        <v>2653</v>
      </c>
      <c r="G1467" s="211"/>
      <c r="H1467" s="214">
        <v>67.2</v>
      </c>
      <c r="I1467" s="215"/>
      <c r="J1467" s="211"/>
      <c r="K1467" s="211"/>
      <c r="L1467" s="216"/>
      <c r="M1467" s="217"/>
      <c r="N1467" s="218"/>
      <c r="O1467" s="218"/>
      <c r="P1467" s="218"/>
      <c r="Q1467" s="218"/>
      <c r="R1467" s="218"/>
      <c r="S1467" s="218"/>
      <c r="T1467" s="219"/>
      <c r="AT1467" s="220" t="s">
        <v>279</v>
      </c>
      <c r="AU1467" s="220" t="s">
        <v>89</v>
      </c>
      <c r="AV1467" s="11" t="s">
        <v>89</v>
      </c>
      <c r="AW1467" s="11" t="s">
        <v>42</v>
      </c>
      <c r="AX1467" s="11" t="s">
        <v>87</v>
      </c>
      <c r="AY1467" s="220" t="s">
        <v>173</v>
      </c>
    </row>
    <row r="1468" spans="2:65" s="1" customFormat="1" ht="16.5" customHeight="1">
      <c r="B1468" s="41"/>
      <c r="C1468" s="242" t="s">
        <v>2665</v>
      </c>
      <c r="D1468" s="242" t="s">
        <v>346</v>
      </c>
      <c r="E1468" s="243" t="s">
        <v>2666</v>
      </c>
      <c r="F1468" s="244" t="s">
        <v>2667</v>
      </c>
      <c r="G1468" s="245" t="s">
        <v>327</v>
      </c>
      <c r="H1468" s="246">
        <v>67.2</v>
      </c>
      <c r="I1468" s="247"/>
      <c r="J1468" s="248">
        <f>ROUND(I1468*H1468,2)</f>
        <v>0</v>
      </c>
      <c r="K1468" s="244" t="s">
        <v>78</v>
      </c>
      <c r="L1468" s="249"/>
      <c r="M1468" s="250" t="s">
        <v>78</v>
      </c>
      <c r="N1468" s="251" t="s">
        <v>50</v>
      </c>
      <c r="O1468" s="42"/>
      <c r="P1468" s="201">
        <f>O1468*H1468</f>
        <v>0</v>
      </c>
      <c r="Q1468" s="201">
        <v>8.0000000000000002E-3</v>
      </c>
      <c r="R1468" s="201">
        <f>Q1468*H1468</f>
        <v>0.53760000000000008</v>
      </c>
      <c r="S1468" s="201">
        <v>0</v>
      </c>
      <c r="T1468" s="202">
        <f>S1468*H1468</f>
        <v>0</v>
      </c>
      <c r="AR1468" s="23" t="s">
        <v>666</v>
      </c>
      <c r="AT1468" s="23" t="s">
        <v>346</v>
      </c>
      <c r="AU1468" s="23" t="s">
        <v>89</v>
      </c>
      <c r="AY1468" s="23" t="s">
        <v>173</v>
      </c>
      <c r="BE1468" s="203">
        <f>IF(N1468="základní",J1468,0)</f>
        <v>0</v>
      </c>
      <c r="BF1468" s="203">
        <f>IF(N1468="snížená",J1468,0)</f>
        <v>0</v>
      </c>
      <c r="BG1468" s="203">
        <f>IF(N1468="zákl. přenesená",J1468,0)</f>
        <v>0</v>
      </c>
      <c r="BH1468" s="203">
        <f>IF(N1468="sníž. přenesená",J1468,0)</f>
        <v>0</v>
      </c>
      <c r="BI1468" s="203">
        <f>IF(N1468="nulová",J1468,0)</f>
        <v>0</v>
      </c>
      <c r="BJ1468" s="23" t="s">
        <v>87</v>
      </c>
      <c r="BK1468" s="203">
        <f>ROUND(I1468*H1468,2)</f>
        <v>0</v>
      </c>
      <c r="BL1468" s="23" t="s">
        <v>239</v>
      </c>
      <c r="BM1468" s="23" t="s">
        <v>2668</v>
      </c>
    </row>
    <row r="1469" spans="2:65" s="1" customFormat="1" ht="13.5">
      <c r="B1469" s="41"/>
      <c r="C1469" s="63"/>
      <c r="D1469" s="204" t="s">
        <v>182</v>
      </c>
      <c r="E1469" s="63"/>
      <c r="F1469" s="205" t="s">
        <v>2667</v>
      </c>
      <c r="G1469" s="63"/>
      <c r="H1469" s="63"/>
      <c r="I1469" s="163"/>
      <c r="J1469" s="63"/>
      <c r="K1469" s="63"/>
      <c r="L1469" s="61"/>
      <c r="M1469" s="206"/>
      <c r="N1469" s="42"/>
      <c r="O1469" s="42"/>
      <c r="P1469" s="42"/>
      <c r="Q1469" s="42"/>
      <c r="R1469" s="42"/>
      <c r="S1469" s="42"/>
      <c r="T1469" s="78"/>
      <c r="AT1469" s="23" t="s">
        <v>182</v>
      </c>
      <c r="AU1469" s="23" t="s">
        <v>89</v>
      </c>
    </row>
    <row r="1470" spans="2:65" s="11" customFormat="1" ht="13.5">
      <c r="B1470" s="210"/>
      <c r="C1470" s="211"/>
      <c r="D1470" s="204" t="s">
        <v>279</v>
      </c>
      <c r="E1470" s="212" t="s">
        <v>78</v>
      </c>
      <c r="F1470" s="213" t="s">
        <v>2658</v>
      </c>
      <c r="G1470" s="211"/>
      <c r="H1470" s="214">
        <v>67.2</v>
      </c>
      <c r="I1470" s="215"/>
      <c r="J1470" s="211"/>
      <c r="K1470" s="211"/>
      <c r="L1470" s="216"/>
      <c r="M1470" s="217"/>
      <c r="N1470" s="218"/>
      <c r="O1470" s="218"/>
      <c r="P1470" s="218"/>
      <c r="Q1470" s="218"/>
      <c r="R1470" s="218"/>
      <c r="S1470" s="218"/>
      <c r="T1470" s="219"/>
      <c r="AT1470" s="220" t="s">
        <v>279</v>
      </c>
      <c r="AU1470" s="220" t="s">
        <v>89</v>
      </c>
      <c r="AV1470" s="11" t="s">
        <v>89</v>
      </c>
      <c r="AW1470" s="11" t="s">
        <v>42</v>
      </c>
      <c r="AX1470" s="11" t="s">
        <v>87</v>
      </c>
      <c r="AY1470" s="220" t="s">
        <v>173</v>
      </c>
    </row>
    <row r="1471" spans="2:65" s="1" customFormat="1" ht="16.5" customHeight="1">
      <c r="B1471" s="41"/>
      <c r="C1471" s="192" t="s">
        <v>2669</v>
      </c>
      <c r="D1471" s="192" t="s">
        <v>176</v>
      </c>
      <c r="E1471" s="193" t="s">
        <v>2670</v>
      </c>
      <c r="F1471" s="194" t="s">
        <v>2671</v>
      </c>
      <c r="G1471" s="195" t="s">
        <v>327</v>
      </c>
      <c r="H1471" s="196">
        <v>115.2</v>
      </c>
      <c r="I1471" s="197"/>
      <c r="J1471" s="198">
        <f>ROUND(I1471*H1471,2)</f>
        <v>0</v>
      </c>
      <c r="K1471" s="194" t="s">
        <v>276</v>
      </c>
      <c r="L1471" s="61"/>
      <c r="M1471" s="199" t="s">
        <v>78</v>
      </c>
      <c r="N1471" s="200" t="s">
        <v>50</v>
      </c>
      <c r="O1471" s="42"/>
      <c r="P1471" s="201">
        <f>O1471*H1471</f>
        <v>0</v>
      </c>
      <c r="Q1471" s="201">
        <v>2.7999999999999998E-4</v>
      </c>
      <c r="R1471" s="201">
        <f>Q1471*H1471</f>
        <v>3.2256E-2</v>
      </c>
      <c r="S1471" s="201">
        <v>0</v>
      </c>
      <c r="T1471" s="202">
        <f>S1471*H1471</f>
        <v>0</v>
      </c>
      <c r="AR1471" s="23" t="s">
        <v>239</v>
      </c>
      <c r="AT1471" s="23" t="s">
        <v>176</v>
      </c>
      <c r="AU1471" s="23" t="s">
        <v>89</v>
      </c>
      <c r="AY1471" s="23" t="s">
        <v>173</v>
      </c>
      <c r="BE1471" s="203">
        <f>IF(N1471="základní",J1471,0)</f>
        <v>0</v>
      </c>
      <c r="BF1471" s="203">
        <f>IF(N1471="snížená",J1471,0)</f>
        <v>0</v>
      </c>
      <c r="BG1471" s="203">
        <f>IF(N1471="zákl. přenesená",J1471,0)</f>
        <v>0</v>
      </c>
      <c r="BH1471" s="203">
        <f>IF(N1471="sníž. přenesená",J1471,0)</f>
        <v>0</v>
      </c>
      <c r="BI1471" s="203">
        <f>IF(N1471="nulová",J1471,0)</f>
        <v>0</v>
      </c>
      <c r="BJ1471" s="23" t="s">
        <v>87</v>
      </c>
      <c r="BK1471" s="203">
        <f>ROUND(I1471*H1471,2)</f>
        <v>0</v>
      </c>
      <c r="BL1471" s="23" t="s">
        <v>239</v>
      </c>
      <c r="BM1471" s="23" t="s">
        <v>2672</v>
      </c>
    </row>
    <row r="1472" spans="2:65" s="1" customFormat="1" ht="27">
      <c r="B1472" s="41"/>
      <c r="C1472" s="63"/>
      <c r="D1472" s="204" t="s">
        <v>182</v>
      </c>
      <c r="E1472" s="63"/>
      <c r="F1472" s="205" t="s">
        <v>2673</v>
      </c>
      <c r="G1472" s="63"/>
      <c r="H1472" s="63"/>
      <c r="I1472" s="163"/>
      <c r="J1472" s="63"/>
      <c r="K1472" s="63"/>
      <c r="L1472" s="61"/>
      <c r="M1472" s="206"/>
      <c r="N1472" s="42"/>
      <c r="O1472" s="42"/>
      <c r="P1472" s="42"/>
      <c r="Q1472" s="42"/>
      <c r="R1472" s="42"/>
      <c r="S1472" s="42"/>
      <c r="T1472" s="78"/>
      <c r="AT1472" s="23" t="s">
        <v>182</v>
      </c>
      <c r="AU1472" s="23" t="s">
        <v>89</v>
      </c>
    </row>
    <row r="1473" spans="2:65" s="11" customFormat="1" ht="13.5">
      <c r="B1473" s="210"/>
      <c r="C1473" s="211"/>
      <c r="D1473" s="204" t="s">
        <v>279</v>
      </c>
      <c r="E1473" s="212" t="s">
        <v>78</v>
      </c>
      <c r="F1473" s="213" t="s">
        <v>2674</v>
      </c>
      <c r="G1473" s="211"/>
      <c r="H1473" s="214">
        <v>32.96</v>
      </c>
      <c r="I1473" s="215"/>
      <c r="J1473" s="211"/>
      <c r="K1473" s="211"/>
      <c r="L1473" s="216"/>
      <c r="M1473" s="217"/>
      <c r="N1473" s="218"/>
      <c r="O1473" s="218"/>
      <c r="P1473" s="218"/>
      <c r="Q1473" s="218"/>
      <c r="R1473" s="218"/>
      <c r="S1473" s="218"/>
      <c r="T1473" s="219"/>
      <c r="AT1473" s="220" t="s">
        <v>279</v>
      </c>
      <c r="AU1473" s="220" t="s">
        <v>89</v>
      </c>
      <c r="AV1473" s="11" t="s">
        <v>89</v>
      </c>
      <c r="AW1473" s="11" t="s">
        <v>42</v>
      </c>
      <c r="AX1473" s="11" t="s">
        <v>80</v>
      </c>
      <c r="AY1473" s="220" t="s">
        <v>173</v>
      </c>
    </row>
    <row r="1474" spans="2:65" s="11" customFormat="1" ht="13.5">
      <c r="B1474" s="210"/>
      <c r="C1474" s="211"/>
      <c r="D1474" s="204" t="s">
        <v>279</v>
      </c>
      <c r="E1474" s="212" t="s">
        <v>78</v>
      </c>
      <c r="F1474" s="213" t="s">
        <v>2675</v>
      </c>
      <c r="G1474" s="211"/>
      <c r="H1474" s="214">
        <v>33.24</v>
      </c>
      <c r="I1474" s="215"/>
      <c r="J1474" s="211"/>
      <c r="K1474" s="211"/>
      <c r="L1474" s="216"/>
      <c r="M1474" s="217"/>
      <c r="N1474" s="218"/>
      <c r="O1474" s="218"/>
      <c r="P1474" s="218"/>
      <c r="Q1474" s="218"/>
      <c r="R1474" s="218"/>
      <c r="S1474" s="218"/>
      <c r="T1474" s="219"/>
      <c r="AT1474" s="220" t="s">
        <v>279</v>
      </c>
      <c r="AU1474" s="220" t="s">
        <v>89</v>
      </c>
      <c r="AV1474" s="11" t="s">
        <v>89</v>
      </c>
      <c r="AW1474" s="11" t="s">
        <v>42</v>
      </c>
      <c r="AX1474" s="11" t="s">
        <v>80</v>
      </c>
      <c r="AY1474" s="220" t="s">
        <v>173</v>
      </c>
    </row>
    <row r="1475" spans="2:65" s="11" customFormat="1" ht="13.5">
      <c r="B1475" s="210"/>
      <c r="C1475" s="211"/>
      <c r="D1475" s="204" t="s">
        <v>279</v>
      </c>
      <c r="E1475" s="212" t="s">
        <v>78</v>
      </c>
      <c r="F1475" s="213" t="s">
        <v>2676</v>
      </c>
      <c r="G1475" s="211"/>
      <c r="H1475" s="214">
        <v>11</v>
      </c>
      <c r="I1475" s="215"/>
      <c r="J1475" s="211"/>
      <c r="K1475" s="211"/>
      <c r="L1475" s="216"/>
      <c r="M1475" s="217"/>
      <c r="N1475" s="218"/>
      <c r="O1475" s="218"/>
      <c r="P1475" s="218"/>
      <c r="Q1475" s="218"/>
      <c r="R1475" s="218"/>
      <c r="S1475" s="218"/>
      <c r="T1475" s="219"/>
      <c r="AT1475" s="220" t="s">
        <v>279</v>
      </c>
      <c r="AU1475" s="220" t="s">
        <v>89</v>
      </c>
      <c r="AV1475" s="11" t="s">
        <v>89</v>
      </c>
      <c r="AW1475" s="11" t="s">
        <v>42</v>
      </c>
      <c r="AX1475" s="11" t="s">
        <v>80</v>
      </c>
      <c r="AY1475" s="220" t="s">
        <v>173</v>
      </c>
    </row>
    <row r="1476" spans="2:65" s="11" customFormat="1" ht="13.5">
      <c r="B1476" s="210"/>
      <c r="C1476" s="211"/>
      <c r="D1476" s="204" t="s">
        <v>279</v>
      </c>
      <c r="E1476" s="212" t="s">
        <v>78</v>
      </c>
      <c r="F1476" s="213" t="s">
        <v>2677</v>
      </c>
      <c r="G1476" s="211"/>
      <c r="H1476" s="214">
        <v>38</v>
      </c>
      <c r="I1476" s="215"/>
      <c r="J1476" s="211"/>
      <c r="K1476" s="211"/>
      <c r="L1476" s="216"/>
      <c r="M1476" s="217"/>
      <c r="N1476" s="218"/>
      <c r="O1476" s="218"/>
      <c r="P1476" s="218"/>
      <c r="Q1476" s="218"/>
      <c r="R1476" s="218"/>
      <c r="S1476" s="218"/>
      <c r="T1476" s="219"/>
      <c r="AT1476" s="220" t="s">
        <v>279</v>
      </c>
      <c r="AU1476" s="220" t="s">
        <v>89</v>
      </c>
      <c r="AV1476" s="11" t="s">
        <v>89</v>
      </c>
      <c r="AW1476" s="11" t="s">
        <v>42</v>
      </c>
      <c r="AX1476" s="11" t="s">
        <v>80</v>
      </c>
      <c r="AY1476" s="220" t="s">
        <v>173</v>
      </c>
    </row>
    <row r="1477" spans="2:65" s="1" customFormat="1" ht="25.5" customHeight="1">
      <c r="B1477" s="41"/>
      <c r="C1477" s="192" t="s">
        <v>2678</v>
      </c>
      <c r="D1477" s="192" t="s">
        <v>176</v>
      </c>
      <c r="E1477" s="193" t="s">
        <v>2679</v>
      </c>
      <c r="F1477" s="194" t="s">
        <v>2680</v>
      </c>
      <c r="G1477" s="195" t="s">
        <v>327</v>
      </c>
      <c r="H1477" s="196">
        <v>23.317</v>
      </c>
      <c r="I1477" s="197"/>
      <c r="J1477" s="198">
        <f>ROUND(I1477*H1477,2)</f>
        <v>0</v>
      </c>
      <c r="K1477" s="194" t="s">
        <v>276</v>
      </c>
      <c r="L1477" s="61"/>
      <c r="M1477" s="199" t="s">
        <v>78</v>
      </c>
      <c r="N1477" s="200" t="s">
        <v>50</v>
      </c>
      <c r="O1477" s="42"/>
      <c r="P1477" s="201">
        <f>O1477*H1477</f>
        <v>0</v>
      </c>
      <c r="Q1477" s="201">
        <v>2.7999999999999998E-4</v>
      </c>
      <c r="R1477" s="201">
        <f>Q1477*H1477</f>
        <v>6.5287599999999998E-3</v>
      </c>
      <c r="S1477" s="201">
        <v>0</v>
      </c>
      <c r="T1477" s="202">
        <f>S1477*H1477</f>
        <v>0</v>
      </c>
      <c r="AR1477" s="23" t="s">
        <v>239</v>
      </c>
      <c r="AT1477" s="23" t="s">
        <v>176</v>
      </c>
      <c r="AU1477" s="23" t="s">
        <v>89</v>
      </c>
      <c r="AY1477" s="23" t="s">
        <v>173</v>
      </c>
      <c r="BE1477" s="203">
        <f>IF(N1477="základní",J1477,0)</f>
        <v>0</v>
      </c>
      <c r="BF1477" s="203">
        <f>IF(N1477="snížená",J1477,0)</f>
        <v>0</v>
      </c>
      <c r="BG1477" s="203">
        <f>IF(N1477="zákl. přenesená",J1477,0)</f>
        <v>0</v>
      </c>
      <c r="BH1477" s="203">
        <f>IF(N1477="sníž. přenesená",J1477,0)</f>
        <v>0</v>
      </c>
      <c r="BI1477" s="203">
        <f>IF(N1477="nulová",J1477,0)</f>
        <v>0</v>
      </c>
      <c r="BJ1477" s="23" t="s">
        <v>87</v>
      </c>
      <c r="BK1477" s="203">
        <f>ROUND(I1477*H1477,2)</f>
        <v>0</v>
      </c>
      <c r="BL1477" s="23" t="s">
        <v>239</v>
      </c>
      <c r="BM1477" s="23" t="s">
        <v>2681</v>
      </c>
    </row>
    <row r="1478" spans="2:65" s="1" customFormat="1" ht="27">
      <c r="B1478" s="41"/>
      <c r="C1478" s="63"/>
      <c r="D1478" s="204" t="s">
        <v>182</v>
      </c>
      <c r="E1478" s="63"/>
      <c r="F1478" s="205" t="s">
        <v>2682</v>
      </c>
      <c r="G1478" s="63"/>
      <c r="H1478" s="63"/>
      <c r="I1478" s="163"/>
      <c r="J1478" s="63"/>
      <c r="K1478" s="63"/>
      <c r="L1478" s="61"/>
      <c r="M1478" s="206"/>
      <c r="N1478" s="42"/>
      <c r="O1478" s="42"/>
      <c r="P1478" s="42"/>
      <c r="Q1478" s="42"/>
      <c r="R1478" s="42"/>
      <c r="S1478" s="42"/>
      <c r="T1478" s="78"/>
      <c r="AT1478" s="23" t="s">
        <v>182</v>
      </c>
      <c r="AU1478" s="23" t="s">
        <v>89</v>
      </c>
    </row>
    <row r="1479" spans="2:65" s="11" customFormat="1" ht="13.5">
      <c r="B1479" s="210"/>
      <c r="C1479" s="211"/>
      <c r="D1479" s="204" t="s">
        <v>279</v>
      </c>
      <c r="E1479" s="212" t="s">
        <v>78</v>
      </c>
      <c r="F1479" s="213" t="s">
        <v>2683</v>
      </c>
      <c r="G1479" s="211"/>
      <c r="H1479" s="214">
        <v>23.317</v>
      </c>
      <c r="I1479" s="215"/>
      <c r="J1479" s="211"/>
      <c r="K1479" s="211"/>
      <c r="L1479" s="216"/>
      <c r="M1479" s="217"/>
      <c r="N1479" s="218"/>
      <c r="O1479" s="218"/>
      <c r="P1479" s="218"/>
      <c r="Q1479" s="218"/>
      <c r="R1479" s="218"/>
      <c r="S1479" s="218"/>
      <c r="T1479" s="219"/>
      <c r="AT1479" s="220" t="s">
        <v>279</v>
      </c>
      <c r="AU1479" s="220" t="s">
        <v>89</v>
      </c>
      <c r="AV1479" s="11" t="s">
        <v>89</v>
      </c>
      <c r="AW1479" s="11" t="s">
        <v>42</v>
      </c>
      <c r="AX1479" s="11" t="s">
        <v>87</v>
      </c>
      <c r="AY1479" s="220" t="s">
        <v>173</v>
      </c>
    </row>
    <row r="1480" spans="2:65" s="1" customFormat="1" ht="16.5" customHeight="1">
      <c r="B1480" s="41"/>
      <c r="C1480" s="242" t="s">
        <v>2684</v>
      </c>
      <c r="D1480" s="242" t="s">
        <v>346</v>
      </c>
      <c r="E1480" s="243" t="s">
        <v>2685</v>
      </c>
      <c r="F1480" s="244" t="s">
        <v>2686</v>
      </c>
      <c r="G1480" s="245" t="s">
        <v>327</v>
      </c>
      <c r="H1480" s="246">
        <v>152.369</v>
      </c>
      <c r="I1480" s="247"/>
      <c r="J1480" s="248">
        <f>ROUND(I1480*H1480,2)</f>
        <v>0</v>
      </c>
      <c r="K1480" s="244" t="s">
        <v>78</v>
      </c>
      <c r="L1480" s="249"/>
      <c r="M1480" s="250" t="s">
        <v>78</v>
      </c>
      <c r="N1480" s="251" t="s">
        <v>50</v>
      </c>
      <c r="O1480" s="42"/>
      <c r="P1480" s="201">
        <f>O1480*H1480</f>
        <v>0</v>
      </c>
      <c r="Q1480" s="201">
        <v>8.0000000000000002E-3</v>
      </c>
      <c r="R1480" s="201">
        <f>Q1480*H1480</f>
        <v>1.218952</v>
      </c>
      <c r="S1480" s="201">
        <v>0</v>
      </c>
      <c r="T1480" s="202">
        <f>S1480*H1480</f>
        <v>0</v>
      </c>
      <c r="AR1480" s="23" t="s">
        <v>666</v>
      </c>
      <c r="AT1480" s="23" t="s">
        <v>346</v>
      </c>
      <c r="AU1480" s="23" t="s">
        <v>89</v>
      </c>
      <c r="AY1480" s="23" t="s">
        <v>173</v>
      </c>
      <c r="BE1480" s="203">
        <f>IF(N1480="základní",J1480,0)</f>
        <v>0</v>
      </c>
      <c r="BF1480" s="203">
        <f>IF(N1480="snížená",J1480,0)</f>
        <v>0</v>
      </c>
      <c r="BG1480" s="203">
        <f>IF(N1480="zákl. přenesená",J1480,0)</f>
        <v>0</v>
      </c>
      <c r="BH1480" s="203">
        <f>IF(N1480="sníž. přenesená",J1480,0)</f>
        <v>0</v>
      </c>
      <c r="BI1480" s="203">
        <f>IF(N1480="nulová",J1480,0)</f>
        <v>0</v>
      </c>
      <c r="BJ1480" s="23" t="s">
        <v>87</v>
      </c>
      <c r="BK1480" s="203">
        <f>ROUND(I1480*H1480,2)</f>
        <v>0</v>
      </c>
      <c r="BL1480" s="23" t="s">
        <v>239</v>
      </c>
      <c r="BM1480" s="23" t="s">
        <v>2687</v>
      </c>
    </row>
    <row r="1481" spans="2:65" s="1" customFormat="1" ht="13.5">
      <c r="B1481" s="41"/>
      <c r="C1481" s="63"/>
      <c r="D1481" s="204" t="s">
        <v>182</v>
      </c>
      <c r="E1481" s="63"/>
      <c r="F1481" s="205" t="s">
        <v>2686</v>
      </c>
      <c r="G1481" s="63"/>
      <c r="H1481" s="63"/>
      <c r="I1481" s="163"/>
      <c r="J1481" s="63"/>
      <c r="K1481" s="63"/>
      <c r="L1481" s="61"/>
      <c r="M1481" s="206"/>
      <c r="N1481" s="42"/>
      <c r="O1481" s="42"/>
      <c r="P1481" s="42"/>
      <c r="Q1481" s="42"/>
      <c r="R1481" s="42"/>
      <c r="S1481" s="42"/>
      <c r="T1481" s="78"/>
      <c r="AT1481" s="23" t="s">
        <v>182</v>
      </c>
      <c r="AU1481" s="23" t="s">
        <v>89</v>
      </c>
    </row>
    <row r="1482" spans="2:65" s="11" customFormat="1" ht="13.5">
      <c r="B1482" s="210"/>
      <c r="C1482" s="211"/>
      <c r="D1482" s="204" t="s">
        <v>279</v>
      </c>
      <c r="E1482" s="212" t="s">
        <v>78</v>
      </c>
      <c r="F1482" s="213" t="s">
        <v>2688</v>
      </c>
      <c r="G1482" s="211"/>
      <c r="H1482" s="214">
        <v>138.517</v>
      </c>
      <c r="I1482" s="215"/>
      <c r="J1482" s="211"/>
      <c r="K1482" s="211"/>
      <c r="L1482" s="216"/>
      <c r="M1482" s="217"/>
      <c r="N1482" s="218"/>
      <c r="O1482" s="218"/>
      <c r="P1482" s="218"/>
      <c r="Q1482" s="218"/>
      <c r="R1482" s="218"/>
      <c r="S1482" s="218"/>
      <c r="T1482" s="219"/>
      <c r="AT1482" s="220" t="s">
        <v>279</v>
      </c>
      <c r="AU1482" s="220" t="s">
        <v>89</v>
      </c>
      <c r="AV1482" s="11" t="s">
        <v>89</v>
      </c>
      <c r="AW1482" s="11" t="s">
        <v>42</v>
      </c>
      <c r="AX1482" s="11" t="s">
        <v>87</v>
      </c>
      <c r="AY1482" s="220" t="s">
        <v>173</v>
      </c>
    </row>
    <row r="1483" spans="2:65" s="11" customFormat="1" ht="13.5">
      <c r="B1483" s="210"/>
      <c r="C1483" s="211"/>
      <c r="D1483" s="204" t="s">
        <v>279</v>
      </c>
      <c r="E1483" s="211"/>
      <c r="F1483" s="213" t="s">
        <v>2689</v>
      </c>
      <c r="G1483" s="211"/>
      <c r="H1483" s="214">
        <v>152.369</v>
      </c>
      <c r="I1483" s="215"/>
      <c r="J1483" s="211"/>
      <c r="K1483" s="211"/>
      <c r="L1483" s="216"/>
      <c r="M1483" s="217"/>
      <c r="N1483" s="218"/>
      <c r="O1483" s="218"/>
      <c r="P1483" s="218"/>
      <c r="Q1483" s="218"/>
      <c r="R1483" s="218"/>
      <c r="S1483" s="218"/>
      <c r="T1483" s="219"/>
      <c r="AT1483" s="220" t="s">
        <v>279</v>
      </c>
      <c r="AU1483" s="220" t="s">
        <v>89</v>
      </c>
      <c r="AV1483" s="11" t="s">
        <v>89</v>
      </c>
      <c r="AW1483" s="11" t="s">
        <v>6</v>
      </c>
      <c r="AX1483" s="11" t="s">
        <v>87</v>
      </c>
      <c r="AY1483" s="220" t="s">
        <v>173</v>
      </c>
    </row>
    <row r="1484" spans="2:65" s="1" customFormat="1" ht="16.5" customHeight="1">
      <c r="B1484" s="41"/>
      <c r="C1484" s="192" t="s">
        <v>2690</v>
      </c>
      <c r="D1484" s="192" t="s">
        <v>176</v>
      </c>
      <c r="E1484" s="193" t="s">
        <v>2691</v>
      </c>
      <c r="F1484" s="194" t="s">
        <v>2692</v>
      </c>
      <c r="G1484" s="195" t="s">
        <v>327</v>
      </c>
      <c r="H1484" s="196">
        <v>152.369</v>
      </c>
      <c r="I1484" s="197"/>
      <c r="J1484" s="198">
        <f>ROUND(I1484*H1484,2)</f>
        <v>0</v>
      </c>
      <c r="K1484" s="194" t="s">
        <v>78</v>
      </c>
      <c r="L1484" s="61"/>
      <c r="M1484" s="199" t="s">
        <v>78</v>
      </c>
      <c r="N1484" s="200" t="s">
        <v>50</v>
      </c>
      <c r="O1484" s="42"/>
      <c r="P1484" s="201">
        <f>O1484*H1484</f>
        <v>0</v>
      </c>
      <c r="Q1484" s="201">
        <v>5.0000000000000001E-4</v>
      </c>
      <c r="R1484" s="201">
        <f>Q1484*H1484</f>
        <v>7.6184500000000002E-2</v>
      </c>
      <c r="S1484" s="201">
        <v>0</v>
      </c>
      <c r="T1484" s="202">
        <f>S1484*H1484</f>
        <v>0</v>
      </c>
      <c r="AR1484" s="23" t="s">
        <v>239</v>
      </c>
      <c r="AT1484" s="23" t="s">
        <v>176</v>
      </c>
      <c r="AU1484" s="23" t="s">
        <v>89</v>
      </c>
      <c r="AY1484" s="23" t="s">
        <v>173</v>
      </c>
      <c r="BE1484" s="203">
        <f>IF(N1484="základní",J1484,0)</f>
        <v>0</v>
      </c>
      <c r="BF1484" s="203">
        <f>IF(N1484="snížená",J1484,0)</f>
        <v>0</v>
      </c>
      <c r="BG1484" s="203">
        <f>IF(N1484="zákl. přenesená",J1484,0)</f>
        <v>0</v>
      </c>
      <c r="BH1484" s="203">
        <f>IF(N1484="sníž. přenesená",J1484,0)</f>
        <v>0</v>
      </c>
      <c r="BI1484" s="203">
        <f>IF(N1484="nulová",J1484,0)</f>
        <v>0</v>
      </c>
      <c r="BJ1484" s="23" t="s">
        <v>87</v>
      </c>
      <c r="BK1484" s="203">
        <f>ROUND(I1484*H1484,2)</f>
        <v>0</v>
      </c>
      <c r="BL1484" s="23" t="s">
        <v>239</v>
      </c>
      <c r="BM1484" s="23" t="s">
        <v>2693</v>
      </c>
    </row>
    <row r="1485" spans="2:65" s="1" customFormat="1" ht="13.5">
      <c r="B1485" s="41"/>
      <c r="C1485" s="63"/>
      <c r="D1485" s="204" t="s">
        <v>182</v>
      </c>
      <c r="E1485" s="63"/>
      <c r="F1485" s="205" t="s">
        <v>2692</v>
      </c>
      <c r="G1485" s="63"/>
      <c r="H1485" s="63"/>
      <c r="I1485" s="163"/>
      <c r="J1485" s="63"/>
      <c r="K1485" s="63"/>
      <c r="L1485" s="61"/>
      <c r="M1485" s="206"/>
      <c r="N1485" s="42"/>
      <c r="O1485" s="42"/>
      <c r="P1485" s="42"/>
      <c r="Q1485" s="42"/>
      <c r="R1485" s="42"/>
      <c r="S1485" s="42"/>
      <c r="T1485" s="78"/>
      <c r="AT1485" s="23" t="s">
        <v>182</v>
      </c>
      <c r="AU1485" s="23" t="s">
        <v>89</v>
      </c>
    </row>
    <row r="1486" spans="2:65" s="11" customFormat="1" ht="13.5">
      <c r="B1486" s="210"/>
      <c r="C1486" s="211"/>
      <c r="D1486" s="204" t="s">
        <v>279</v>
      </c>
      <c r="E1486" s="212" t="s">
        <v>78</v>
      </c>
      <c r="F1486" s="213" t="s">
        <v>2688</v>
      </c>
      <c r="G1486" s="211"/>
      <c r="H1486" s="214">
        <v>138.517</v>
      </c>
      <c r="I1486" s="215"/>
      <c r="J1486" s="211"/>
      <c r="K1486" s="211"/>
      <c r="L1486" s="216"/>
      <c r="M1486" s="217"/>
      <c r="N1486" s="218"/>
      <c r="O1486" s="218"/>
      <c r="P1486" s="218"/>
      <c r="Q1486" s="218"/>
      <c r="R1486" s="218"/>
      <c r="S1486" s="218"/>
      <c r="T1486" s="219"/>
      <c r="AT1486" s="220" t="s">
        <v>279</v>
      </c>
      <c r="AU1486" s="220" t="s">
        <v>89</v>
      </c>
      <c r="AV1486" s="11" t="s">
        <v>89</v>
      </c>
      <c r="AW1486" s="11" t="s">
        <v>42</v>
      </c>
      <c r="AX1486" s="11" t="s">
        <v>80</v>
      </c>
      <c r="AY1486" s="220" t="s">
        <v>173</v>
      </c>
    </row>
    <row r="1487" spans="2:65" s="11" customFormat="1" ht="13.5">
      <c r="B1487" s="210"/>
      <c r="C1487" s="211"/>
      <c r="D1487" s="204" t="s">
        <v>279</v>
      </c>
      <c r="E1487" s="211"/>
      <c r="F1487" s="213" t="s">
        <v>2689</v>
      </c>
      <c r="G1487" s="211"/>
      <c r="H1487" s="214">
        <v>152.369</v>
      </c>
      <c r="I1487" s="215"/>
      <c r="J1487" s="211"/>
      <c r="K1487" s="211"/>
      <c r="L1487" s="216"/>
      <c r="M1487" s="217"/>
      <c r="N1487" s="218"/>
      <c r="O1487" s="218"/>
      <c r="P1487" s="218"/>
      <c r="Q1487" s="218"/>
      <c r="R1487" s="218"/>
      <c r="S1487" s="218"/>
      <c r="T1487" s="219"/>
      <c r="AT1487" s="220" t="s">
        <v>279</v>
      </c>
      <c r="AU1487" s="220" t="s">
        <v>89</v>
      </c>
      <c r="AV1487" s="11" t="s">
        <v>89</v>
      </c>
      <c r="AW1487" s="11" t="s">
        <v>6</v>
      </c>
      <c r="AX1487" s="11" t="s">
        <v>87</v>
      </c>
      <c r="AY1487" s="220" t="s">
        <v>173</v>
      </c>
    </row>
    <row r="1488" spans="2:65" s="1" customFormat="1" ht="25.5" customHeight="1">
      <c r="B1488" s="41"/>
      <c r="C1488" s="192" t="s">
        <v>2694</v>
      </c>
      <c r="D1488" s="192" t="s">
        <v>176</v>
      </c>
      <c r="E1488" s="193" t="s">
        <v>2695</v>
      </c>
      <c r="F1488" s="194" t="s">
        <v>2696</v>
      </c>
      <c r="G1488" s="195" t="s">
        <v>256</v>
      </c>
      <c r="H1488" s="196">
        <v>157.44999999999999</v>
      </c>
      <c r="I1488" s="197"/>
      <c r="J1488" s="198">
        <f>ROUND(I1488*H1488,2)</f>
        <v>0</v>
      </c>
      <c r="K1488" s="194" t="s">
        <v>276</v>
      </c>
      <c r="L1488" s="61"/>
      <c r="M1488" s="199" t="s">
        <v>78</v>
      </c>
      <c r="N1488" s="200" t="s">
        <v>50</v>
      </c>
      <c r="O1488" s="42"/>
      <c r="P1488" s="201">
        <f>O1488*H1488</f>
        <v>0</v>
      </c>
      <c r="Q1488" s="201">
        <v>8.9999999999999993E-3</v>
      </c>
      <c r="R1488" s="201">
        <f>Q1488*H1488</f>
        <v>1.4170499999999997</v>
      </c>
      <c r="S1488" s="201">
        <v>0</v>
      </c>
      <c r="T1488" s="202">
        <f>S1488*H1488</f>
        <v>0</v>
      </c>
      <c r="AR1488" s="23" t="s">
        <v>239</v>
      </c>
      <c r="AT1488" s="23" t="s">
        <v>176</v>
      </c>
      <c r="AU1488" s="23" t="s">
        <v>89</v>
      </c>
      <c r="AY1488" s="23" t="s">
        <v>173</v>
      </c>
      <c r="BE1488" s="203">
        <f>IF(N1488="základní",J1488,0)</f>
        <v>0</v>
      </c>
      <c r="BF1488" s="203">
        <f>IF(N1488="snížená",J1488,0)</f>
        <v>0</v>
      </c>
      <c r="BG1488" s="203">
        <f>IF(N1488="zákl. přenesená",J1488,0)</f>
        <v>0</v>
      </c>
      <c r="BH1488" s="203">
        <f>IF(N1488="sníž. přenesená",J1488,0)</f>
        <v>0</v>
      </c>
      <c r="BI1488" s="203">
        <f>IF(N1488="nulová",J1488,0)</f>
        <v>0</v>
      </c>
      <c r="BJ1488" s="23" t="s">
        <v>87</v>
      </c>
      <c r="BK1488" s="203">
        <f>ROUND(I1488*H1488,2)</f>
        <v>0</v>
      </c>
      <c r="BL1488" s="23" t="s">
        <v>239</v>
      </c>
      <c r="BM1488" s="23" t="s">
        <v>2697</v>
      </c>
    </row>
    <row r="1489" spans="2:65" s="1" customFormat="1" ht="27">
      <c r="B1489" s="41"/>
      <c r="C1489" s="63"/>
      <c r="D1489" s="204" t="s">
        <v>182</v>
      </c>
      <c r="E1489" s="63"/>
      <c r="F1489" s="205" t="s">
        <v>2698</v>
      </c>
      <c r="G1489" s="63"/>
      <c r="H1489" s="63"/>
      <c r="I1489" s="163"/>
      <c r="J1489" s="63"/>
      <c r="K1489" s="63"/>
      <c r="L1489" s="61"/>
      <c r="M1489" s="206"/>
      <c r="N1489" s="42"/>
      <c r="O1489" s="42"/>
      <c r="P1489" s="42"/>
      <c r="Q1489" s="42"/>
      <c r="R1489" s="42"/>
      <c r="S1489" s="42"/>
      <c r="T1489" s="78"/>
      <c r="AT1489" s="23" t="s">
        <v>182</v>
      </c>
      <c r="AU1489" s="23" t="s">
        <v>89</v>
      </c>
    </row>
    <row r="1490" spans="2:65" s="11" customFormat="1" ht="13.5">
      <c r="B1490" s="210"/>
      <c r="C1490" s="211"/>
      <c r="D1490" s="204" t="s">
        <v>279</v>
      </c>
      <c r="E1490" s="212" t="s">
        <v>78</v>
      </c>
      <c r="F1490" s="213" t="s">
        <v>2699</v>
      </c>
      <c r="G1490" s="211"/>
      <c r="H1490" s="214">
        <v>115.36</v>
      </c>
      <c r="I1490" s="215"/>
      <c r="J1490" s="211"/>
      <c r="K1490" s="211"/>
      <c r="L1490" s="216"/>
      <c r="M1490" s="217"/>
      <c r="N1490" s="218"/>
      <c r="O1490" s="218"/>
      <c r="P1490" s="218"/>
      <c r="Q1490" s="218"/>
      <c r="R1490" s="218"/>
      <c r="S1490" s="218"/>
      <c r="T1490" s="219"/>
      <c r="AT1490" s="220" t="s">
        <v>279</v>
      </c>
      <c r="AU1490" s="220" t="s">
        <v>89</v>
      </c>
      <c r="AV1490" s="11" t="s">
        <v>89</v>
      </c>
      <c r="AW1490" s="11" t="s">
        <v>42</v>
      </c>
      <c r="AX1490" s="11" t="s">
        <v>80</v>
      </c>
      <c r="AY1490" s="220" t="s">
        <v>173</v>
      </c>
    </row>
    <row r="1491" spans="2:65" s="11" customFormat="1" ht="13.5">
      <c r="B1491" s="210"/>
      <c r="C1491" s="211"/>
      <c r="D1491" s="204" t="s">
        <v>279</v>
      </c>
      <c r="E1491" s="212" t="s">
        <v>78</v>
      </c>
      <c r="F1491" s="213" t="s">
        <v>2700</v>
      </c>
      <c r="G1491" s="211"/>
      <c r="H1491" s="214">
        <v>21.95</v>
      </c>
      <c r="I1491" s="215"/>
      <c r="J1491" s="211"/>
      <c r="K1491" s="211"/>
      <c r="L1491" s="216"/>
      <c r="M1491" s="217"/>
      <c r="N1491" s="218"/>
      <c r="O1491" s="218"/>
      <c r="P1491" s="218"/>
      <c r="Q1491" s="218"/>
      <c r="R1491" s="218"/>
      <c r="S1491" s="218"/>
      <c r="T1491" s="219"/>
      <c r="AT1491" s="220" t="s">
        <v>279</v>
      </c>
      <c r="AU1491" s="220" t="s">
        <v>89</v>
      </c>
      <c r="AV1491" s="11" t="s">
        <v>89</v>
      </c>
      <c r="AW1491" s="11" t="s">
        <v>42</v>
      </c>
      <c r="AX1491" s="11" t="s">
        <v>80</v>
      </c>
      <c r="AY1491" s="220" t="s">
        <v>173</v>
      </c>
    </row>
    <row r="1492" spans="2:65" s="11" customFormat="1" ht="13.5">
      <c r="B1492" s="210"/>
      <c r="C1492" s="211"/>
      <c r="D1492" s="204" t="s">
        <v>279</v>
      </c>
      <c r="E1492" s="212" t="s">
        <v>78</v>
      </c>
      <c r="F1492" s="213" t="s">
        <v>2701</v>
      </c>
      <c r="G1492" s="211"/>
      <c r="H1492" s="214">
        <v>10.84</v>
      </c>
      <c r="I1492" s="215"/>
      <c r="J1492" s="211"/>
      <c r="K1492" s="211"/>
      <c r="L1492" s="216"/>
      <c r="M1492" s="217"/>
      <c r="N1492" s="218"/>
      <c r="O1492" s="218"/>
      <c r="P1492" s="218"/>
      <c r="Q1492" s="218"/>
      <c r="R1492" s="218"/>
      <c r="S1492" s="218"/>
      <c r="T1492" s="219"/>
      <c r="AT1492" s="220" t="s">
        <v>279</v>
      </c>
      <c r="AU1492" s="220" t="s">
        <v>89</v>
      </c>
      <c r="AV1492" s="11" t="s">
        <v>89</v>
      </c>
      <c r="AW1492" s="11" t="s">
        <v>42</v>
      </c>
      <c r="AX1492" s="11" t="s">
        <v>80</v>
      </c>
      <c r="AY1492" s="220" t="s">
        <v>173</v>
      </c>
    </row>
    <row r="1493" spans="2:65" s="11" customFormat="1" ht="13.5">
      <c r="B1493" s="210"/>
      <c r="C1493" s="211"/>
      <c r="D1493" s="204" t="s">
        <v>279</v>
      </c>
      <c r="E1493" s="212" t="s">
        <v>78</v>
      </c>
      <c r="F1493" s="213" t="s">
        <v>2702</v>
      </c>
      <c r="G1493" s="211"/>
      <c r="H1493" s="214">
        <v>9.3000000000000007</v>
      </c>
      <c r="I1493" s="215"/>
      <c r="J1493" s="211"/>
      <c r="K1493" s="211"/>
      <c r="L1493" s="216"/>
      <c r="M1493" s="217"/>
      <c r="N1493" s="218"/>
      <c r="O1493" s="218"/>
      <c r="P1493" s="218"/>
      <c r="Q1493" s="218"/>
      <c r="R1493" s="218"/>
      <c r="S1493" s="218"/>
      <c r="T1493" s="219"/>
      <c r="AT1493" s="220" t="s">
        <v>279</v>
      </c>
      <c r="AU1493" s="220" t="s">
        <v>89</v>
      </c>
      <c r="AV1493" s="11" t="s">
        <v>89</v>
      </c>
      <c r="AW1493" s="11" t="s">
        <v>42</v>
      </c>
      <c r="AX1493" s="11" t="s">
        <v>80</v>
      </c>
      <c r="AY1493" s="220" t="s">
        <v>173</v>
      </c>
    </row>
    <row r="1494" spans="2:65" s="1" customFormat="1" ht="16.5" customHeight="1">
      <c r="B1494" s="41"/>
      <c r="C1494" s="242" t="s">
        <v>2703</v>
      </c>
      <c r="D1494" s="242" t="s">
        <v>346</v>
      </c>
      <c r="E1494" s="243" t="s">
        <v>2704</v>
      </c>
      <c r="F1494" s="244" t="s">
        <v>2705</v>
      </c>
      <c r="G1494" s="245" t="s">
        <v>256</v>
      </c>
      <c r="H1494" s="246">
        <v>181.06800000000001</v>
      </c>
      <c r="I1494" s="247"/>
      <c r="J1494" s="248">
        <f>ROUND(I1494*H1494,2)</f>
        <v>0</v>
      </c>
      <c r="K1494" s="244" t="s">
        <v>78</v>
      </c>
      <c r="L1494" s="249"/>
      <c r="M1494" s="250" t="s">
        <v>78</v>
      </c>
      <c r="N1494" s="251" t="s">
        <v>50</v>
      </c>
      <c r="O1494" s="42"/>
      <c r="P1494" s="201">
        <f>O1494*H1494</f>
        <v>0</v>
      </c>
      <c r="Q1494" s="201">
        <v>2.5000000000000001E-2</v>
      </c>
      <c r="R1494" s="201">
        <f>Q1494*H1494</f>
        <v>4.5267000000000008</v>
      </c>
      <c r="S1494" s="201">
        <v>0</v>
      </c>
      <c r="T1494" s="202">
        <f>S1494*H1494</f>
        <v>0</v>
      </c>
      <c r="AR1494" s="23" t="s">
        <v>666</v>
      </c>
      <c r="AT1494" s="23" t="s">
        <v>346</v>
      </c>
      <c r="AU1494" s="23" t="s">
        <v>89</v>
      </c>
      <c r="AY1494" s="23" t="s">
        <v>173</v>
      </c>
      <c r="BE1494" s="203">
        <f>IF(N1494="základní",J1494,0)</f>
        <v>0</v>
      </c>
      <c r="BF1494" s="203">
        <f>IF(N1494="snížená",J1494,0)</f>
        <v>0</v>
      </c>
      <c r="BG1494" s="203">
        <f>IF(N1494="zákl. přenesená",J1494,0)</f>
        <v>0</v>
      </c>
      <c r="BH1494" s="203">
        <f>IF(N1494="sníž. přenesená",J1494,0)</f>
        <v>0</v>
      </c>
      <c r="BI1494" s="203">
        <f>IF(N1494="nulová",J1494,0)</f>
        <v>0</v>
      </c>
      <c r="BJ1494" s="23" t="s">
        <v>87</v>
      </c>
      <c r="BK1494" s="203">
        <f>ROUND(I1494*H1494,2)</f>
        <v>0</v>
      </c>
      <c r="BL1494" s="23" t="s">
        <v>239</v>
      </c>
      <c r="BM1494" s="23" t="s">
        <v>2706</v>
      </c>
    </row>
    <row r="1495" spans="2:65" s="1" customFormat="1" ht="13.5">
      <c r="B1495" s="41"/>
      <c r="C1495" s="63"/>
      <c r="D1495" s="204" t="s">
        <v>182</v>
      </c>
      <c r="E1495" s="63"/>
      <c r="F1495" s="205" t="s">
        <v>2707</v>
      </c>
      <c r="G1495" s="63"/>
      <c r="H1495" s="63"/>
      <c r="I1495" s="163"/>
      <c r="J1495" s="63"/>
      <c r="K1495" s="63"/>
      <c r="L1495" s="61"/>
      <c r="M1495" s="206"/>
      <c r="N1495" s="42"/>
      <c r="O1495" s="42"/>
      <c r="P1495" s="42"/>
      <c r="Q1495" s="42"/>
      <c r="R1495" s="42"/>
      <c r="S1495" s="42"/>
      <c r="T1495" s="78"/>
      <c r="AT1495" s="23" t="s">
        <v>182</v>
      </c>
      <c r="AU1495" s="23" t="s">
        <v>89</v>
      </c>
    </row>
    <row r="1496" spans="2:65" s="11" customFormat="1" ht="13.5">
      <c r="B1496" s="210"/>
      <c r="C1496" s="211"/>
      <c r="D1496" s="204" t="s">
        <v>279</v>
      </c>
      <c r="E1496" s="211"/>
      <c r="F1496" s="213" t="s">
        <v>2708</v>
      </c>
      <c r="G1496" s="211"/>
      <c r="H1496" s="214">
        <v>181.06800000000001</v>
      </c>
      <c r="I1496" s="215"/>
      <c r="J1496" s="211"/>
      <c r="K1496" s="211"/>
      <c r="L1496" s="216"/>
      <c r="M1496" s="217"/>
      <c r="N1496" s="218"/>
      <c r="O1496" s="218"/>
      <c r="P1496" s="218"/>
      <c r="Q1496" s="218"/>
      <c r="R1496" s="218"/>
      <c r="S1496" s="218"/>
      <c r="T1496" s="219"/>
      <c r="AT1496" s="220" t="s">
        <v>279</v>
      </c>
      <c r="AU1496" s="220" t="s">
        <v>89</v>
      </c>
      <c r="AV1496" s="11" t="s">
        <v>89</v>
      </c>
      <c r="AW1496" s="11" t="s">
        <v>6</v>
      </c>
      <c r="AX1496" s="11" t="s">
        <v>87</v>
      </c>
      <c r="AY1496" s="220" t="s">
        <v>173</v>
      </c>
    </row>
    <row r="1497" spans="2:65" s="1" customFormat="1" ht="16.5" customHeight="1">
      <c r="B1497" s="41"/>
      <c r="C1497" s="192" t="s">
        <v>2709</v>
      </c>
      <c r="D1497" s="192" t="s">
        <v>176</v>
      </c>
      <c r="E1497" s="193" t="s">
        <v>2710</v>
      </c>
      <c r="F1497" s="194" t="s">
        <v>2711</v>
      </c>
      <c r="G1497" s="195" t="s">
        <v>256</v>
      </c>
      <c r="H1497" s="196">
        <v>57.28</v>
      </c>
      <c r="I1497" s="197"/>
      <c r="J1497" s="198">
        <f>ROUND(I1497*H1497,2)</f>
        <v>0</v>
      </c>
      <c r="K1497" s="194" t="s">
        <v>276</v>
      </c>
      <c r="L1497" s="61"/>
      <c r="M1497" s="199" t="s">
        <v>78</v>
      </c>
      <c r="N1497" s="200" t="s">
        <v>50</v>
      </c>
      <c r="O1497" s="42"/>
      <c r="P1497" s="201">
        <f>O1497*H1497</f>
        <v>0</v>
      </c>
      <c r="Q1497" s="201">
        <v>0</v>
      </c>
      <c r="R1497" s="201">
        <f>Q1497*H1497</f>
        <v>0</v>
      </c>
      <c r="S1497" s="201">
        <v>0</v>
      </c>
      <c r="T1497" s="202">
        <f>S1497*H1497</f>
        <v>0</v>
      </c>
      <c r="AR1497" s="23" t="s">
        <v>239</v>
      </c>
      <c r="AT1497" s="23" t="s">
        <v>176</v>
      </c>
      <c r="AU1497" s="23" t="s">
        <v>89</v>
      </c>
      <c r="AY1497" s="23" t="s">
        <v>173</v>
      </c>
      <c r="BE1497" s="203">
        <f>IF(N1497="základní",J1497,0)</f>
        <v>0</v>
      </c>
      <c r="BF1497" s="203">
        <f>IF(N1497="snížená",J1497,0)</f>
        <v>0</v>
      </c>
      <c r="BG1497" s="203">
        <f>IF(N1497="zákl. přenesená",J1497,0)</f>
        <v>0</v>
      </c>
      <c r="BH1497" s="203">
        <f>IF(N1497="sníž. přenesená",J1497,0)</f>
        <v>0</v>
      </c>
      <c r="BI1497" s="203">
        <f>IF(N1497="nulová",J1497,0)</f>
        <v>0</v>
      </c>
      <c r="BJ1497" s="23" t="s">
        <v>87</v>
      </c>
      <c r="BK1497" s="203">
        <f>ROUND(I1497*H1497,2)</f>
        <v>0</v>
      </c>
      <c r="BL1497" s="23" t="s">
        <v>239</v>
      </c>
      <c r="BM1497" s="23" t="s">
        <v>2712</v>
      </c>
    </row>
    <row r="1498" spans="2:65" s="1" customFormat="1" ht="13.5">
      <c r="B1498" s="41"/>
      <c r="C1498" s="63"/>
      <c r="D1498" s="204" t="s">
        <v>182</v>
      </c>
      <c r="E1498" s="63"/>
      <c r="F1498" s="205" t="s">
        <v>2713</v>
      </c>
      <c r="G1498" s="63"/>
      <c r="H1498" s="63"/>
      <c r="I1498" s="163"/>
      <c r="J1498" s="63"/>
      <c r="K1498" s="63"/>
      <c r="L1498" s="61"/>
      <c r="M1498" s="206"/>
      <c r="N1498" s="42"/>
      <c r="O1498" s="42"/>
      <c r="P1498" s="42"/>
      <c r="Q1498" s="42"/>
      <c r="R1498" s="42"/>
      <c r="S1498" s="42"/>
      <c r="T1498" s="78"/>
      <c r="AT1498" s="23" t="s">
        <v>182</v>
      </c>
      <c r="AU1498" s="23" t="s">
        <v>89</v>
      </c>
    </row>
    <row r="1499" spans="2:65" s="11" customFormat="1" ht="13.5">
      <c r="B1499" s="210"/>
      <c r="C1499" s="211"/>
      <c r="D1499" s="204" t="s">
        <v>279</v>
      </c>
      <c r="E1499" s="212" t="s">
        <v>78</v>
      </c>
      <c r="F1499" s="213" t="s">
        <v>2714</v>
      </c>
      <c r="G1499" s="211"/>
      <c r="H1499" s="214">
        <v>22.18</v>
      </c>
      <c r="I1499" s="215"/>
      <c r="J1499" s="211"/>
      <c r="K1499" s="211"/>
      <c r="L1499" s="216"/>
      <c r="M1499" s="217"/>
      <c r="N1499" s="218"/>
      <c r="O1499" s="218"/>
      <c r="P1499" s="218"/>
      <c r="Q1499" s="218"/>
      <c r="R1499" s="218"/>
      <c r="S1499" s="218"/>
      <c r="T1499" s="219"/>
      <c r="AT1499" s="220" t="s">
        <v>279</v>
      </c>
      <c r="AU1499" s="220" t="s">
        <v>89</v>
      </c>
      <c r="AV1499" s="11" t="s">
        <v>89</v>
      </c>
      <c r="AW1499" s="11" t="s">
        <v>42</v>
      </c>
      <c r="AX1499" s="11" t="s">
        <v>80</v>
      </c>
      <c r="AY1499" s="220" t="s">
        <v>173</v>
      </c>
    </row>
    <row r="1500" spans="2:65" s="11" customFormat="1" ht="13.5">
      <c r="B1500" s="210"/>
      <c r="C1500" s="211"/>
      <c r="D1500" s="204" t="s">
        <v>279</v>
      </c>
      <c r="E1500" s="212" t="s">
        <v>78</v>
      </c>
      <c r="F1500" s="213" t="s">
        <v>2715</v>
      </c>
      <c r="G1500" s="211"/>
      <c r="H1500" s="214">
        <v>13.89</v>
      </c>
      <c r="I1500" s="215"/>
      <c r="J1500" s="211"/>
      <c r="K1500" s="211"/>
      <c r="L1500" s="216"/>
      <c r="M1500" s="217"/>
      <c r="N1500" s="218"/>
      <c r="O1500" s="218"/>
      <c r="P1500" s="218"/>
      <c r="Q1500" s="218"/>
      <c r="R1500" s="218"/>
      <c r="S1500" s="218"/>
      <c r="T1500" s="219"/>
      <c r="AT1500" s="220" t="s">
        <v>279</v>
      </c>
      <c r="AU1500" s="220" t="s">
        <v>89</v>
      </c>
      <c r="AV1500" s="11" t="s">
        <v>89</v>
      </c>
      <c r="AW1500" s="11" t="s">
        <v>42</v>
      </c>
      <c r="AX1500" s="11" t="s">
        <v>80</v>
      </c>
      <c r="AY1500" s="220" t="s">
        <v>173</v>
      </c>
    </row>
    <row r="1501" spans="2:65" s="11" customFormat="1" ht="13.5">
      <c r="B1501" s="210"/>
      <c r="C1501" s="211"/>
      <c r="D1501" s="204" t="s">
        <v>279</v>
      </c>
      <c r="E1501" s="212" t="s">
        <v>78</v>
      </c>
      <c r="F1501" s="213" t="s">
        <v>2701</v>
      </c>
      <c r="G1501" s="211"/>
      <c r="H1501" s="214">
        <v>10.84</v>
      </c>
      <c r="I1501" s="215"/>
      <c r="J1501" s="211"/>
      <c r="K1501" s="211"/>
      <c r="L1501" s="216"/>
      <c r="M1501" s="217"/>
      <c r="N1501" s="218"/>
      <c r="O1501" s="218"/>
      <c r="P1501" s="218"/>
      <c r="Q1501" s="218"/>
      <c r="R1501" s="218"/>
      <c r="S1501" s="218"/>
      <c r="T1501" s="219"/>
      <c r="AT1501" s="220" t="s">
        <v>279</v>
      </c>
      <c r="AU1501" s="220" t="s">
        <v>89</v>
      </c>
      <c r="AV1501" s="11" t="s">
        <v>89</v>
      </c>
      <c r="AW1501" s="11" t="s">
        <v>42</v>
      </c>
      <c r="AX1501" s="11" t="s">
        <v>80</v>
      </c>
      <c r="AY1501" s="220" t="s">
        <v>173</v>
      </c>
    </row>
    <row r="1502" spans="2:65" s="11" customFormat="1" ht="13.5">
      <c r="B1502" s="210"/>
      <c r="C1502" s="211"/>
      <c r="D1502" s="204" t="s">
        <v>279</v>
      </c>
      <c r="E1502" s="212" t="s">
        <v>78</v>
      </c>
      <c r="F1502" s="213" t="s">
        <v>2716</v>
      </c>
      <c r="G1502" s="211"/>
      <c r="H1502" s="214">
        <v>1.22</v>
      </c>
      <c r="I1502" s="215"/>
      <c r="J1502" s="211"/>
      <c r="K1502" s="211"/>
      <c r="L1502" s="216"/>
      <c r="M1502" s="217"/>
      <c r="N1502" s="218"/>
      <c r="O1502" s="218"/>
      <c r="P1502" s="218"/>
      <c r="Q1502" s="218"/>
      <c r="R1502" s="218"/>
      <c r="S1502" s="218"/>
      <c r="T1502" s="219"/>
      <c r="AT1502" s="220" t="s">
        <v>279</v>
      </c>
      <c r="AU1502" s="220" t="s">
        <v>89</v>
      </c>
      <c r="AV1502" s="11" t="s">
        <v>89</v>
      </c>
      <c r="AW1502" s="11" t="s">
        <v>42</v>
      </c>
      <c r="AX1502" s="11" t="s">
        <v>80</v>
      </c>
      <c r="AY1502" s="220" t="s">
        <v>173</v>
      </c>
    </row>
    <row r="1503" spans="2:65" s="11" customFormat="1" ht="13.5">
      <c r="B1503" s="210"/>
      <c r="C1503" s="211"/>
      <c r="D1503" s="204" t="s">
        <v>279</v>
      </c>
      <c r="E1503" s="212" t="s">
        <v>78</v>
      </c>
      <c r="F1503" s="213" t="s">
        <v>2717</v>
      </c>
      <c r="G1503" s="211"/>
      <c r="H1503" s="214">
        <v>9.15</v>
      </c>
      <c r="I1503" s="215"/>
      <c r="J1503" s="211"/>
      <c r="K1503" s="211"/>
      <c r="L1503" s="216"/>
      <c r="M1503" s="217"/>
      <c r="N1503" s="218"/>
      <c r="O1503" s="218"/>
      <c r="P1503" s="218"/>
      <c r="Q1503" s="218"/>
      <c r="R1503" s="218"/>
      <c r="S1503" s="218"/>
      <c r="T1503" s="219"/>
      <c r="AT1503" s="220" t="s">
        <v>279</v>
      </c>
      <c r="AU1503" s="220" t="s">
        <v>89</v>
      </c>
      <c r="AV1503" s="11" t="s">
        <v>89</v>
      </c>
      <c r="AW1503" s="11" t="s">
        <v>42</v>
      </c>
      <c r="AX1503" s="11" t="s">
        <v>80</v>
      </c>
      <c r="AY1503" s="220" t="s">
        <v>173</v>
      </c>
    </row>
    <row r="1504" spans="2:65" s="1" customFormat="1" ht="16.5" customHeight="1">
      <c r="B1504" s="41"/>
      <c r="C1504" s="192" t="s">
        <v>2718</v>
      </c>
      <c r="D1504" s="192" t="s">
        <v>176</v>
      </c>
      <c r="E1504" s="193" t="s">
        <v>2719</v>
      </c>
      <c r="F1504" s="194" t="s">
        <v>2720</v>
      </c>
      <c r="G1504" s="195" t="s">
        <v>256</v>
      </c>
      <c r="H1504" s="196">
        <v>186.85</v>
      </c>
      <c r="I1504" s="197"/>
      <c r="J1504" s="198">
        <f>ROUND(I1504*H1504,2)</f>
        <v>0</v>
      </c>
      <c r="K1504" s="194" t="s">
        <v>276</v>
      </c>
      <c r="L1504" s="61"/>
      <c r="M1504" s="199" t="s">
        <v>78</v>
      </c>
      <c r="N1504" s="200" t="s">
        <v>50</v>
      </c>
      <c r="O1504" s="42"/>
      <c r="P1504" s="201">
        <f>O1504*H1504</f>
        <v>0</v>
      </c>
      <c r="Q1504" s="201">
        <v>2.9999999999999997E-4</v>
      </c>
      <c r="R1504" s="201">
        <f>Q1504*H1504</f>
        <v>5.6054999999999994E-2</v>
      </c>
      <c r="S1504" s="201">
        <v>0</v>
      </c>
      <c r="T1504" s="202">
        <f>S1504*H1504</f>
        <v>0</v>
      </c>
      <c r="AR1504" s="23" t="s">
        <v>239</v>
      </c>
      <c r="AT1504" s="23" t="s">
        <v>176</v>
      </c>
      <c r="AU1504" s="23" t="s">
        <v>89</v>
      </c>
      <c r="AY1504" s="23" t="s">
        <v>173</v>
      </c>
      <c r="BE1504" s="203">
        <f>IF(N1504="základní",J1504,0)</f>
        <v>0</v>
      </c>
      <c r="BF1504" s="203">
        <f>IF(N1504="snížená",J1504,0)</f>
        <v>0</v>
      </c>
      <c r="BG1504" s="203">
        <f>IF(N1504="zákl. přenesená",J1504,0)</f>
        <v>0</v>
      </c>
      <c r="BH1504" s="203">
        <f>IF(N1504="sníž. přenesená",J1504,0)</f>
        <v>0</v>
      </c>
      <c r="BI1504" s="203">
        <f>IF(N1504="nulová",J1504,0)</f>
        <v>0</v>
      </c>
      <c r="BJ1504" s="23" t="s">
        <v>87</v>
      </c>
      <c r="BK1504" s="203">
        <f>ROUND(I1504*H1504,2)</f>
        <v>0</v>
      </c>
      <c r="BL1504" s="23" t="s">
        <v>239</v>
      </c>
      <c r="BM1504" s="23" t="s">
        <v>2721</v>
      </c>
    </row>
    <row r="1505" spans="2:65" s="1" customFormat="1" ht="13.5">
      <c r="B1505" s="41"/>
      <c r="C1505" s="63"/>
      <c r="D1505" s="204" t="s">
        <v>182</v>
      </c>
      <c r="E1505" s="63"/>
      <c r="F1505" s="205" t="s">
        <v>2722</v>
      </c>
      <c r="G1505" s="63"/>
      <c r="H1505" s="63"/>
      <c r="I1505" s="163"/>
      <c r="J1505" s="63"/>
      <c r="K1505" s="63"/>
      <c r="L1505" s="61"/>
      <c r="M1505" s="206"/>
      <c r="N1505" s="42"/>
      <c r="O1505" s="42"/>
      <c r="P1505" s="42"/>
      <c r="Q1505" s="42"/>
      <c r="R1505" s="42"/>
      <c r="S1505" s="42"/>
      <c r="T1505" s="78"/>
      <c r="AT1505" s="23" t="s">
        <v>182</v>
      </c>
      <c r="AU1505" s="23" t="s">
        <v>89</v>
      </c>
    </row>
    <row r="1506" spans="2:65" s="11" customFormat="1" ht="13.5">
      <c r="B1506" s="210"/>
      <c r="C1506" s="211"/>
      <c r="D1506" s="204" t="s">
        <v>279</v>
      </c>
      <c r="E1506" s="212" t="s">
        <v>78</v>
      </c>
      <c r="F1506" s="213" t="s">
        <v>2723</v>
      </c>
      <c r="G1506" s="211"/>
      <c r="H1506" s="214">
        <v>186.85</v>
      </c>
      <c r="I1506" s="215"/>
      <c r="J1506" s="211"/>
      <c r="K1506" s="211"/>
      <c r="L1506" s="216"/>
      <c r="M1506" s="217"/>
      <c r="N1506" s="218"/>
      <c r="O1506" s="218"/>
      <c r="P1506" s="218"/>
      <c r="Q1506" s="218"/>
      <c r="R1506" s="218"/>
      <c r="S1506" s="218"/>
      <c r="T1506" s="219"/>
      <c r="AT1506" s="220" t="s">
        <v>279</v>
      </c>
      <c r="AU1506" s="220" t="s">
        <v>89</v>
      </c>
      <c r="AV1506" s="11" t="s">
        <v>89</v>
      </c>
      <c r="AW1506" s="11" t="s">
        <v>42</v>
      </c>
      <c r="AX1506" s="11" t="s">
        <v>87</v>
      </c>
      <c r="AY1506" s="220" t="s">
        <v>173</v>
      </c>
    </row>
    <row r="1507" spans="2:65" s="1" customFormat="1" ht="16.5" customHeight="1">
      <c r="B1507" s="41"/>
      <c r="C1507" s="192" t="s">
        <v>2724</v>
      </c>
      <c r="D1507" s="192" t="s">
        <v>176</v>
      </c>
      <c r="E1507" s="193" t="s">
        <v>2725</v>
      </c>
      <c r="F1507" s="194" t="s">
        <v>2726</v>
      </c>
      <c r="G1507" s="195" t="s">
        <v>332</v>
      </c>
      <c r="H1507" s="196">
        <v>20.105</v>
      </c>
      <c r="I1507" s="197"/>
      <c r="J1507" s="198">
        <f>ROUND(I1507*H1507,2)</f>
        <v>0</v>
      </c>
      <c r="K1507" s="194" t="s">
        <v>276</v>
      </c>
      <c r="L1507" s="61"/>
      <c r="M1507" s="199" t="s">
        <v>78</v>
      </c>
      <c r="N1507" s="200" t="s">
        <v>50</v>
      </c>
      <c r="O1507" s="42"/>
      <c r="P1507" s="201">
        <f>O1507*H1507</f>
        <v>0</v>
      </c>
      <c r="Q1507" s="201">
        <v>0</v>
      </c>
      <c r="R1507" s="201">
        <f>Q1507*H1507</f>
        <v>0</v>
      </c>
      <c r="S1507" s="201">
        <v>0</v>
      </c>
      <c r="T1507" s="202">
        <f>S1507*H1507</f>
        <v>0</v>
      </c>
      <c r="AR1507" s="23" t="s">
        <v>239</v>
      </c>
      <c r="AT1507" s="23" t="s">
        <v>176</v>
      </c>
      <c r="AU1507" s="23" t="s">
        <v>89</v>
      </c>
      <c r="AY1507" s="23" t="s">
        <v>173</v>
      </c>
      <c r="BE1507" s="203">
        <f>IF(N1507="základní",J1507,0)</f>
        <v>0</v>
      </c>
      <c r="BF1507" s="203">
        <f>IF(N1507="snížená",J1507,0)</f>
        <v>0</v>
      </c>
      <c r="BG1507" s="203">
        <f>IF(N1507="zákl. přenesená",J1507,0)</f>
        <v>0</v>
      </c>
      <c r="BH1507" s="203">
        <f>IF(N1507="sníž. přenesená",J1507,0)</f>
        <v>0</v>
      </c>
      <c r="BI1507" s="203">
        <f>IF(N1507="nulová",J1507,0)</f>
        <v>0</v>
      </c>
      <c r="BJ1507" s="23" t="s">
        <v>87</v>
      </c>
      <c r="BK1507" s="203">
        <f>ROUND(I1507*H1507,2)</f>
        <v>0</v>
      </c>
      <c r="BL1507" s="23" t="s">
        <v>239</v>
      </c>
      <c r="BM1507" s="23" t="s">
        <v>2727</v>
      </c>
    </row>
    <row r="1508" spans="2:65" s="1" customFormat="1" ht="27">
      <c r="B1508" s="41"/>
      <c r="C1508" s="63"/>
      <c r="D1508" s="204" t="s">
        <v>182</v>
      </c>
      <c r="E1508" s="63"/>
      <c r="F1508" s="205" t="s">
        <v>2728</v>
      </c>
      <c r="G1508" s="63"/>
      <c r="H1508" s="63"/>
      <c r="I1508" s="163"/>
      <c r="J1508" s="63"/>
      <c r="K1508" s="63"/>
      <c r="L1508" s="61"/>
      <c r="M1508" s="206"/>
      <c r="N1508" s="42"/>
      <c r="O1508" s="42"/>
      <c r="P1508" s="42"/>
      <c r="Q1508" s="42"/>
      <c r="R1508" s="42"/>
      <c r="S1508" s="42"/>
      <c r="T1508" s="78"/>
      <c r="AT1508" s="23" t="s">
        <v>182</v>
      </c>
      <c r="AU1508" s="23" t="s">
        <v>89</v>
      </c>
    </row>
    <row r="1509" spans="2:65" s="10" customFormat="1" ht="29.85" customHeight="1">
      <c r="B1509" s="176"/>
      <c r="C1509" s="177"/>
      <c r="D1509" s="178" t="s">
        <v>79</v>
      </c>
      <c r="E1509" s="190" t="s">
        <v>2729</v>
      </c>
      <c r="F1509" s="190" t="s">
        <v>2730</v>
      </c>
      <c r="G1509" s="177"/>
      <c r="H1509" s="177"/>
      <c r="I1509" s="180"/>
      <c r="J1509" s="191">
        <f>BK1509</f>
        <v>0</v>
      </c>
      <c r="K1509" s="177"/>
      <c r="L1509" s="182"/>
      <c r="M1509" s="183"/>
      <c r="N1509" s="184"/>
      <c r="O1509" s="184"/>
      <c r="P1509" s="185">
        <f>SUM(P1510:P1547)</f>
        <v>0</v>
      </c>
      <c r="Q1509" s="184"/>
      <c r="R1509" s="185">
        <f>SUM(R1510:R1547)</f>
        <v>68.255280659999983</v>
      </c>
      <c r="S1509" s="184"/>
      <c r="T1509" s="186">
        <f>SUM(T1510:T1547)</f>
        <v>0</v>
      </c>
      <c r="AR1509" s="187" t="s">
        <v>89</v>
      </c>
      <c r="AT1509" s="188" t="s">
        <v>79</v>
      </c>
      <c r="AU1509" s="188" t="s">
        <v>87</v>
      </c>
      <c r="AY1509" s="187" t="s">
        <v>173</v>
      </c>
      <c r="BK1509" s="189">
        <f>SUM(BK1510:BK1547)</f>
        <v>0</v>
      </c>
    </row>
    <row r="1510" spans="2:65" s="1" customFormat="1" ht="16.5" customHeight="1">
      <c r="B1510" s="41"/>
      <c r="C1510" s="192" t="s">
        <v>2731</v>
      </c>
      <c r="D1510" s="192" t="s">
        <v>176</v>
      </c>
      <c r="E1510" s="193" t="s">
        <v>2732</v>
      </c>
      <c r="F1510" s="194" t="s">
        <v>2733</v>
      </c>
      <c r="G1510" s="195" t="s">
        <v>256</v>
      </c>
      <c r="H1510" s="196">
        <v>1179.489</v>
      </c>
      <c r="I1510" s="197"/>
      <c r="J1510" s="198">
        <f>ROUND(I1510*H1510,2)</f>
        <v>0</v>
      </c>
      <c r="K1510" s="194" t="s">
        <v>276</v>
      </c>
      <c r="L1510" s="61"/>
      <c r="M1510" s="199" t="s">
        <v>78</v>
      </c>
      <c r="N1510" s="200" t="s">
        <v>50</v>
      </c>
      <c r="O1510" s="42"/>
      <c r="P1510" s="201">
        <f>O1510*H1510</f>
        <v>0</v>
      </c>
      <c r="Q1510" s="201">
        <v>1.7299999999999999E-2</v>
      </c>
      <c r="R1510" s="201">
        <f>Q1510*H1510</f>
        <v>20.405159699999999</v>
      </c>
      <c r="S1510" s="201">
        <v>0</v>
      </c>
      <c r="T1510" s="202">
        <f>S1510*H1510</f>
        <v>0</v>
      </c>
      <c r="AR1510" s="23" t="s">
        <v>239</v>
      </c>
      <c r="AT1510" s="23" t="s">
        <v>176</v>
      </c>
      <c r="AU1510" s="23" t="s">
        <v>89</v>
      </c>
      <c r="AY1510" s="23" t="s">
        <v>173</v>
      </c>
      <c r="BE1510" s="203">
        <f>IF(N1510="základní",J1510,0)</f>
        <v>0</v>
      </c>
      <c r="BF1510" s="203">
        <f>IF(N1510="snížená",J1510,0)</f>
        <v>0</v>
      </c>
      <c r="BG1510" s="203">
        <f>IF(N1510="zákl. přenesená",J1510,0)</f>
        <v>0</v>
      </c>
      <c r="BH1510" s="203">
        <f>IF(N1510="sníž. přenesená",J1510,0)</f>
        <v>0</v>
      </c>
      <c r="BI1510" s="203">
        <f>IF(N1510="nulová",J1510,0)</f>
        <v>0</v>
      </c>
      <c r="BJ1510" s="23" t="s">
        <v>87</v>
      </c>
      <c r="BK1510" s="203">
        <f>ROUND(I1510*H1510,2)</f>
        <v>0</v>
      </c>
      <c r="BL1510" s="23" t="s">
        <v>239</v>
      </c>
      <c r="BM1510" s="23" t="s">
        <v>2734</v>
      </c>
    </row>
    <row r="1511" spans="2:65" s="1" customFormat="1" ht="27">
      <c r="B1511" s="41"/>
      <c r="C1511" s="63"/>
      <c r="D1511" s="204" t="s">
        <v>182</v>
      </c>
      <c r="E1511" s="63"/>
      <c r="F1511" s="205" t="s">
        <v>2735</v>
      </c>
      <c r="G1511" s="63"/>
      <c r="H1511" s="63"/>
      <c r="I1511" s="163"/>
      <c r="J1511" s="63"/>
      <c r="K1511" s="63"/>
      <c r="L1511" s="61"/>
      <c r="M1511" s="206"/>
      <c r="N1511" s="42"/>
      <c r="O1511" s="42"/>
      <c r="P1511" s="42"/>
      <c r="Q1511" s="42"/>
      <c r="R1511" s="42"/>
      <c r="S1511" s="42"/>
      <c r="T1511" s="78"/>
      <c r="AT1511" s="23" t="s">
        <v>182</v>
      </c>
      <c r="AU1511" s="23" t="s">
        <v>89</v>
      </c>
    </row>
    <row r="1512" spans="2:65" s="11" customFormat="1" ht="13.5">
      <c r="B1512" s="210"/>
      <c r="C1512" s="211"/>
      <c r="D1512" s="204" t="s">
        <v>279</v>
      </c>
      <c r="E1512" s="212" t="s">
        <v>78</v>
      </c>
      <c r="F1512" s="213" t="s">
        <v>2736</v>
      </c>
      <c r="G1512" s="211"/>
      <c r="H1512" s="214">
        <v>297.77</v>
      </c>
      <c r="I1512" s="215"/>
      <c r="J1512" s="211"/>
      <c r="K1512" s="211"/>
      <c r="L1512" s="216"/>
      <c r="M1512" s="217"/>
      <c r="N1512" s="218"/>
      <c r="O1512" s="218"/>
      <c r="P1512" s="218"/>
      <c r="Q1512" s="218"/>
      <c r="R1512" s="218"/>
      <c r="S1512" s="218"/>
      <c r="T1512" s="219"/>
      <c r="AT1512" s="220" t="s">
        <v>279</v>
      </c>
      <c r="AU1512" s="220" t="s">
        <v>89</v>
      </c>
      <c r="AV1512" s="11" t="s">
        <v>89</v>
      </c>
      <c r="AW1512" s="11" t="s">
        <v>42</v>
      </c>
      <c r="AX1512" s="11" t="s">
        <v>80</v>
      </c>
      <c r="AY1512" s="220" t="s">
        <v>173</v>
      </c>
    </row>
    <row r="1513" spans="2:65" s="11" customFormat="1" ht="13.5">
      <c r="B1513" s="210"/>
      <c r="C1513" s="211"/>
      <c r="D1513" s="204" t="s">
        <v>279</v>
      </c>
      <c r="E1513" s="212" t="s">
        <v>78</v>
      </c>
      <c r="F1513" s="213" t="s">
        <v>2737</v>
      </c>
      <c r="G1513" s="211"/>
      <c r="H1513" s="214">
        <v>238.57</v>
      </c>
      <c r="I1513" s="215"/>
      <c r="J1513" s="211"/>
      <c r="K1513" s="211"/>
      <c r="L1513" s="216"/>
      <c r="M1513" s="217"/>
      <c r="N1513" s="218"/>
      <c r="O1513" s="218"/>
      <c r="P1513" s="218"/>
      <c r="Q1513" s="218"/>
      <c r="R1513" s="218"/>
      <c r="S1513" s="218"/>
      <c r="T1513" s="219"/>
      <c r="AT1513" s="220" t="s">
        <v>279</v>
      </c>
      <c r="AU1513" s="220" t="s">
        <v>89</v>
      </c>
      <c r="AV1513" s="11" t="s">
        <v>89</v>
      </c>
      <c r="AW1513" s="11" t="s">
        <v>42</v>
      </c>
      <c r="AX1513" s="11" t="s">
        <v>80</v>
      </c>
      <c r="AY1513" s="220" t="s">
        <v>173</v>
      </c>
    </row>
    <row r="1514" spans="2:65" s="11" customFormat="1" ht="13.5">
      <c r="B1514" s="210"/>
      <c r="C1514" s="211"/>
      <c r="D1514" s="204" t="s">
        <v>279</v>
      </c>
      <c r="E1514" s="212" t="s">
        <v>78</v>
      </c>
      <c r="F1514" s="213" t="s">
        <v>2738</v>
      </c>
      <c r="G1514" s="211"/>
      <c r="H1514" s="214">
        <v>367.6</v>
      </c>
      <c r="I1514" s="215"/>
      <c r="J1514" s="211"/>
      <c r="K1514" s="211"/>
      <c r="L1514" s="216"/>
      <c r="M1514" s="217"/>
      <c r="N1514" s="218"/>
      <c r="O1514" s="218"/>
      <c r="P1514" s="218"/>
      <c r="Q1514" s="218"/>
      <c r="R1514" s="218"/>
      <c r="S1514" s="218"/>
      <c r="T1514" s="219"/>
      <c r="AT1514" s="220" t="s">
        <v>279</v>
      </c>
      <c r="AU1514" s="220" t="s">
        <v>89</v>
      </c>
      <c r="AV1514" s="11" t="s">
        <v>89</v>
      </c>
      <c r="AW1514" s="11" t="s">
        <v>42</v>
      </c>
      <c r="AX1514" s="11" t="s">
        <v>80</v>
      </c>
      <c r="AY1514" s="220" t="s">
        <v>173</v>
      </c>
    </row>
    <row r="1515" spans="2:65" s="11" customFormat="1" ht="13.5">
      <c r="B1515" s="210"/>
      <c r="C1515" s="211"/>
      <c r="D1515" s="204" t="s">
        <v>279</v>
      </c>
      <c r="E1515" s="212" t="s">
        <v>78</v>
      </c>
      <c r="F1515" s="213" t="s">
        <v>2739</v>
      </c>
      <c r="G1515" s="211"/>
      <c r="H1515" s="214">
        <v>210.18</v>
      </c>
      <c r="I1515" s="215"/>
      <c r="J1515" s="211"/>
      <c r="K1515" s="211"/>
      <c r="L1515" s="216"/>
      <c r="M1515" s="217"/>
      <c r="N1515" s="218"/>
      <c r="O1515" s="218"/>
      <c r="P1515" s="218"/>
      <c r="Q1515" s="218"/>
      <c r="R1515" s="218"/>
      <c r="S1515" s="218"/>
      <c r="T1515" s="219"/>
      <c r="AT1515" s="220" t="s">
        <v>279</v>
      </c>
      <c r="AU1515" s="220" t="s">
        <v>89</v>
      </c>
      <c r="AV1515" s="11" t="s">
        <v>89</v>
      </c>
      <c r="AW1515" s="11" t="s">
        <v>42</v>
      </c>
      <c r="AX1515" s="11" t="s">
        <v>80</v>
      </c>
      <c r="AY1515" s="220" t="s">
        <v>173</v>
      </c>
    </row>
    <row r="1516" spans="2:65" s="11" customFormat="1" ht="13.5">
      <c r="B1516" s="210"/>
      <c r="C1516" s="211"/>
      <c r="D1516" s="204" t="s">
        <v>279</v>
      </c>
      <c r="E1516" s="212" t="s">
        <v>78</v>
      </c>
      <c r="F1516" s="213" t="s">
        <v>2740</v>
      </c>
      <c r="G1516" s="211"/>
      <c r="H1516" s="214">
        <v>9.1790000000000003</v>
      </c>
      <c r="I1516" s="215"/>
      <c r="J1516" s="211"/>
      <c r="K1516" s="211"/>
      <c r="L1516" s="216"/>
      <c r="M1516" s="217"/>
      <c r="N1516" s="218"/>
      <c r="O1516" s="218"/>
      <c r="P1516" s="218"/>
      <c r="Q1516" s="218"/>
      <c r="R1516" s="218"/>
      <c r="S1516" s="218"/>
      <c r="T1516" s="219"/>
      <c r="AT1516" s="220" t="s">
        <v>279</v>
      </c>
      <c r="AU1516" s="220" t="s">
        <v>89</v>
      </c>
      <c r="AV1516" s="11" t="s">
        <v>89</v>
      </c>
      <c r="AW1516" s="11" t="s">
        <v>42</v>
      </c>
      <c r="AX1516" s="11" t="s">
        <v>80</v>
      </c>
      <c r="AY1516" s="220" t="s">
        <v>173</v>
      </c>
    </row>
    <row r="1517" spans="2:65" s="11" customFormat="1" ht="13.5">
      <c r="B1517" s="210"/>
      <c r="C1517" s="211"/>
      <c r="D1517" s="204" t="s">
        <v>279</v>
      </c>
      <c r="E1517" s="212" t="s">
        <v>78</v>
      </c>
      <c r="F1517" s="213" t="s">
        <v>2741</v>
      </c>
      <c r="G1517" s="211"/>
      <c r="H1517" s="214">
        <v>56.19</v>
      </c>
      <c r="I1517" s="215"/>
      <c r="J1517" s="211"/>
      <c r="K1517" s="211"/>
      <c r="L1517" s="216"/>
      <c r="M1517" s="217"/>
      <c r="N1517" s="218"/>
      <c r="O1517" s="218"/>
      <c r="P1517" s="218"/>
      <c r="Q1517" s="218"/>
      <c r="R1517" s="218"/>
      <c r="S1517" s="218"/>
      <c r="T1517" s="219"/>
      <c r="AT1517" s="220" t="s">
        <v>279</v>
      </c>
      <c r="AU1517" s="220" t="s">
        <v>89</v>
      </c>
      <c r="AV1517" s="11" t="s">
        <v>89</v>
      </c>
      <c r="AW1517" s="11" t="s">
        <v>42</v>
      </c>
      <c r="AX1517" s="11" t="s">
        <v>80</v>
      </c>
      <c r="AY1517" s="220" t="s">
        <v>173</v>
      </c>
    </row>
    <row r="1518" spans="2:65" s="1" customFormat="1" ht="16.5" customHeight="1">
      <c r="B1518" s="41"/>
      <c r="C1518" s="242" t="s">
        <v>2742</v>
      </c>
      <c r="D1518" s="242" t="s">
        <v>346</v>
      </c>
      <c r="E1518" s="243" t="s">
        <v>2743</v>
      </c>
      <c r="F1518" s="244" t="s">
        <v>2744</v>
      </c>
      <c r="G1518" s="245" t="s">
        <v>332</v>
      </c>
      <c r="H1518" s="246">
        <v>47.18</v>
      </c>
      <c r="I1518" s="247"/>
      <c r="J1518" s="248">
        <f>ROUND(I1518*H1518,2)</f>
        <v>0</v>
      </c>
      <c r="K1518" s="244" t="s">
        <v>78</v>
      </c>
      <c r="L1518" s="249"/>
      <c r="M1518" s="250" t="s">
        <v>78</v>
      </c>
      <c r="N1518" s="251" t="s">
        <v>50</v>
      </c>
      <c r="O1518" s="42"/>
      <c r="P1518" s="201">
        <f>O1518*H1518</f>
        <v>0</v>
      </c>
      <c r="Q1518" s="201">
        <v>1</v>
      </c>
      <c r="R1518" s="201">
        <f>Q1518*H1518</f>
        <v>47.18</v>
      </c>
      <c r="S1518" s="201">
        <v>0</v>
      </c>
      <c r="T1518" s="202">
        <f>S1518*H1518</f>
        <v>0</v>
      </c>
      <c r="AR1518" s="23" t="s">
        <v>666</v>
      </c>
      <c r="AT1518" s="23" t="s">
        <v>346</v>
      </c>
      <c r="AU1518" s="23" t="s">
        <v>89</v>
      </c>
      <c r="AY1518" s="23" t="s">
        <v>173</v>
      </c>
      <c r="BE1518" s="203">
        <f>IF(N1518="základní",J1518,0)</f>
        <v>0</v>
      </c>
      <c r="BF1518" s="203">
        <f>IF(N1518="snížená",J1518,0)</f>
        <v>0</v>
      </c>
      <c r="BG1518" s="203">
        <f>IF(N1518="zákl. přenesená",J1518,0)</f>
        <v>0</v>
      </c>
      <c r="BH1518" s="203">
        <f>IF(N1518="sníž. přenesená",J1518,0)</f>
        <v>0</v>
      </c>
      <c r="BI1518" s="203">
        <f>IF(N1518="nulová",J1518,0)</f>
        <v>0</v>
      </c>
      <c r="BJ1518" s="23" t="s">
        <v>87</v>
      </c>
      <c r="BK1518" s="203">
        <f>ROUND(I1518*H1518,2)</f>
        <v>0</v>
      </c>
      <c r="BL1518" s="23" t="s">
        <v>239</v>
      </c>
      <c r="BM1518" s="23" t="s">
        <v>2745</v>
      </c>
    </row>
    <row r="1519" spans="2:65" s="1" customFormat="1" ht="27">
      <c r="B1519" s="41"/>
      <c r="C1519" s="63"/>
      <c r="D1519" s="204" t="s">
        <v>182</v>
      </c>
      <c r="E1519" s="63"/>
      <c r="F1519" s="205" t="s">
        <v>2746</v>
      </c>
      <c r="G1519" s="63"/>
      <c r="H1519" s="63"/>
      <c r="I1519" s="163"/>
      <c r="J1519" s="63"/>
      <c r="K1519" s="63"/>
      <c r="L1519" s="61"/>
      <c r="M1519" s="206"/>
      <c r="N1519" s="42"/>
      <c r="O1519" s="42"/>
      <c r="P1519" s="42"/>
      <c r="Q1519" s="42"/>
      <c r="R1519" s="42"/>
      <c r="S1519" s="42"/>
      <c r="T1519" s="78"/>
      <c r="AT1519" s="23" t="s">
        <v>182</v>
      </c>
      <c r="AU1519" s="23" t="s">
        <v>89</v>
      </c>
    </row>
    <row r="1520" spans="2:65" s="1" customFormat="1" ht="27">
      <c r="B1520" s="41"/>
      <c r="C1520" s="63"/>
      <c r="D1520" s="204" t="s">
        <v>351</v>
      </c>
      <c r="E1520" s="63"/>
      <c r="F1520" s="252" t="s">
        <v>2747</v>
      </c>
      <c r="G1520" s="63"/>
      <c r="H1520" s="63"/>
      <c r="I1520" s="163"/>
      <c r="J1520" s="63"/>
      <c r="K1520" s="63"/>
      <c r="L1520" s="61"/>
      <c r="M1520" s="206"/>
      <c r="N1520" s="42"/>
      <c r="O1520" s="42"/>
      <c r="P1520" s="42"/>
      <c r="Q1520" s="42"/>
      <c r="R1520" s="42"/>
      <c r="S1520" s="42"/>
      <c r="T1520" s="78"/>
      <c r="AT1520" s="23" t="s">
        <v>351</v>
      </c>
      <c r="AU1520" s="23" t="s">
        <v>89</v>
      </c>
    </row>
    <row r="1521" spans="2:65" s="11" customFormat="1" ht="13.5">
      <c r="B1521" s="210"/>
      <c r="C1521" s="211"/>
      <c r="D1521" s="204" t="s">
        <v>279</v>
      </c>
      <c r="E1521" s="211"/>
      <c r="F1521" s="213" t="s">
        <v>2748</v>
      </c>
      <c r="G1521" s="211"/>
      <c r="H1521" s="214">
        <v>47.18</v>
      </c>
      <c r="I1521" s="215"/>
      <c r="J1521" s="211"/>
      <c r="K1521" s="211"/>
      <c r="L1521" s="216"/>
      <c r="M1521" s="217"/>
      <c r="N1521" s="218"/>
      <c r="O1521" s="218"/>
      <c r="P1521" s="218"/>
      <c r="Q1521" s="218"/>
      <c r="R1521" s="218"/>
      <c r="S1521" s="218"/>
      <c r="T1521" s="219"/>
      <c r="AT1521" s="220" t="s">
        <v>279</v>
      </c>
      <c r="AU1521" s="220" t="s">
        <v>89</v>
      </c>
      <c r="AV1521" s="11" t="s">
        <v>89</v>
      </c>
      <c r="AW1521" s="11" t="s">
        <v>6</v>
      </c>
      <c r="AX1521" s="11" t="s">
        <v>87</v>
      </c>
      <c r="AY1521" s="220" t="s">
        <v>173</v>
      </c>
    </row>
    <row r="1522" spans="2:65" s="1" customFormat="1" ht="16.5" customHeight="1">
      <c r="B1522" s="41"/>
      <c r="C1522" s="192" t="s">
        <v>2749</v>
      </c>
      <c r="D1522" s="192" t="s">
        <v>176</v>
      </c>
      <c r="E1522" s="193" t="s">
        <v>2750</v>
      </c>
      <c r="F1522" s="194" t="s">
        <v>2751</v>
      </c>
      <c r="G1522" s="195" t="s">
        <v>256</v>
      </c>
      <c r="H1522" s="196">
        <v>43.709000000000003</v>
      </c>
      <c r="I1522" s="197"/>
      <c r="J1522" s="198">
        <f>ROUND(I1522*H1522,2)</f>
        <v>0</v>
      </c>
      <c r="K1522" s="194" t="s">
        <v>276</v>
      </c>
      <c r="L1522" s="61"/>
      <c r="M1522" s="199" t="s">
        <v>78</v>
      </c>
      <c r="N1522" s="200" t="s">
        <v>50</v>
      </c>
      <c r="O1522" s="42"/>
      <c r="P1522" s="201">
        <f>O1522*H1522</f>
        <v>0</v>
      </c>
      <c r="Q1522" s="201">
        <v>0</v>
      </c>
      <c r="R1522" s="201">
        <f>Q1522*H1522</f>
        <v>0</v>
      </c>
      <c r="S1522" s="201">
        <v>0</v>
      </c>
      <c r="T1522" s="202">
        <f>S1522*H1522</f>
        <v>0</v>
      </c>
      <c r="AR1522" s="23" t="s">
        <v>239</v>
      </c>
      <c r="AT1522" s="23" t="s">
        <v>176</v>
      </c>
      <c r="AU1522" s="23" t="s">
        <v>89</v>
      </c>
      <c r="AY1522" s="23" t="s">
        <v>173</v>
      </c>
      <c r="BE1522" s="203">
        <f>IF(N1522="základní",J1522,0)</f>
        <v>0</v>
      </c>
      <c r="BF1522" s="203">
        <f>IF(N1522="snížená",J1522,0)</f>
        <v>0</v>
      </c>
      <c r="BG1522" s="203">
        <f>IF(N1522="zákl. přenesená",J1522,0)</f>
        <v>0</v>
      </c>
      <c r="BH1522" s="203">
        <f>IF(N1522="sníž. přenesená",J1522,0)</f>
        <v>0</v>
      </c>
      <c r="BI1522" s="203">
        <f>IF(N1522="nulová",J1522,0)</f>
        <v>0</v>
      </c>
      <c r="BJ1522" s="23" t="s">
        <v>87</v>
      </c>
      <c r="BK1522" s="203">
        <f>ROUND(I1522*H1522,2)</f>
        <v>0</v>
      </c>
      <c r="BL1522" s="23" t="s">
        <v>239</v>
      </c>
      <c r="BM1522" s="23" t="s">
        <v>2752</v>
      </c>
    </row>
    <row r="1523" spans="2:65" s="1" customFormat="1" ht="13.5">
      <c r="B1523" s="41"/>
      <c r="C1523" s="63"/>
      <c r="D1523" s="204" t="s">
        <v>182</v>
      </c>
      <c r="E1523" s="63"/>
      <c r="F1523" s="205" t="s">
        <v>2753</v>
      </c>
      <c r="G1523" s="63"/>
      <c r="H1523" s="63"/>
      <c r="I1523" s="163"/>
      <c r="J1523" s="63"/>
      <c r="K1523" s="63"/>
      <c r="L1523" s="61"/>
      <c r="M1523" s="206"/>
      <c r="N1523" s="42"/>
      <c r="O1523" s="42"/>
      <c r="P1523" s="42"/>
      <c r="Q1523" s="42"/>
      <c r="R1523" s="42"/>
      <c r="S1523" s="42"/>
      <c r="T1523" s="78"/>
      <c r="AT1523" s="23" t="s">
        <v>182</v>
      </c>
      <c r="AU1523" s="23" t="s">
        <v>89</v>
      </c>
    </row>
    <row r="1524" spans="2:65" s="11" customFormat="1" ht="13.5">
      <c r="B1524" s="210"/>
      <c r="C1524" s="211"/>
      <c r="D1524" s="204" t="s">
        <v>279</v>
      </c>
      <c r="E1524" s="212" t="s">
        <v>78</v>
      </c>
      <c r="F1524" s="213" t="s">
        <v>2754</v>
      </c>
      <c r="G1524" s="211"/>
      <c r="H1524" s="214">
        <v>3.87</v>
      </c>
      <c r="I1524" s="215"/>
      <c r="J1524" s="211"/>
      <c r="K1524" s="211"/>
      <c r="L1524" s="216"/>
      <c r="M1524" s="217"/>
      <c r="N1524" s="218"/>
      <c r="O1524" s="218"/>
      <c r="P1524" s="218"/>
      <c r="Q1524" s="218"/>
      <c r="R1524" s="218"/>
      <c r="S1524" s="218"/>
      <c r="T1524" s="219"/>
      <c r="AT1524" s="220" t="s">
        <v>279</v>
      </c>
      <c r="AU1524" s="220" t="s">
        <v>89</v>
      </c>
      <c r="AV1524" s="11" t="s">
        <v>89</v>
      </c>
      <c r="AW1524" s="11" t="s">
        <v>42</v>
      </c>
      <c r="AX1524" s="11" t="s">
        <v>80</v>
      </c>
      <c r="AY1524" s="220" t="s">
        <v>173</v>
      </c>
    </row>
    <row r="1525" spans="2:65" s="11" customFormat="1" ht="13.5">
      <c r="B1525" s="210"/>
      <c r="C1525" s="211"/>
      <c r="D1525" s="204" t="s">
        <v>279</v>
      </c>
      <c r="E1525" s="212" t="s">
        <v>78</v>
      </c>
      <c r="F1525" s="213" t="s">
        <v>2755</v>
      </c>
      <c r="G1525" s="211"/>
      <c r="H1525" s="214">
        <v>9.1999999999999993</v>
      </c>
      <c r="I1525" s="215"/>
      <c r="J1525" s="211"/>
      <c r="K1525" s="211"/>
      <c r="L1525" s="216"/>
      <c r="M1525" s="217"/>
      <c r="N1525" s="218"/>
      <c r="O1525" s="218"/>
      <c r="P1525" s="218"/>
      <c r="Q1525" s="218"/>
      <c r="R1525" s="218"/>
      <c r="S1525" s="218"/>
      <c r="T1525" s="219"/>
      <c r="AT1525" s="220" t="s">
        <v>279</v>
      </c>
      <c r="AU1525" s="220" t="s">
        <v>89</v>
      </c>
      <c r="AV1525" s="11" t="s">
        <v>89</v>
      </c>
      <c r="AW1525" s="11" t="s">
        <v>42</v>
      </c>
      <c r="AX1525" s="11" t="s">
        <v>80</v>
      </c>
      <c r="AY1525" s="220" t="s">
        <v>173</v>
      </c>
    </row>
    <row r="1526" spans="2:65" s="11" customFormat="1" ht="13.5">
      <c r="B1526" s="210"/>
      <c r="C1526" s="211"/>
      <c r="D1526" s="204" t="s">
        <v>279</v>
      </c>
      <c r="E1526" s="212" t="s">
        <v>78</v>
      </c>
      <c r="F1526" s="213" t="s">
        <v>2756</v>
      </c>
      <c r="G1526" s="211"/>
      <c r="H1526" s="214">
        <v>11.98</v>
      </c>
      <c r="I1526" s="215"/>
      <c r="J1526" s="211"/>
      <c r="K1526" s="211"/>
      <c r="L1526" s="216"/>
      <c r="M1526" s="217"/>
      <c r="N1526" s="218"/>
      <c r="O1526" s="218"/>
      <c r="P1526" s="218"/>
      <c r="Q1526" s="218"/>
      <c r="R1526" s="218"/>
      <c r="S1526" s="218"/>
      <c r="T1526" s="219"/>
      <c r="AT1526" s="220" t="s">
        <v>279</v>
      </c>
      <c r="AU1526" s="220" t="s">
        <v>89</v>
      </c>
      <c r="AV1526" s="11" t="s">
        <v>89</v>
      </c>
      <c r="AW1526" s="11" t="s">
        <v>42</v>
      </c>
      <c r="AX1526" s="11" t="s">
        <v>80</v>
      </c>
      <c r="AY1526" s="220" t="s">
        <v>173</v>
      </c>
    </row>
    <row r="1527" spans="2:65" s="11" customFormat="1" ht="13.5">
      <c r="B1527" s="210"/>
      <c r="C1527" s="211"/>
      <c r="D1527" s="204" t="s">
        <v>279</v>
      </c>
      <c r="E1527" s="212" t="s">
        <v>78</v>
      </c>
      <c r="F1527" s="213" t="s">
        <v>2740</v>
      </c>
      <c r="G1527" s="211"/>
      <c r="H1527" s="214">
        <v>9.1790000000000003</v>
      </c>
      <c r="I1527" s="215"/>
      <c r="J1527" s="211"/>
      <c r="K1527" s="211"/>
      <c r="L1527" s="216"/>
      <c r="M1527" s="217"/>
      <c r="N1527" s="218"/>
      <c r="O1527" s="218"/>
      <c r="P1527" s="218"/>
      <c r="Q1527" s="218"/>
      <c r="R1527" s="218"/>
      <c r="S1527" s="218"/>
      <c r="T1527" s="219"/>
      <c r="AT1527" s="220" t="s">
        <v>279</v>
      </c>
      <c r="AU1527" s="220" t="s">
        <v>89</v>
      </c>
      <c r="AV1527" s="11" t="s">
        <v>89</v>
      </c>
      <c r="AW1527" s="11" t="s">
        <v>42</v>
      </c>
      <c r="AX1527" s="11" t="s">
        <v>80</v>
      </c>
      <c r="AY1527" s="220" t="s">
        <v>173</v>
      </c>
    </row>
    <row r="1528" spans="2:65" s="11" customFormat="1" ht="13.5">
      <c r="B1528" s="210"/>
      <c r="C1528" s="211"/>
      <c r="D1528" s="204" t="s">
        <v>279</v>
      </c>
      <c r="E1528" s="212" t="s">
        <v>78</v>
      </c>
      <c r="F1528" s="213" t="s">
        <v>2757</v>
      </c>
      <c r="G1528" s="211"/>
      <c r="H1528" s="214">
        <v>9.48</v>
      </c>
      <c r="I1528" s="215"/>
      <c r="J1528" s="211"/>
      <c r="K1528" s="211"/>
      <c r="L1528" s="216"/>
      <c r="M1528" s="217"/>
      <c r="N1528" s="218"/>
      <c r="O1528" s="218"/>
      <c r="P1528" s="218"/>
      <c r="Q1528" s="218"/>
      <c r="R1528" s="218"/>
      <c r="S1528" s="218"/>
      <c r="T1528" s="219"/>
      <c r="AT1528" s="220" t="s">
        <v>279</v>
      </c>
      <c r="AU1528" s="220" t="s">
        <v>89</v>
      </c>
      <c r="AV1528" s="11" t="s">
        <v>89</v>
      </c>
      <c r="AW1528" s="11" t="s">
        <v>42</v>
      </c>
      <c r="AX1528" s="11" t="s">
        <v>80</v>
      </c>
      <c r="AY1528" s="220" t="s">
        <v>173</v>
      </c>
    </row>
    <row r="1529" spans="2:65" s="1" customFormat="1" ht="16.5" customHeight="1">
      <c r="B1529" s="41"/>
      <c r="C1529" s="192" t="s">
        <v>2758</v>
      </c>
      <c r="D1529" s="192" t="s">
        <v>176</v>
      </c>
      <c r="E1529" s="193" t="s">
        <v>2759</v>
      </c>
      <c r="F1529" s="194" t="s">
        <v>2760</v>
      </c>
      <c r="G1529" s="195" t="s">
        <v>256</v>
      </c>
      <c r="H1529" s="196">
        <v>1179.489</v>
      </c>
      <c r="I1529" s="197"/>
      <c r="J1529" s="198">
        <f>ROUND(I1529*H1529,2)</f>
        <v>0</v>
      </c>
      <c r="K1529" s="194" t="s">
        <v>78</v>
      </c>
      <c r="L1529" s="61"/>
      <c r="M1529" s="199" t="s">
        <v>78</v>
      </c>
      <c r="N1529" s="200" t="s">
        <v>50</v>
      </c>
      <c r="O1529" s="42"/>
      <c r="P1529" s="201">
        <f>O1529*H1529</f>
        <v>0</v>
      </c>
      <c r="Q1529" s="201">
        <v>0</v>
      </c>
      <c r="R1529" s="201">
        <f>Q1529*H1529</f>
        <v>0</v>
      </c>
      <c r="S1529" s="201">
        <v>0</v>
      </c>
      <c r="T1529" s="202">
        <f>S1529*H1529</f>
        <v>0</v>
      </c>
      <c r="AR1529" s="23" t="s">
        <v>239</v>
      </c>
      <c r="AT1529" s="23" t="s">
        <v>176</v>
      </c>
      <c r="AU1529" s="23" t="s">
        <v>89</v>
      </c>
      <c r="AY1529" s="23" t="s">
        <v>173</v>
      </c>
      <c r="BE1529" s="203">
        <f>IF(N1529="základní",J1529,0)</f>
        <v>0</v>
      </c>
      <c r="BF1529" s="203">
        <f>IF(N1529="snížená",J1529,0)</f>
        <v>0</v>
      </c>
      <c r="BG1529" s="203">
        <f>IF(N1529="zákl. přenesená",J1529,0)</f>
        <v>0</v>
      </c>
      <c r="BH1529" s="203">
        <f>IF(N1529="sníž. přenesená",J1529,0)</f>
        <v>0</v>
      </c>
      <c r="BI1529" s="203">
        <f>IF(N1529="nulová",J1529,0)</f>
        <v>0</v>
      </c>
      <c r="BJ1529" s="23" t="s">
        <v>87</v>
      </c>
      <c r="BK1529" s="203">
        <f>ROUND(I1529*H1529,2)</f>
        <v>0</v>
      </c>
      <c r="BL1529" s="23" t="s">
        <v>239</v>
      </c>
      <c r="BM1529" s="23" t="s">
        <v>2761</v>
      </c>
    </row>
    <row r="1530" spans="2:65" s="1" customFormat="1" ht="16.5" customHeight="1">
      <c r="B1530" s="41"/>
      <c r="C1530" s="192" t="s">
        <v>2762</v>
      </c>
      <c r="D1530" s="192" t="s">
        <v>176</v>
      </c>
      <c r="E1530" s="193" t="s">
        <v>2763</v>
      </c>
      <c r="F1530" s="194" t="s">
        <v>2764</v>
      </c>
      <c r="G1530" s="195" t="s">
        <v>327</v>
      </c>
      <c r="H1530" s="196">
        <v>475.6</v>
      </c>
      <c r="I1530" s="197"/>
      <c r="J1530" s="198">
        <f>ROUND(I1530*H1530,2)</f>
        <v>0</v>
      </c>
      <c r="K1530" s="194" t="s">
        <v>276</v>
      </c>
      <c r="L1530" s="61"/>
      <c r="M1530" s="199" t="s">
        <v>78</v>
      </c>
      <c r="N1530" s="200" t="s">
        <v>50</v>
      </c>
      <c r="O1530" s="42"/>
      <c r="P1530" s="201">
        <f>O1530*H1530</f>
        <v>0</v>
      </c>
      <c r="Q1530" s="201">
        <v>6.8000000000000005E-4</v>
      </c>
      <c r="R1530" s="201">
        <f>Q1530*H1530</f>
        <v>0.32340800000000003</v>
      </c>
      <c r="S1530" s="201">
        <v>0</v>
      </c>
      <c r="T1530" s="202">
        <f>S1530*H1530</f>
        <v>0</v>
      </c>
      <c r="AR1530" s="23" t="s">
        <v>239</v>
      </c>
      <c r="AT1530" s="23" t="s">
        <v>176</v>
      </c>
      <c r="AU1530" s="23" t="s">
        <v>89</v>
      </c>
      <c r="AY1530" s="23" t="s">
        <v>173</v>
      </c>
      <c r="BE1530" s="203">
        <f>IF(N1530="základní",J1530,0)</f>
        <v>0</v>
      </c>
      <c r="BF1530" s="203">
        <f>IF(N1530="snížená",J1530,0)</f>
        <v>0</v>
      </c>
      <c r="BG1530" s="203">
        <f>IF(N1530="zákl. přenesená",J1530,0)</f>
        <v>0</v>
      </c>
      <c r="BH1530" s="203">
        <f>IF(N1530="sníž. přenesená",J1530,0)</f>
        <v>0</v>
      </c>
      <c r="BI1530" s="203">
        <f>IF(N1530="nulová",J1530,0)</f>
        <v>0</v>
      </c>
      <c r="BJ1530" s="23" t="s">
        <v>87</v>
      </c>
      <c r="BK1530" s="203">
        <f>ROUND(I1530*H1530,2)</f>
        <v>0</v>
      </c>
      <c r="BL1530" s="23" t="s">
        <v>239</v>
      </c>
      <c r="BM1530" s="23" t="s">
        <v>2765</v>
      </c>
    </row>
    <row r="1531" spans="2:65" s="1" customFormat="1" ht="13.5">
      <c r="B1531" s="41"/>
      <c r="C1531" s="63"/>
      <c r="D1531" s="204" t="s">
        <v>182</v>
      </c>
      <c r="E1531" s="63"/>
      <c r="F1531" s="205" t="s">
        <v>2764</v>
      </c>
      <c r="G1531" s="63"/>
      <c r="H1531" s="63"/>
      <c r="I1531" s="163"/>
      <c r="J1531" s="63"/>
      <c r="K1531" s="63"/>
      <c r="L1531" s="61"/>
      <c r="M1531" s="206"/>
      <c r="N1531" s="42"/>
      <c r="O1531" s="42"/>
      <c r="P1531" s="42"/>
      <c r="Q1531" s="42"/>
      <c r="R1531" s="42"/>
      <c r="S1531" s="42"/>
      <c r="T1531" s="78"/>
      <c r="AT1531" s="23" t="s">
        <v>182</v>
      </c>
      <c r="AU1531" s="23" t="s">
        <v>89</v>
      </c>
    </row>
    <row r="1532" spans="2:65" s="11" customFormat="1" ht="13.5">
      <c r="B1532" s="210"/>
      <c r="C1532" s="211"/>
      <c r="D1532" s="204" t="s">
        <v>279</v>
      </c>
      <c r="E1532" s="212" t="s">
        <v>78</v>
      </c>
      <c r="F1532" s="213" t="s">
        <v>2766</v>
      </c>
      <c r="G1532" s="211"/>
      <c r="H1532" s="214">
        <v>163.5</v>
      </c>
      <c r="I1532" s="215"/>
      <c r="J1532" s="211"/>
      <c r="K1532" s="211"/>
      <c r="L1532" s="216"/>
      <c r="M1532" s="217"/>
      <c r="N1532" s="218"/>
      <c r="O1532" s="218"/>
      <c r="P1532" s="218"/>
      <c r="Q1532" s="218"/>
      <c r="R1532" s="218"/>
      <c r="S1532" s="218"/>
      <c r="T1532" s="219"/>
      <c r="AT1532" s="220" t="s">
        <v>279</v>
      </c>
      <c r="AU1532" s="220" t="s">
        <v>89</v>
      </c>
      <c r="AV1532" s="11" t="s">
        <v>89</v>
      </c>
      <c r="AW1532" s="11" t="s">
        <v>42</v>
      </c>
      <c r="AX1532" s="11" t="s">
        <v>80</v>
      </c>
      <c r="AY1532" s="220" t="s">
        <v>173</v>
      </c>
    </row>
    <row r="1533" spans="2:65" s="11" customFormat="1" ht="13.5">
      <c r="B1533" s="210"/>
      <c r="C1533" s="211"/>
      <c r="D1533" s="204" t="s">
        <v>279</v>
      </c>
      <c r="E1533" s="212" t="s">
        <v>78</v>
      </c>
      <c r="F1533" s="213" t="s">
        <v>2767</v>
      </c>
      <c r="G1533" s="211"/>
      <c r="H1533" s="214">
        <v>84.3</v>
      </c>
      <c r="I1533" s="215"/>
      <c r="J1533" s="211"/>
      <c r="K1533" s="211"/>
      <c r="L1533" s="216"/>
      <c r="M1533" s="217"/>
      <c r="N1533" s="218"/>
      <c r="O1533" s="218"/>
      <c r="P1533" s="218"/>
      <c r="Q1533" s="218"/>
      <c r="R1533" s="218"/>
      <c r="S1533" s="218"/>
      <c r="T1533" s="219"/>
      <c r="AT1533" s="220" t="s">
        <v>279</v>
      </c>
      <c r="AU1533" s="220" t="s">
        <v>89</v>
      </c>
      <c r="AV1533" s="11" t="s">
        <v>89</v>
      </c>
      <c r="AW1533" s="11" t="s">
        <v>42</v>
      </c>
      <c r="AX1533" s="11" t="s">
        <v>80</v>
      </c>
      <c r="AY1533" s="220" t="s">
        <v>173</v>
      </c>
    </row>
    <row r="1534" spans="2:65" s="11" customFormat="1" ht="13.5">
      <c r="B1534" s="210"/>
      <c r="C1534" s="211"/>
      <c r="D1534" s="204" t="s">
        <v>279</v>
      </c>
      <c r="E1534" s="212" t="s">
        <v>78</v>
      </c>
      <c r="F1534" s="213" t="s">
        <v>2768</v>
      </c>
      <c r="G1534" s="211"/>
      <c r="H1534" s="214">
        <v>167.2</v>
      </c>
      <c r="I1534" s="215"/>
      <c r="J1534" s="211"/>
      <c r="K1534" s="211"/>
      <c r="L1534" s="216"/>
      <c r="M1534" s="217"/>
      <c r="N1534" s="218"/>
      <c r="O1534" s="218"/>
      <c r="P1534" s="218"/>
      <c r="Q1534" s="218"/>
      <c r="R1534" s="218"/>
      <c r="S1534" s="218"/>
      <c r="T1534" s="219"/>
      <c r="AT1534" s="220" t="s">
        <v>279</v>
      </c>
      <c r="AU1534" s="220" t="s">
        <v>89</v>
      </c>
      <c r="AV1534" s="11" t="s">
        <v>89</v>
      </c>
      <c r="AW1534" s="11" t="s">
        <v>42</v>
      </c>
      <c r="AX1534" s="11" t="s">
        <v>80</v>
      </c>
      <c r="AY1534" s="220" t="s">
        <v>173</v>
      </c>
    </row>
    <row r="1535" spans="2:65" s="11" customFormat="1" ht="13.5">
      <c r="B1535" s="210"/>
      <c r="C1535" s="211"/>
      <c r="D1535" s="204" t="s">
        <v>279</v>
      </c>
      <c r="E1535" s="212" t="s">
        <v>78</v>
      </c>
      <c r="F1535" s="213" t="s">
        <v>2769</v>
      </c>
      <c r="G1535" s="211"/>
      <c r="H1535" s="214">
        <v>60.6</v>
      </c>
      <c r="I1535" s="215"/>
      <c r="J1535" s="211"/>
      <c r="K1535" s="211"/>
      <c r="L1535" s="216"/>
      <c r="M1535" s="217"/>
      <c r="N1535" s="218"/>
      <c r="O1535" s="218"/>
      <c r="P1535" s="218"/>
      <c r="Q1535" s="218"/>
      <c r="R1535" s="218"/>
      <c r="S1535" s="218"/>
      <c r="T1535" s="219"/>
      <c r="AT1535" s="220" t="s">
        <v>279</v>
      </c>
      <c r="AU1535" s="220" t="s">
        <v>89</v>
      </c>
      <c r="AV1535" s="11" t="s">
        <v>89</v>
      </c>
      <c r="AW1535" s="11" t="s">
        <v>42</v>
      </c>
      <c r="AX1535" s="11" t="s">
        <v>80</v>
      </c>
      <c r="AY1535" s="220" t="s">
        <v>173</v>
      </c>
    </row>
    <row r="1536" spans="2:65" s="1" customFormat="1" ht="16.5" customHeight="1">
      <c r="B1536" s="41"/>
      <c r="C1536" s="192" t="s">
        <v>2770</v>
      </c>
      <c r="D1536" s="192" t="s">
        <v>176</v>
      </c>
      <c r="E1536" s="193" t="s">
        <v>2771</v>
      </c>
      <c r="F1536" s="194" t="s">
        <v>2772</v>
      </c>
      <c r="G1536" s="195" t="s">
        <v>327</v>
      </c>
      <c r="H1536" s="196">
        <v>470.71</v>
      </c>
      <c r="I1536" s="197"/>
      <c r="J1536" s="198">
        <f>ROUND(I1536*H1536,2)</f>
        <v>0</v>
      </c>
      <c r="K1536" s="194" t="s">
        <v>78</v>
      </c>
      <c r="L1536" s="61"/>
      <c r="M1536" s="199" t="s">
        <v>78</v>
      </c>
      <c r="N1536" s="200" t="s">
        <v>50</v>
      </c>
      <c r="O1536" s="42"/>
      <c r="P1536" s="201">
        <f>O1536*H1536</f>
        <v>0</v>
      </c>
      <c r="Q1536" s="201">
        <v>6.8000000000000005E-4</v>
      </c>
      <c r="R1536" s="201">
        <f>Q1536*H1536</f>
        <v>0.3200828</v>
      </c>
      <c r="S1536" s="201">
        <v>0</v>
      </c>
      <c r="T1536" s="202">
        <f>S1536*H1536</f>
        <v>0</v>
      </c>
      <c r="AR1536" s="23" t="s">
        <v>239</v>
      </c>
      <c r="AT1536" s="23" t="s">
        <v>176</v>
      </c>
      <c r="AU1536" s="23" t="s">
        <v>89</v>
      </c>
      <c r="AY1536" s="23" t="s">
        <v>173</v>
      </c>
      <c r="BE1536" s="203">
        <f>IF(N1536="základní",J1536,0)</f>
        <v>0</v>
      </c>
      <c r="BF1536" s="203">
        <f>IF(N1536="snížená",J1536,0)</f>
        <v>0</v>
      </c>
      <c r="BG1536" s="203">
        <f>IF(N1536="zákl. přenesená",J1536,0)</f>
        <v>0</v>
      </c>
      <c r="BH1536" s="203">
        <f>IF(N1536="sníž. přenesená",J1536,0)</f>
        <v>0</v>
      </c>
      <c r="BI1536" s="203">
        <f>IF(N1536="nulová",J1536,0)</f>
        <v>0</v>
      </c>
      <c r="BJ1536" s="23" t="s">
        <v>87</v>
      </c>
      <c r="BK1536" s="203">
        <f>ROUND(I1536*H1536,2)</f>
        <v>0</v>
      </c>
      <c r="BL1536" s="23" t="s">
        <v>239</v>
      </c>
      <c r="BM1536" s="23" t="s">
        <v>2773</v>
      </c>
    </row>
    <row r="1537" spans="2:65" s="11" customFormat="1" ht="13.5">
      <c r="B1537" s="210"/>
      <c r="C1537" s="211"/>
      <c r="D1537" s="204" t="s">
        <v>279</v>
      </c>
      <c r="E1537" s="212" t="s">
        <v>78</v>
      </c>
      <c r="F1537" s="213" t="s">
        <v>2774</v>
      </c>
      <c r="G1537" s="211"/>
      <c r="H1537" s="214">
        <v>131.22999999999999</v>
      </c>
      <c r="I1537" s="215"/>
      <c r="J1537" s="211"/>
      <c r="K1537" s="211"/>
      <c r="L1537" s="216"/>
      <c r="M1537" s="217"/>
      <c r="N1537" s="218"/>
      <c r="O1537" s="218"/>
      <c r="P1537" s="218"/>
      <c r="Q1537" s="218"/>
      <c r="R1537" s="218"/>
      <c r="S1537" s="218"/>
      <c r="T1537" s="219"/>
      <c r="AT1537" s="220" t="s">
        <v>279</v>
      </c>
      <c r="AU1537" s="220" t="s">
        <v>89</v>
      </c>
      <c r="AV1537" s="11" t="s">
        <v>89</v>
      </c>
      <c r="AW1537" s="11" t="s">
        <v>42</v>
      </c>
      <c r="AX1537" s="11" t="s">
        <v>80</v>
      </c>
      <c r="AY1537" s="220" t="s">
        <v>173</v>
      </c>
    </row>
    <row r="1538" spans="2:65" s="11" customFormat="1" ht="13.5">
      <c r="B1538" s="210"/>
      <c r="C1538" s="211"/>
      <c r="D1538" s="204" t="s">
        <v>279</v>
      </c>
      <c r="E1538" s="212" t="s">
        <v>78</v>
      </c>
      <c r="F1538" s="213" t="s">
        <v>2775</v>
      </c>
      <c r="G1538" s="211"/>
      <c r="H1538" s="214">
        <v>29.28</v>
      </c>
      <c r="I1538" s="215"/>
      <c r="J1538" s="211"/>
      <c r="K1538" s="211"/>
      <c r="L1538" s="216"/>
      <c r="M1538" s="217"/>
      <c r="N1538" s="218"/>
      <c r="O1538" s="218"/>
      <c r="P1538" s="218"/>
      <c r="Q1538" s="218"/>
      <c r="R1538" s="218"/>
      <c r="S1538" s="218"/>
      <c r="T1538" s="219"/>
      <c r="AT1538" s="220" t="s">
        <v>279</v>
      </c>
      <c r="AU1538" s="220" t="s">
        <v>89</v>
      </c>
      <c r="AV1538" s="11" t="s">
        <v>89</v>
      </c>
      <c r="AW1538" s="11" t="s">
        <v>42</v>
      </c>
      <c r="AX1538" s="11" t="s">
        <v>80</v>
      </c>
      <c r="AY1538" s="220" t="s">
        <v>173</v>
      </c>
    </row>
    <row r="1539" spans="2:65" s="11" customFormat="1" ht="13.5">
      <c r="B1539" s="210"/>
      <c r="C1539" s="211"/>
      <c r="D1539" s="204" t="s">
        <v>279</v>
      </c>
      <c r="E1539" s="212" t="s">
        <v>78</v>
      </c>
      <c r="F1539" s="213" t="s">
        <v>2776</v>
      </c>
      <c r="G1539" s="211"/>
      <c r="H1539" s="214">
        <v>154.19999999999999</v>
      </c>
      <c r="I1539" s="215"/>
      <c r="J1539" s="211"/>
      <c r="K1539" s="211"/>
      <c r="L1539" s="216"/>
      <c r="M1539" s="217"/>
      <c r="N1539" s="218"/>
      <c r="O1539" s="218"/>
      <c r="P1539" s="218"/>
      <c r="Q1539" s="218"/>
      <c r="R1539" s="218"/>
      <c r="S1539" s="218"/>
      <c r="T1539" s="219"/>
      <c r="AT1539" s="220" t="s">
        <v>279</v>
      </c>
      <c r="AU1539" s="220" t="s">
        <v>89</v>
      </c>
      <c r="AV1539" s="11" t="s">
        <v>89</v>
      </c>
      <c r="AW1539" s="11" t="s">
        <v>42</v>
      </c>
      <c r="AX1539" s="11" t="s">
        <v>80</v>
      </c>
      <c r="AY1539" s="220" t="s">
        <v>173</v>
      </c>
    </row>
    <row r="1540" spans="2:65" s="11" customFormat="1" ht="13.5">
      <c r="B1540" s="210"/>
      <c r="C1540" s="211"/>
      <c r="D1540" s="204" t="s">
        <v>279</v>
      </c>
      <c r="E1540" s="212" t="s">
        <v>78</v>
      </c>
      <c r="F1540" s="213" t="s">
        <v>2777</v>
      </c>
      <c r="G1540" s="211"/>
      <c r="H1540" s="214">
        <v>115.2</v>
      </c>
      <c r="I1540" s="215"/>
      <c r="J1540" s="211"/>
      <c r="K1540" s="211"/>
      <c r="L1540" s="216"/>
      <c r="M1540" s="217"/>
      <c r="N1540" s="218"/>
      <c r="O1540" s="218"/>
      <c r="P1540" s="218"/>
      <c r="Q1540" s="218"/>
      <c r="R1540" s="218"/>
      <c r="S1540" s="218"/>
      <c r="T1540" s="219"/>
      <c r="AT1540" s="220" t="s">
        <v>279</v>
      </c>
      <c r="AU1540" s="220" t="s">
        <v>89</v>
      </c>
      <c r="AV1540" s="11" t="s">
        <v>89</v>
      </c>
      <c r="AW1540" s="11" t="s">
        <v>42</v>
      </c>
      <c r="AX1540" s="11" t="s">
        <v>80</v>
      </c>
      <c r="AY1540" s="220" t="s">
        <v>173</v>
      </c>
    </row>
    <row r="1541" spans="2:65" s="11" customFormat="1" ht="13.5">
      <c r="B1541" s="210"/>
      <c r="C1541" s="211"/>
      <c r="D1541" s="204" t="s">
        <v>279</v>
      </c>
      <c r="E1541" s="212" t="s">
        <v>78</v>
      </c>
      <c r="F1541" s="213" t="s">
        <v>2778</v>
      </c>
      <c r="G1541" s="211"/>
      <c r="H1541" s="214">
        <v>40.799999999999997</v>
      </c>
      <c r="I1541" s="215"/>
      <c r="J1541" s="211"/>
      <c r="K1541" s="211"/>
      <c r="L1541" s="216"/>
      <c r="M1541" s="217"/>
      <c r="N1541" s="218"/>
      <c r="O1541" s="218"/>
      <c r="P1541" s="218"/>
      <c r="Q1541" s="218"/>
      <c r="R1541" s="218"/>
      <c r="S1541" s="218"/>
      <c r="T1541" s="219"/>
      <c r="AT1541" s="220" t="s">
        <v>279</v>
      </c>
      <c r="AU1541" s="220" t="s">
        <v>89</v>
      </c>
      <c r="AV1541" s="11" t="s">
        <v>89</v>
      </c>
      <c r="AW1541" s="11" t="s">
        <v>42</v>
      </c>
      <c r="AX1541" s="11" t="s">
        <v>80</v>
      </c>
      <c r="AY1541" s="220" t="s">
        <v>173</v>
      </c>
    </row>
    <row r="1542" spans="2:65" s="1" customFormat="1" ht="16.5" customHeight="1">
      <c r="B1542" s="41"/>
      <c r="C1542" s="192" t="s">
        <v>2779</v>
      </c>
      <c r="D1542" s="192" t="s">
        <v>176</v>
      </c>
      <c r="E1542" s="193" t="s">
        <v>2780</v>
      </c>
      <c r="F1542" s="194" t="s">
        <v>2781</v>
      </c>
      <c r="G1542" s="195" t="s">
        <v>327</v>
      </c>
      <c r="H1542" s="196">
        <v>39.161999999999999</v>
      </c>
      <c r="I1542" s="197"/>
      <c r="J1542" s="198">
        <f>ROUND(I1542*H1542,2)</f>
        <v>0</v>
      </c>
      <c r="K1542" s="194" t="s">
        <v>78</v>
      </c>
      <c r="L1542" s="61"/>
      <c r="M1542" s="199" t="s">
        <v>78</v>
      </c>
      <c r="N1542" s="200" t="s">
        <v>50</v>
      </c>
      <c r="O1542" s="42"/>
      <c r="P1542" s="201">
        <f>O1542*H1542</f>
        <v>0</v>
      </c>
      <c r="Q1542" s="201">
        <v>6.8000000000000005E-4</v>
      </c>
      <c r="R1542" s="201">
        <f>Q1542*H1542</f>
        <v>2.663016E-2</v>
      </c>
      <c r="S1542" s="201">
        <v>0</v>
      </c>
      <c r="T1542" s="202">
        <f>S1542*H1542</f>
        <v>0</v>
      </c>
      <c r="AR1542" s="23" t="s">
        <v>239</v>
      </c>
      <c r="AT1542" s="23" t="s">
        <v>176</v>
      </c>
      <c r="AU1542" s="23" t="s">
        <v>89</v>
      </c>
      <c r="AY1542" s="23" t="s">
        <v>173</v>
      </c>
      <c r="BE1542" s="203">
        <f>IF(N1542="základní",J1542,0)</f>
        <v>0</v>
      </c>
      <c r="BF1542" s="203">
        <f>IF(N1542="snížená",J1542,0)</f>
        <v>0</v>
      </c>
      <c r="BG1542" s="203">
        <f>IF(N1542="zákl. přenesená",J1542,0)</f>
        <v>0</v>
      </c>
      <c r="BH1542" s="203">
        <f>IF(N1542="sníž. přenesená",J1542,0)</f>
        <v>0</v>
      </c>
      <c r="BI1542" s="203">
        <f>IF(N1542="nulová",J1542,0)</f>
        <v>0</v>
      </c>
      <c r="BJ1542" s="23" t="s">
        <v>87</v>
      </c>
      <c r="BK1542" s="203">
        <f>ROUND(I1542*H1542,2)</f>
        <v>0</v>
      </c>
      <c r="BL1542" s="23" t="s">
        <v>239</v>
      </c>
      <c r="BM1542" s="23" t="s">
        <v>2782</v>
      </c>
    </row>
    <row r="1543" spans="2:65" s="11" customFormat="1" ht="13.5">
      <c r="B1543" s="210"/>
      <c r="C1543" s="211"/>
      <c r="D1543" s="204" t="s">
        <v>279</v>
      </c>
      <c r="E1543" s="212" t="s">
        <v>78</v>
      </c>
      <c r="F1543" s="213" t="s">
        <v>2783</v>
      </c>
      <c r="G1543" s="211"/>
      <c r="H1543" s="214">
        <v>12.901</v>
      </c>
      <c r="I1543" s="215"/>
      <c r="J1543" s="211"/>
      <c r="K1543" s="211"/>
      <c r="L1543" s="216"/>
      <c r="M1543" s="217"/>
      <c r="N1543" s="218"/>
      <c r="O1543" s="218"/>
      <c r="P1543" s="218"/>
      <c r="Q1543" s="218"/>
      <c r="R1543" s="218"/>
      <c r="S1543" s="218"/>
      <c r="T1543" s="219"/>
      <c r="AT1543" s="220" t="s">
        <v>279</v>
      </c>
      <c r="AU1543" s="220" t="s">
        <v>89</v>
      </c>
      <c r="AV1543" s="11" t="s">
        <v>89</v>
      </c>
      <c r="AW1543" s="11" t="s">
        <v>42</v>
      </c>
      <c r="AX1543" s="11" t="s">
        <v>80</v>
      </c>
      <c r="AY1543" s="220" t="s">
        <v>173</v>
      </c>
    </row>
    <row r="1544" spans="2:65" s="11" customFormat="1" ht="13.5">
      <c r="B1544" s="210"/>
      <c r="C1544" s="211"/>
      <c r="D1544" s="204" t="s">
        <v>279</v>
      </c>
      <c r="E1544" s="212" t="s">
        <v>78</v>
      </c>
      <c r="F1544" s="213" t="s">
        <v>2784</v>
      </c>
      <c r="G1544" s="211"/>
      <c r="H1544" s="214">
        <v>14.151</v>
      </c>
      <c r="I1544" s="215"/>
      <c r="J1544" s="211"/>
      <c r="K1544" s="211"/>
      <c r="L1544" s="216"/>
      <c r="M1544" s="217"/>
      <c r="N1544" s="218"/>
      <c r="O1544" s="218"/>
      <c r="P1544" s="218"/>
      <c r="Q1544" s="218"/>
      <c r="R1544" s="218"/>
      <c r="S1544" s="218"/>
      <c r="T1544" s="219"/>
      <c r="AT1544" s="220" t="s">
        <v>279</v>
      </c>
      <c r="AU1544" s="220" t="s">
        <v>89</v>
      </c>
      <c r="AV1544" s="11" t="s">
        <v>89</v>
      </c>
      <c r="AW1544" s="11" t="s">
        <v>42</v>
      </c>
      <c r="AX1544" s="11" t="s">
        <v>80</v>
      </c>
      <c r="AY1544" s="220" t="s">
        <v>173</v>
      </c>
    </row>
    <row r="1545" spans="2:65" s="11" customFormat="1" ht="13.5">
      <c r="B1545" s="210"/>
      <c r="C1545" s="211"/>
      <c r="D1545" s="204" t="s">
        <v>279</v>
      </c>
      <c r="E1545" s="212" t="s">
        <v>78</v>
      </c>
      <c r="F1545" s="213" t="s">
        <v>2785</v>
      </c>
      <c r="G1545" s="211"/>
      <c r="H1545" s="214">
        <v>12.11</v>
      </c>
      <c r="I1545" s="215"/>
      <c r="J1545" s="211"/>
      <c r="K1545" s="211"/>
      <c r="L1545" s="216"/>
      <c r="M1545" s="217"/>
      <c r="N1545" s="218"/>
      <c r="O1545" s="218"/>
      <c r="P1545" s="218"/>
      <c r="Q1545" s="218"/>
      <c r="R1545" s="218"/>
      <c r="S1545" s="218"/>
      <c r="T1545" s="219"/>
      <c r="AT1545" s="220" t="s">
        <v>279</v>
      </c>
      <c r="AU1545" s="220" t="s">
        <v>89</v>
      </c>
      <c r="AV1545" s="11" t="s">
        <v>89</v>
      </c>
      <c r="AW1545" s="11" t="s">
        <v>42</v>
      </c>
      <c r="AX1545" s="11" t="s">
        <v>80</v>
      </c>
      <c r="AY1545" s="220" t="s">
        <v>173</v>
      </c>
    </row>
    <row r="1546" spans="2:65" s="1" customFormat="1" ht="16.5" customHeight="1">
      <c r="B1546" s="41"/>
      <c r="C1546" s="192" t="s">
        <v>2786</v>
      </c>
      <c r="D1546" s="192" t="s">
        <v>176</v>
      </c>
      <c r="E1546" s="193" t="s">
        <v>2787</v>
      </c>
      <c r="F1546" s="194" t="s">
        <v>2788</v>
      </c>
      <c r="G1546" s="195" t="s">
        <v>332</v>
      </c>
      <c r="H1546" s="196">
        <v>68.254999999999995</v>
      </c>
      <c r="I1546" s="197"/>
      <c r="J1546" s="198">
        <f>ROUND(I1546*H1546,2)</f>
        <v>0</v>
      </c>
      <c r="K1546" s="194" t="s">
        <v>276</v>
      </c>
      <c r="L1546" s="61"/>
      <c r="M1546" s="199" t="s">
        <v>78</v>
      </c>
      <c r="N1546" s="200" t="s">
        <v>50</v>
      </c>
      <c r="O1546" s="42"/>
      <c r="P1546" s="201">
        <f>O1546*H1546</f>
        <v>0</v>
      </c>
      <c r="Q1546" s="201">
        <v>0</v>
      </c>
      <c r="R1546" s="201">
        <f>Q1546*H1546</f>
        <v>0</v>
      </c>
      <c r="S1546" s="201">
        <v>0</v>
      </c>
      <c r="T1546" s="202">
        <f>S1546*H1546</f>
        <v>0</v>
      </c>
      <c r="AR1546" s="23" t="s">
        <v>239</v>
      </c>
      <c r="AT1546" s="23" t="s">
        <v>176</v>
      </c>
      <c r="AU1546" s="23" t="s">
        <v>89</v>
      </c>
      <c r="AY1546" s="23" t="s">
        <v>173</v>
      </c>
      <c r="BE1546" s="203">
        <f>IF(N1546="základní",J1546,0)</f>
        <v>0</v>
      </c>
      <c r="BF1546" s="203">
        <f>IF(N1546="snížená",J1546,0)</f>
        <v>0</v>
      </c>
      <c r="BG1546" s="203">
        <f>IF(N1546="zákl. přenesená",J1546,0)</f>
        <v>0</v>
      </c>
      <c r="BH1546" s="203">
        <f>IF(N1546="sníž. přenesená",J1546,0)</f>
        <v>0</v>
      </c>
      <c r="BI1546" s="203">
        <f>IF(N1546="nulová",J1546,0)</f>
        <v>0</v>
      </c>
      <c r="BJ1546" s="23" t="s">
        <v>87</v>
      </c>
      <c r="BK1546" s="203">
        <f>ROUND(I1546*H1546,2)</f>
        <v>0</v>
      </c>
      <c r="BL1546" s="23" t="s">
        <v>239</v>
      </c>
      <c r="BM1546" s="23" t="s">
        <v>2789</v>
      </c>
    </row>
    <row r="1547" spans="2:65" s="1" customFormat="1" ht="27">
      <c r="B1547" s="41"/>
      <c r="C1547" s="63"/>
      <c r="D1547" s="204" t="s">
        <v>182</v>
      </c>
      <c r="E1547" s="63"/>
      <c r="F1547" s="205" t="s">
        <v>2790</v>
      </c>
      <c r="G1547" s="63"/>
      <c r="H1547" s="63"/>
      <c r="I1547" s="163"/>
      <c r="J1547" s="63"/>
      <c r="K1547" s="63"/>
      <c r="L1547" s="61"/>
      <c r="M1547" s="206"/>
      <c r="N1547" s="42"/>
      <c r="O1547" s="42"/>
      <c r="P1547" s="42"/>
      <c r="Q1547" s="42"/>
      <c r="R1547" s="42"/>
      <c r="S1547" s="42"/>
      <c r="T1547" s="78"/>
      <c r="AT1547" s="23" t="s">
        <v>182</v>
      </c>
      <c r="AU1547" s="23" t="s">
        <v>89</v>
      </c>
    </row>
    <row r="1548" spans="2:65" s="10" customFormat="1" ht="29.85" customHeight="1">
      <c r="B1548" s="176"/>
      <c r="C1548" s="177"/>
      <c r="D1548" s="178" t="s">
        <v>79</v>
      </c>
      <c r="E1548" s="190" t="s">
        <v>2791</v>
      </c>
      <c r="F1548" s="190" t="s">
        <v>2792</v>
      </c>
      <c r="G1548" s="177"/>
      <c r="H1548" s="177"/>
      <c r="I1548" s="180"/>
      <c r="J1548" s="191">
        <f>BK1548</f>
        <v>0</v>
      </c>
      <c r="K1548" s="177"/>
      <c r="L1548" s="182"/>
      <c r="M1548" s="183"/>
      <c r="N1548" s="184"/>
      <c r="O1548" s="184"/>
      <c r="P1548" s="185">
        <f>SUM(P1549:P1553)</f>
        <v>0</v>
      </c>
      <c r="Q1548" s="184"/>
      <c r="R1548" s="185">
        <f>SUM(R1549:R1553)</f>
        <v>3.2196527999999995</v>
      </c>
      <c r="S1548" s="184"/>
      <c r="T1548" s="186">
        <f>SUM(T1549:T1553)</f>
        <v>0</v>
      </c>
      <c r="AR1548" s="187" t="s">
        <v>89</v>
      </c>
      <c r="AT1548" s="188" t="s">
        <v>79</v>
      </c>
      <c r="AU1548" s="188" t="s">
        <v>87</v>
      </c>
      <c r="AY1548" s="187" t="s">
        <v>173</v>
      </c>
      <c r="BK1548" s="189">
        <f>SUM(BK1549:BK1553)</f>
        <v>0</v>
      </c>
    </row>
    <row r="1549" spans="2:65" s="1" customFormat="1" ht="16.5" customHeight="1">
      <c r="B1549" s="41"/>
      <c r="C1549" s="192" t="s">
        <v>2793</v>
      </c>
      <c r="D1549" s="192" t="s">
        <v>176</v>
      </c>
      <c r="E1549" s="193" t="s">
        <v>2794</v>
      </c>
      <c r="F1549" s="194" t="s">
        <v>2795</v>
      </c>
      <c r="G1549" s="195" t="s">
        <v>256</v>
      </c>
      <c r="H1549" s="196">
        <v>317.52</v>
      </c>
      <c r="I1549" s="197"/>
      <c r="J1549" s="198">
        <f>ROUND(I1549*H1549,2)</f>
        <v>0</v>
      </c>
      <c r="K1549" s="194" t="s">
        <v>78</v>
      </c>
      <c r="L1549" s="61"/>
      <c r="M1549" s="199" t="s">
        <v>78</v>
      </c>
      <c r="N1549" s="200" t="s">
        <v>50</v>
      </c>
      <c r="O1549" s="42"/>
      <c r="P1549" s="201">
        <f>O1549*H1549</f>
        <v>0</v>
      </c>
      <c r="Q1549" s="201">
        <v>1.014E-2</v>
      </c>
      <c r="R1549" s="201">
        <f>Q1549*H1549</f>
        <v>3.2196527999999995</v>
      </c>
      <c r="S1549" s="201">
        <v>0</v>
      </c>
      <c r="T1549" s="202">
        <f>S1549*H1549</f>
        <v>0</v>
      </c>
      <c r="AR1549" s="23" t="s">
        <v>239</v>
      </c>
      <c r="AT1549" s="23" t="s">
        <v>176</v>
      </c>
      <c r="AU1549" s="23" t="s">
        <v>89</v>
      </c>
      <c r="AY1549" s="23" t="s">
        <v>173</v>
      </c>
      <c r="BE1549" s="203">
        <f>IF(N1549="základní",J1549,0)</f>
        <v>0</v>
      </c>
      <c r="BF1549" s="203">
        <f>IF(N1549="snížená",J1549,0)</f>
        <v>0</v>
      </c>
      <c r="BG1549" s="203">
        <f>IF(N1549="zákl. přenesená",J1549,0)</f>
        <v>0</v>
      </c>
      <c r="BH1549" s="203">
        <f>IF(N1549="sníž. přenesená",J1549,0)</f>
        <v>0</v>
      </c>
      <c r="BI1549" s="203">
        <f>IF(N1549="nulová",J1549,0)</f>
        <v>0</v>
      </c>
      <c r="BJ1549" s="23" t="s">
        <v>87</v>
      </c>
      <c r="BK1549" s="203">
        <f>ROUND(I1549*H1549,2)</f>
        <v>0</v>
      </c>
      <c r="BL1549" s="23" t="s">
        <v>239</v>
      </c>
      <c r="BM1549" s="23" t="s">
        <v>2796</v>
      </c>
    </row>
    <row r="1550" spans="2:65" s="11" customFormat="1" ht="13.5">
      <c r="B1550" s="210"/>
      <c r="C1550" s="211"/>
      <c r="D1550" s="204" t="s">
        <v>279</v>
      </c>
      <c r="E1550" s="212" t="s">
        <v>78</v>
      </c>
      <c r="F1550" s="213" t="s">
        <v>2797</v>
      </c>
      <c r="G1550" s="211"/>
      <c r="H1550" s="214">
        <v>317.52</v>
      </c>
      <c r="I1550" s="215"/>
      <c r="J1550" s="211"/>
      <c r="K1550" s="211"/>
      <c r="L1550" s="216"/>
      <c r="M1550" s="217"/>
      <c r="N1550" s="218"/>
      <c r="O1550" s="218"/>
      <c r="P1550" s="218"/>
      <c r="Q1550" s="218"/>
      <c r="R1550" s="218"/>
      <c r="S1550" s="218"/>
      <c r="T1550" s="219"/>
      <c r="AT1550" s="220" t="s">
        <v>279</v>
      </c>
      <c r="AU1550" s="220" t="s">
        <v>89</v>
      </c>
      <c r="AV1550" s="11" t="s">
        <v>89</v>
      </c>
      <c r="AW1550" s="11" t="s">
        <v>42</v>
      </c>
      <c r="AX1550" s="11" t="s">
        <v>87</v>
      </c>
      <c r="AY1550" s="220" t="s">
        <v>173</v>
      </c>
    </row>
    <row r="1551" spans="2:65" s="1" customFormat="1" ht="16.5" customHeight="1">
      <c r="B1551" s="41"/>
      <c r="C1551" s="192" t="s">
        <v>2798</v>
      </c>
      <c r="D1551" s="192" t="s">
        <v>176</v>
      </c>
      <c r="E1551" s="193" t="s">
        <v>2799</v>
      </c>
      <c r="F1551" s="194" t="s">
        <v>2800</v>
      </c>
      <c r="G1551" s="195" t="s">
        <v>256</v>
      </c>
      <c r="H1551" s="196">
        <v>317.52</v>
      </c>
      <c r="I1551" s="197"/>
      <c r="J1551" s="198">
        <f>ROUND(I1551*H1551,2)</f>
        <v>0</v>
      </c>
      <c r="K1551" s="194" t="s">
        <v>78</v>
      </c>
      <c r="L1551" s="61"/>
      <c r="M1551" s="199" t="s">
        <v>78</v>
      </c>
      <c r="N1551" s="200" t="s">
        <v>50</v>
      </c>
      <c r="O1551" s="42"/>
      <c r="P1551" s="201">
        <f>O1551*H1551</f>
        <v>0</v>
      </c>
      <c r="Q1551" s="201">
        <v>0</v>
      </c>
      <c r="R1551" s="201">
        <f>Q1551*H1551</f>
        <v>0</v>
      </c>
      <c r="S1551" s="201">
        <v>0</v>
      </c>
      <c r="T1551" s="202">
        <f>S1551*H1551</f>
        <v>0</v>
      </c>
      <c r="AR1551" s="23" t="s">
        <v>239</v>
      </c>
      <c r="AT1551" s="23" t="s">
        <v>176</v>
      </c>
      <c r="AU1551" s="23" t="s">
        <v>89</v>
      </c>
      <c r="AY1551" s="23" t="s">
        <v>173</v>
      </c>
      <c r="BE1551" s="203">
        <f>IF(N1551="základní",J1551,0)</f>
        <v>0</v>
      </c>
      <c r="BF1551" s="203">
        <f>IF(N1551="snížená",J1551,0)</f>
        <v>0</v>
      </c>
      <c r="BG1551" s="203">
        <f>IF(N1551="zákl. přenesená",J1551,0)</f>
        <v>0</v>
      </c>
      <c r="BH1551" s="203">
        <f>IF(N1551="sníž. přenesená",J1551,0)</f>
        <v>0</v>
      </c>
      <c r="BI1551" s="203">
        <f>IF(N1551="nulová",J1551,0)</f>
        <v>0</v>
      </c>
      <c r="BJ1551" s="23" t="s">
        <v>87</v>
      </c>
      <c r="BK1551" s="203">
        <f>ROUND(I1551*H1551,2)</f>
        <v>0</v>
      </c>
      <c r="BL1551" s="23" t="s">
        <v>239</v>
      </c>
      <c r="BM1551" s="23" t="s">
        <v>2801</v>
      </c>
    </row>
    <row r="1552" spans="2:65" s="1" customFormat="1" ht="16.5" customHeight="1">
      <c r="B1552" s="41"/>
      <c r="C1552" s="192" t="s">
        <v>2802</v>
      </c>
      <c r="D1552" s="192" t="s">
        <v>176</v>
      </c>
      <c r="E1552" s="193" t="s">
        <v>2803</v>
      </c>
      <c r="F1552" s="194" t="s">
        <v>2804</v>
      </c>
      <c r="G1552" s="195" t="s">
        <v>332</v>
      </c>
      <c r="H1552" s="196">
        <v>3.22</v>
      </c>
      <c r="I1552" s="197"/>
      <c r="J1552" s="198">
        <f>ROUND(I1552*H1552,2)</f>
        <v>0</v>
      </c>
      <c r="K1552" s="194" t="s">
        <v>276</v>
      </c>
      <c r="L1552" s="61"/>
      <c r="M1552" s="199" t="s">
        <v>78</v>
      </c>
      <c r="N1552" s="200" t="s">
        <v>50</v>
      </c>
      <c r="O1552" s="42"/>
      <c r="P1552" s="201">
        <f>O1552*H1552</f>
        <v>0</v>
      </c>
      <c r="Q1552" s="201">
        <v>0</v>
      </c>
      <c r="R1552" s="201">
        <f>Q1552*H1552</f>
        <v>0</v>
      </c>
      <c r="S1552" s="201">
        <v>0</v>
      </c>
      <c r="T1552" s="202">
        <f>S1552*H1552</f>
        <v>0</v>
      </c>
      <c r="AR1552" s="23" t="s">
        <v>239</v>
      </c>
      <c r="AT1552" s="23" t="s">
        <v>176</v>
      </c>
      <c r="AU1552" s="23" t="s">
        <v>89</v>
      </c>
      <c r="AY1552" s="23" t="s">
        <v>173</v>
      </c>
      <c r="BE1552" s="203">
        <f>IF(N1552="základní",J1552,0)</f>
        <v>0</v>
      </c>
      <c r="BF1552" s="203">
        <f>IF(N1552="snížená",J1552,0)</f>
        <v>0</v>
      </c>
      <c r="BG1552" s="203">
        <f>IF(N1552="zákl. přenesená",J1552,0)</f>
        <v>0</v>
      </c>
      <c r="BH1552" s="203">
        <f>IF(N1552="sníž. přenesená",J1552,0)</f>
        <v>0</v>
      </c>
      <c r="BI1552" s="203">
        <f>IF(N1552="nulová",J1552,0)</f>
        <v>0</v>
      </c>
      <c r="BJ1552" s="23" t="s">
        <v>87</v>
      </c>
      <c r="BK1552" s="203">
        <f>ROUND(I1552*H1552,2)</f>
        <v>0</v>
      </c>
      <c r="BL1552" s="23" t="s">
        <v>239</v>
      </c>
      <c r="BM1552" s="23" t="s">
        <v>2805</v>
      </c>
    </row>
    <row r="1553" spans="2:65" s="1" customFormat="1" ht="27">
      <c r="B1553" s="41"/>
      <c r="C1553" s="63"/>
      <c r="D1553" s="204" t="s">
        <v>182</v>
      </c>
      <c r="E1553" s="63"/>
      <c r="F1553" s="205" t="s">
        <v>2806</v>
      </c>
      <c r="G1553" s="63"/>
      <c r="H1553" s="63"/>
      <c r="I1553" s="163"/>
      <c r="J1553" s="63"/>
      <c r="K1553" s="63"/>
      <c r="L1553" s="61"/>
      <c r="M1553" s="206"/>
      <c r="N1553" s="42"/>
      <c r="O1553" s="42"/>
      <c r="P1553" s="42"/>
      <c r="Q1553" s="42"/>
      <c r="R1553" s="42"/>
      <c r="S1553" s="42"/>
      <c r="T1553" s="78"/>
      <c r="AT1553" s="23" t="s">
        <v>182</v>
      </c>
      <c r="AU1553" s="23" t="s">
        <v>89</v>
      </c>
    </row>
    <row r="1554" spans="2:65" s="10" customFormat="1" ht="29.85" customHeight="1">
      <c r="B1554" s="176"/>
      <c r="C1554" s="177"/>
      <c r="D1554" s="178" t="s">
        <v>79</v>
      </c>
      <c r="E1554" s="190" t="s">
        <v>2807</v>
      </c>
      <c r="F1554" s="190" t="s">
        <v>2808</v>
      </c>
      <c r="G1554" s="177"/>
      <c r="H1554" s="177"/>
      <c r="I1554" s="180"/>
      <c r="J1554" s="191">
        <f>BK1554</f>
        <v>0</v>
      </c>
      <c r="K1554" s="177"/>
      <c r="L1554" s="182"/>
      <c r="M1554" s="183"/>
      <c r="N1554" s="184"/>
      <c r="O1554" s="184"/>
      <c r="P1554" s="185">
        <f>SUM(P1555:P1578)</f>
        <v>0</v>
      </c>
      <c r="Q1554" s="184"/>
      <c r="R1554" s="185">
        <f>SUM(R1555:R1578)</f>
        <v>39.961560600000006</v>
      </c>
      <c r="S1554" s="184"/>
      <c r="T1554" s="186">
        <f>SUM(T1555:T1578)</f>
        <v>0</v>
      </c>
      <c r="AR1554" s="187" t="s">
        <v>89</v>
      </c>
      <c r="AT1554" s="188" t="s">
        <v>79</v>
      </c>
      <c r="AU1554" s="188" t="s">
        <v>87</v>
      </c>
      <c r="AY1554" s="187" t="s">
        <v>173</v>
      </c>
      <c r="BK1554" s="189">
        <f>SUM(BK1555:BK1578)</f>
        <v>0</v>
      </c>
    </row>
    <row r="1555" spans="2:65" s="1" customFormat="1" ht="16.5" customHeight="1">
      <c r="B1555" s="41"/>
      <c r="C1555" s="192" t="s">
        <v>2809</v>
      </c>
      <c r="D1555" s="192" t="s">
        <v>176</v>
      </c>
      <c r="E1555" s="193" t="s">
        <v>2810</v>
      </c>
      <c r="F1555" s="194" t="s">
        <v>2811</v>
      </c>
      <c r="G1555" s="195" t="s">
        <v>256</v>
      </c>
      <c r="H1555" s="196">
        <v>641.98</v>
      </c>
      <c r="I1555" s="197"/>
      <c r="J1555" s="198">
        <f>ROUND(I1555*H1555,2)</f>
        <v>0</v>
      </c>
      <c r="K1555" s="194" t="s">
        <v>276</v>
      </c>
      <c r="L1555" s="61"/>
      <c r="M1555" s="199" t="s">
        <v>78</v>
      </c>
      <c r="N1555" s="200" t="s">
        <v>50</v>
      </c>
      <c r="O1555" s="42"/>
      <c r="P1555" s="201">
        <f>O1555*H1555</f>
        <v>0</v>
      </c>
      <c r="Q1555" s="201">
        <v>0</v>
      </c>
      <c r="R1555" s="201">
        <f>Q1555*H1555</f>
        <v>0</v>
      </c>
      <c r="S1555" s="201">
        <v>0</v>
      </c>
      <c r="T1555" s="202">
        <f>S1555*H1555</f>
        <v>0</v>
      </c>
      <c r="AR1555" s="23" t="s">
        <v>239</v>
      </c>
      <c r="AT1555" s="23" t="s">
        <v>176</v>
      </c>
      <c r="AU1555" s="23" t="s">
        <v>89</v>
      </c>
      <c r="AY1555" s="23" t="s">
        <v>173</v>
      </c>
      <c r="BE1555" s="203">
        <f>IF(N1555="základní",J1555,0)</f>
        <v>0</v>
      </c>
      <c r="BF1555" s="203">
        <f>IF(N1555="snížená",J1555,0)</f>
        <v>0</v>
      </c>
      <c r="BG1555" s="203">
        <f>IF(N1555="zákl. přenesená",J1555,0)</f>
        <v>0</v>
      </c>
      <c r="BH1555" s="203">
        <f>IF(N1555="sníž. přenesená",J1555,0)</f>
        <v>0</v>
      </c>
      <c r="BI1555" s="203">
        <f>IF(N1555="nulová",J1555,0)</f>
        <v>0</v>
      </c>
      <c r="BJ1555" s="23" t="s">
        <v>87</v>
      </c>
      <c r="BK1555" s="203">
        <f>ROUND(I1555*H1555,2)</f>
        <v>0</v>
      </c>
      <c r="BL1555" s="23" t="s">
        <v>239</v>
      </c>
      <c r="BM1555" s="23" t="s">
        <v>2812</v>
      </c>
    </row>
    <row r="1556" spans="2:65" s="1" customFormat="1" ht="13.5">
      <c r="B1556" s="41"/>
      <c r="C1556" s="63"/>
      <c r="D1556" s="204" t="s">
        <v>182</v>
      </c>
      <c r="E1556" s="63"/>
      <c r="F1556" s="205" t="s">
        <v>2813</v>
      </c>
      <c r="G1556" s="63"/>
      <c r="H1556" s="63"/>
      <c r="I1556" s="163"/>
      <c r="J1556" s="63"/>
      <c r="K1556" s="63"/>
      <c r="L1556" s="61"/>
      <c r="M1556" s="206"/>
      <c r="N1556" s="42"/>
      <c r="O1556" s="42"/>
      <c r="P1556" s="42"/>
      <c r="Q1556" s="42"/>
      <c r="R1556" s="42"/>
      <c r="S1556" s="42"/>
      <c r="T1556" s="78"/>
      <c r="AT1556" s="23" t="s">
        <v>182</v>
      </c>
      <c r="AU1556" s="23" t="s">
        <v>89</v>
      </c>
    </row>
    <row r="1557" spans="2:65" s="1" customFormat="1" ht="16.5" customHeight="1">
      <c r="B1557" s="41"/>
      <c r="C1557" s="192" t="s">
        <v>2814</v>
      </c>
      <c r="D1557" s="192" t="s">
        <v>176</v>
      </c>
      <c r="E1557" s="193" t="s">
        <v>2815</v>
      </c>
      <c r="F1557" s="194" t="s">
        <v>2816</v>
      </c>
      <c r="G1557" s="195" t="s">
        <v>256</v>
      </c>
      <c r="H1557" s="196">
        <v>641.98</v>
      </c>
      <c r="I1557" s="197"/>
      <c r="J1557" s="198">
        <f>ROUND(I1557*H1557,2)</f>
        <v>0</v>
      </c>
      <c r="K1557" s="194" t="s">
        <v>276</v>
      </c>
      <c r="L1557" s="61"/>
      <c r="M1557" s="199" t="s">
        <v>78</v>
      </c>
      <c r="N1557" s="200" t="s">
        <v>50</v>
      </c>
      <c r="O1557" s="42"/>
      <c r="P1557" s="201">
        <f>O1557*H1557</f>
        <v>0</v>
      </c>
      <c r="Q1557" s="201">
        <v>0</v>
      </c>
      <c r="R1557" s="201">
        <f>Q1557*H1557</f>
        <v>0</v>
      </c>
      <c r="S1557" s="201">
        <v>0</v>
      </c>
      <c r="T1557" s="202">
        <f>S1557*H1557</f>
        <v>0</v>
      </c>
      <c r="AR1557" s="23" t="s">
        <v>239</v>
      </c>
      <c r="AT1557" s="23" t="s">
        <v>176</v>
      </c>
      <c r="AU1557" s="23" t="s">
        <v>89</v>
      </c>
      <c r="AY1557" s="23" t="s">
        <v>173</v>
      </c>
      <c r="BE1557" s="203">
        <f>IF(N1557="základní",J1557,0)</f>
        <v>0</v>
      </c>
      <c r="BF1557" s="203">
        <f>IF(N1557="snížená",J1557,0)</f>
        <v>0</v>
      </c>
      <c r="BG1557" s="203">
        <f>IF(N1557="zákl. přenesená",J1557,0)</f>
        <v>0</v>
      </c>
      <c r="BH1557" s="203">
        <f>IF(N1557="sníž. přenesená",J1557,0)</f>
        <v>0</v>
      </c>
      <c r="BI1557" s="203">
        <f>IF(N1557="nulová",J1557,0)</f>
        <v>0</v>
      </c>
      <c r="BJ1557" s="23" t="s">
        <v>87</v>
      </c>
      <c r="BK1557" s="203">
        <f>ROUND(I1557*H1557,2)</f>
        <v>0</v>
      </c>
      <c r="BL1557" s="23" t="s">
        <v>239</v>
      </c>
      <c r="BM1557" s="23" t="s">
        <v>2817</v>
      </c>
    </row>
    <row r="1558" spans="2:65" s="1" customFormat="1" ht="13.5">
      <c r="B1558" s="41"/>
      <c r="C1558" s="63"/>
      <c r="D1558" s="204" t="s">
        <v>182</v>
      </c>
      <c r="E1558" s="63"/>
      <c r="F1558" s="205" t="s">
        <v>2818</v>
      </c>
      <c r="G1558" s="63"/>
      <c r="H1558" s="63"/>
      <c r="I1558" s="163"/>
      <c r="J1558" s="63"/>
      <c r="K1558" s="63"/>
      <c r="L1558" s="61"/>
      <c r="M1558" s="206"/>
      <c r="N1558" s="42"/>
      <c r="O1558" s="42"/>
      <c r="P1558" s="42"/>
      <c r="Q1558" s="42"/>
      <c r="R1558" s="42"/>
      <c r="S1558" s="42"/>
      <c r="T1558" s="78"/>
      <c r="AT1558" s="23" t="s">
        <v>182</v>
      </c>
      <c r="AU1558" s="23" t="s">
        <v>89</v>
      </c>
    </row>
    <row r="1559" spans="2:65" s="1" customFormat="1" ht="25.5" customHeight="1">
      <c r="B1559" s="41"/>
      <c r="C1559" s="192" t="s">
        <v>2819</v>
      </c>
      <c r="D1559" s="192" t="s">
        <v>176</v>
      </c>
      <c r="E1559" s="193" t="s">
        <v>2820</v>
      </c>
      <c r="F1559" s="194" t="s">
        <v>2821</v>
      </c>
      <c r="G1559" s="195" t="s">
        <v>256</v>
      </c>
      <c r="H1559" s="196">
        <v>641.98</v>
      </c>
      <c r="I1559" s="197"/>
      <c r="J1559" s="198">
        <f>ROUND(I1559*H1559,2)</f>
        <v>0</v>
      </c>
      <c r="K1559" s="194" t="s">
        <v>276</v>
      </c>
      <c r="L1559" s="61"/>
      <c r="M1559" s="199" t="s">
        <v>78</v>
      </c>
      <c r="N1559" s="200" t="s">
        <v>50</v>
      </c>
      <c r="O1559" s="42"/>
      <c r="P1559" s="201">
        <f>O1559*H1559</f>
        <v>0</v>
      </c>
      <c r="Q1559" s="201">
        <v>3.0000000000000001E-5</v>
      </c>
      <c r="R1559" s="201">
        <f>Q1559*H1559</f>
        <v>1.9259399999999999E-2</v>
      </c>
      <c r="S1559" s="201">
        <v>0</v>
      </c>
      <c r="T1559" s="202">
        <f>S1559*H1559</f>
        <v>0</v>
      </c>
      <c r="AR1559" s="23" t="s">
        <v>239</v>
      </c>
      <c r="AT1559" s="23" t="s">
        <v>176</v>
      </c>
      <c r="AU1559" s="23" t="s">
        <v>89</v>
      </c>
      <c r="AY1559" s="23" t="s">
        <v>173</v>
      </c>
      <c r="BE1559" s="203">
        <f>IF(N1559="základní",J1559,0)</f>
        <v>0</v>
      </c>
      <c r="BF1559" s="203">
        <f>IF(N1559="snížená",J1559,0)</f>
        <v>0</v>
      </c>
      <c r="BG1559" s="203">
        <f>IF(N1559="zákl. přenesená",J1559,0)</f>
        <v>0</v>
      </c>
      <c r="BH1559" s="203">
        <f>IF(N1559="sníž. přenesená",J1559,0)</f>
        <v>0</v>
      </c>
      <c r="BI1559" s="203">
        <f>IF(N1559="nulová",J1559,0)</f>
        <v>0</v>
      </c>
      <c r="BJ1559" s="23" t="s">
        <v>87</v>
      </c>
      <c r="BK1559" s="203">
        <f>ROUND(I1559*H1559,2)</f>
        <v>0</v>
      </c>
      <c r="BL1559" s="23" t="s">
        <v>239</v>
      </c>
      <c r="BM1559" s="23" t="s">
        <v>2822</v>
      </c>
    </row>
    <row r="1560" spans="2:65" s="1" customFormat="1" ht="27">
      <c r="B1560" s="41"/>
      <c r="C1560" s="63"/>
      <c r="D1560" s="204" t="s">
        <v>182</v>
      </c>
      <c r="E1560" s="63"/>
      <c r="F1560" s="205" t="s">
        <v>2823</v>
      </c>
      <c r="G1560" s="63"/>
      <c r="H1560" s="63"/>
      <c r="I1560" s="163"/>
      <c r="J1560" s="63"/>
      <c r="K1560" s="63"/>
      <c r="L1560" s="61"/>
      <c r="M1560" s="206"/>
      <c r="N1560" s="42"/>
      <c r="O1560" s="42"/>
      <c r="P1560" s="42"/>
      <c r="Q1560" s="42"/>
      <c r="R1560" s="42"/>
      <c r="S1560" s="42"/>
      <c r="T1560" s="78"/>
      <c r="AT1560" s="23" t="s">
        <v>182</v>
      </c>
      <c r="AU1560" s="23" t="s">
        <v>89</v>
      </c>
    </row>
    <row r="1561" spans="2:65" s="1" customFormat="1" ht="16.5" customHeight="1">
      <c r="B1561" s="41"/>
      <c r="C1561" s="192" t="s">
        <v>2824</v>
      </c>
      <c r="D1561" s="192" t="s">
        <v>176</v>
      </c>
      <c r="E1561" s="193" t="s">
        <v>2825</v>
      </c>
      <c r="F1561" s="194" t="s">
        <v>2826</v>
      </c>
      <c r="G1561" s="195" t="s">
        <v>256</v>
      </c>
      <c r="H1561" s="196">
        <v>641.98</v>
      </c>
      <c r="I1561" s="197"/>
      <c r="J1561" s="198">
        <f>ROUND(I1561*H1561,2)</f>
        <v>0</v>
      </c>
      <c r="K1561" s="194" t="s">
        <v>276</v>
      </c>
      <c r="L1561" s="61"/>
      <c r="M1561" s="199" t="s">
        <v>78</v>
      </c>
      <c r="N1561" s="200" t="s">
        <v>50</v>
      </c>
      <c r="O1561" s="42"/>
      <c r="P1561" s="201">
        <f>O1561*H1561</f>
        <v>0</v>
      </c>
      <c r="Q1561" s="201">
        <v>2.9999999999999997E-4</v>
      </c>
      <c r="R1561" s="201">
        <f>Q1561*H1561</f>
        <v>0.19259399999999999</v>
      </c>
      <c r="S1561" s="201">
        <v>0</v>
      </c>
      <c r="T1561" s="202">
        <f>S1561*H1561</f>
        <v>0</v>
      </c>
      <c r="AR1561" s="23" t="s">
        <v>239</v>
      </c>
      <c r="AT1561" s="23" t="s">
        <v>176</v>
      </c>
      <c r="AU1561" s="23" t="s">
        <v>89</v>
      </c>
      <c r="AY1561" s="23" t="s">
        <v>173</v>
      </c>
      <c r="BE1561" s="203">
        <f>IF(N1561="základní",J1561,0)</f>
        <v>0</v>
      </c>
      <c r="BF1561" s="203">
        <f>IF(N1561="snížená",J1561,0)</f>
        <v>0</v>
      </c>
      <c r="BG1561" s="203">
        <f>IF(N1561="zákl. přenesená",J1561,0)</f>
        <v>0</v>
      </c>
      <c r="BH1561" s="203">
        <f>IF(N1561="sníž. přenesená",J1561,0)</f>
        <v>0</v>
      </c>
      <c r="BI1561" s="203">
        <f>IF(N1561="nulová",J1561,0)</f>
        <v>0</v>
      </c>
      <c r="BJ1561" s="23" t="s">
        <v>87</v>
      </c>
      <c r="BK1561" s="203">
        <f>ROUND(I1561*H1561,2)</f>
        <v>0</v>
      </c>
      <c r="BL1561" s="23" t="s">
        <v>239</v>
      </c>
      <c r="BM1561" s="23" t="s">
        <v>2827</v>
      </c>
    </row>
    <row r="1562" spans="2:65" s="1" customFormat="1" ht="13.5">
      <c r="B1562" s="41"/>
      <c r="C1562" s="63"/>
      <c r="D1562" s="204" t="s">
        <v>182</v>
      </c>
      <c r="E1562" s="63"/>
      <c r="F1562" s="205" t="s">
        <v>2828</v>
      </c>
      <c r="G1562" s="63"/>
      <c r="H1562" s="63"/>
      <c r="I1562" s="163"/>
      <c r="J1562" s="63"/>
      <c r="K1562" s="63"/>
      <c r="L1562" s="61"/>
      <c r="M1562" s="206"/>
      <c r="N1562" s="42"/>
      <c r="O1562" s="42"/>
      <c r="P1562" s="42"/>
      <c r="Q1562" s="42"/>
      <c r="R1562" s="42"/>
      <c r="S1562" s="42"/>
      <c r="T1562" s="78"/>
      <c r="AT1562" s="23" t="s">
        <v>182</v>
      </c>
      <c r="AU1562" s="23" t="s">
        <v>89</v>
      </c>
    </row>
    <row r="1563" spans="2:65" s="11" customFormat="1" ht="13.5">
      <c r="B1563" s="210"/>
      <c r="C1563" s="211"/>
      <c r="D1563" s="204" t="s">
        <v>279</v>
      </c>
      <c r="E1563" s="212" t="s">
        <v>78</v>
      </c>
      <c r="F1563" s="213" t="s">
        <v>2829</v>
      </c>
      <c r="G1563" s="211"/>
      <c r="H1563" s="214">
        <v>18.18</v>
      </c>
      <c r="I1563" s="215"/>
      <c r="J1563" s="211"/>
      <c r="K1563" s="211"/>
      <c r="L1563" s="216"/>
      <c r="M1563" s="217"/>
      <c r="N1563" s="218"/>
      <c r="O1563" s="218"/>
      <c r="P1563" s="218"/>
      <c r="Q1563" s="218"/>
      <c r="R1563" s="218"/>
      <c r="S1563" s="218"/>
      <c r="T1563" s="219"/>
      <c r="AT1563" s="220" t="s">
        <v>279</v>
      </c>
      <c r="AU1563" s="220" t="s">
        <v>89</v>
      </c>
      <c r="AV1563" s="11" t="s">
        <v>89</v>
      </c>
      <c r="AW1563" s="11" t="s">
        <v>42</v>
      </c>
      <c r="AX1563" s="11" t="s">
        <v>80</v>
      </c>
      <c r="AY1563" s="220" t="s">
        <v>173</v>
      </c>
    </row>
    <row r="1564" spans="2:65" s="11" customFormat="1" ht="13.5">
      <c r="B1564" s="210"/>
      <c r="C1564" s="211"/>
      <c r="D1564" s="204" t="s">
        <v>279</v>
      </c>
      <c r="E1564" s="212" t="s">
        <v>78</v>
      </c>
      <c r="F1564" s="213" t="s">
        <v>2830</v>
      </c>
      <c r="G1564" s="211"/>
      <c r="H1564" s="214">
        <v>125.3</v>
      </c>
      <c r="I1564" s="215"/>
      <c r="J1564" s="211"/>
      <c r="K1564" s="211"/>
      <c r="L1564" s="216"/>
      <c r="M1564" s="217"/>
      <c r="N1564" s="218"/>
      <c r="O1564" s="218"/>
      <c r="P1564" s="218"/>
      <c r="Q1564" s="218"/>
      <c r="R1564" s="218"/>
      <c r="S1564" s="218"/>
      <c r="T1564" s="219"/>
      <c r="AT1564" s="220" t="s">
        <v>279</v>
      </c>
      <c r="AU1564" s="220" t="s">
        <v>89</v>
      </c>
      <c r="AV1564" s="11" t="s">
        <v>89</v>
      </c>
      <c r="AW1564" s="11" t="s">
        <v>42</v>
      </c>
      <c r="AX1564" s="11" t="s">
        <v>80</v>
      </c>
      <c r="AY1564" s="220" t="s">
        <v>173</v>
      </c>
    </row>
    <row r="1565" spans="2:65" s="11" customFormat="1" ht="13.5">
      <c r="B1565" s="210"/>
      <c r="C1565" s="211"/>
      <c r="D1565" s="204" t="s">
        <v>279</v>
      </c>
      <c r="E1565" s="212" t="s">
        <v>78</v>
      </c>
      <c r="F1565" s="213" t="s">
        <v>2831</v>
      </c>
      <c r="G1565" s="211"/>
      <c r="H1565" s="214">
        <v>310.55</v>
      </c>
      <c r="I1565" s="215"/>
      <c r="J1565" s="211"/>
      <c r="K1565" s="211"/>
      <c r="L1565" s="216"/>
      <c r="M1565" s="217"/>
      <c r="N1565" s="218"/>
      <c r="O1565" s="218"/>
      <c r="P1565" s="218"/>
      <c r="Q1565" s="218"/>
      <c r="R1565" s="218"/>
      <c r="S1565" s="218"/>
      <c r="T1565" s="219"/>
      <c r="AT1565" s="220" t="s">
        <v>279</v>
      </c>
      <c r="AU1565" s="220" t="s">
        <v>89</v>
      </c>
      <c r="AV1565" s="11" t="s">
        <v>89</v>
      </c>
      <c r="AW1565" s="11" t="s">
        <v>42</v>
      </c>
      <c r="AX1565" s="11" t="s">
        <v>80</v>
      </c>
      <c r="AY1565" s="220" t="s">
        <v>173</v>
      </c>
    </row>
    <row r="1566" spans="2:65" s="11" customFormat="1" ht="13.5">
      <c r="B1566" s="210"/>
      <c r="C1566" s="211"/>
      <c r="D1566" s="204" t="s">
        <v>279</v>
      </c>
      <c r="E1566" s="212" t="s">
        <v>78</v>
      </c>
      <c r="F1566" s="213" t="s">
        <v>2832</v>
      </c>
      <c r="G1566" s="211"/>
      <c r="H1566" s="214">
        <v>187.95</v>
      </c>
      <c r="I1566" s="215"/>
      <c r="J1566" s="211"/>
      <c r="K1566" s="211"/>
      <c r="L1566" s="216"/>
      <c r="M1566" s="217"/>
      <c r="N1566" s="218"/>
      <c r="O1566" s="218"/>
      <c r="P1566" s="218"/>
      <c r="Q1566" s="218"/>
      <c r="R1566" s="218"/>
      <c r="S1566" s="218"/>
      <c r="T1566" s="219"/>
      <c r="AT1566" s="220" t="s">
        <v>279</v>
      </c>
      <c r="AU1566" s="220" t="s">
        <v>89</v>
      </c>
      <c r="AV1566" s="11" t="s">
        <v>89</v>
      </c>
      <c r="AW1566" s="11" t="s">
        <v>42</v>
      </c>
      <c r="AX1566" s="11" t="s">
        <v>80</v>
      </c>
      <c r="AY1566" s="220" t="s">
        <v>173</v>
      </c>
    </row>
    <row r="1567" spans="2:65" s="1" customFormat="1" ht="16.5" customHeight="1">
      <c r="B1567" s="41"/>
      <c r="C1567" s="242" t="s">
        <v>2833</v>
      </c>
      <c r="D1567" s="242" t="s">
        <v>346</v>
      </c>
      <c r="E1567" s="243" t="s">
        <v>2834</v>
      </c>
      <c r="F1567" s="244" t="s">
        <v>2835</v>
      </c>
      <c r="G1567" s="245" t="s">
        <v>256</v>
      </c>
      <c r="H1567" s="246">
        <v>706.178</v>
      </c>
      <c r="I1567" s="247"/>
      <c r="J1567" s="248">
        <f>ROUND(I1567*H1567,2)</f>
        <v>0</v>
      </c>
      <c r="K1567" s="244" t="s">
        <v>78</v>
      </c>
      <c r="L1567" s="249"/>
      <c r="M1567" s="250" t="s">
        <v>78</v>
      </c>
      <c r="N1567" s="251" t="s">
        <v>50</v>
      </c>
      <c r="O1567" s="42"/>
      <c r="P1567" s="201">
        <f>O1567*H1567</f>
        <v>0</v>
      </c>
      <c r="Q1567" s="201">
        <v>2.3999999999999998E-3</v>
      </c>
      <c r="R1567" s="201">
        <f>Q1567*H1567</f>
        <v>1.6948271999999998</v>
      </c>
      <c r="S1567" s="201">
        <v>0</v>
      </c>
      <c r="T1567" s="202">
        <f>S1567*H1567</f>
        <v>0</v>
      </c>
      <c r="AR1567" s="23" t="s">
        <v>666</v>
      </c>
      <c r="AT1567" s="23" t="s">
        <v>346</v>
      </c>
      <c r="AU1567" s="23" t="s">
        <v>89</v>
      </c>
      <c r="AY1567" s="23" t="s">
        <v>173</v>
      </c>
      <c r="BE1567" s="203">
        <f>IF(N1567="základní",J1567,0)</f>
        <v>0</v>
      </c>
      <c r="BF1567" s="203">
        <f>IF(N1567="snížená",J1567,0)</f>
        <v>0</v>
      </c>
      <c r="BG1567" s="203">
        <f>IF(N1567="zákl. přenesená",J1567,0)</f>
        <v>0</v>
      </c>
      <c r="BH1567" s="203">
        <f>IF(N1567="sníž. přenesená",J1567,0)</f>
        <v>0</v>
      </c>
      <c r="BI1567" s="203">
        <f>IF(N1567="nulová",J1567,0)</f>
        <v>0</v>
      </c>
      <c r="BJ1567" s="23" t="s">
        <v>87</v>
      </c>
      <c r="BK1567" s="203">
        <f>ROUND(I1567*H1567,2)</f>
        <v>0</v>
      </c>
      <c r="BL1567" s="23" t="s">
        <v>239</v>
      </c>
      <c r="BM1567" s="23" t="s">
        <v>2836</v>
      </c>
    </row>
    <row r="1568" spans="2:65" s="1" customFormat="1" ht="13.5">
      <c r="B1568" s="41"/>
      <c r="C1568" s="63"/>
      <c r="D1568" s="204" t="s">
        <v>182</v>
      </c>
      <c r="E1568" s="63"/>
      <c r="F1568" s="205" t="s">
        <v>2835</v>
      </c>
      <c r="G1568" s="63"/>
      <c r="H1568" s="63"/>
      <c r="I1568" s="163"/>
      <c r="J1568" s="63"/>
      <c r="K1568" s="63"/>
      <c r="L1568" s="61"/>
      <c r="M1568" s="206"/>
      <c r="N1568" s="42"/>
      <c r="O1568" s="42"/>
      <c r="P1568" s="42"/>
      <c r="Q1568" s="42"/>
      <c r="R1568" s="42"/>
      <c r="S1568" s="42"/>
      <c r="T1568" s="78"/>
      <c r="AT1568" s="23" t="s">
        <v>182</v>
      </c>
      <c r="AU1568" s="23" t="s">
        <v>89</v>
      </c>
    </row>
    <row r="1569" spans="2:65" s="1" customFormat="1" ht="27">
      <c r="B1569" s="41"/>
      <c r="C1569" s="63"/>
      <c r="D1569" s="204" t="s">
        <v>351</v>
      </c>
      <c r="E1569" s="63"/>
      <c r="F1569" s="252" t="s">
        <v>2837</v>
      </c>
      <c r="G1569" s="63"/>
      <c r="H1569" s="63"/>
      <c r="I1569" s="163"/>
      <c r="J1569" s="63"/>
      <c r="K1569" s="63"/>
      <c r="L1569" s="61"/>
      <c r="M1569" s="206"/>
      <c r="N1569" s="42"/>
      <c r="O1569" s="42"/>
      <c r="P1569" s="42"/>
      <c r="Q1569" s="42"/>
      <c r="R1569" s="42"/>
      <c r="S1569" s="42"/>
      <c r="T1569" s="78"/>
      <c r="AT1569" s="23" t="s">
        <v>351</v>
      </c>
      <c r="AU1569" s="23" t="s">
        <v>89</v>
      </c>
    </row>
    <row r="1570" spans="2:65" s="11" customFormat="1" ht="13.5">
      <c r="B1570" s="210"/>
      <c r="C1570" s="211"/>
      <c r="D1570" s="204" t="s">
        <v>279</v>
      </c>
      <c r="E1570" s="211"/>
      <c r="F1570" s="213" t="s">
        <v>2838</v>
      </c>
      <c r="G1570" s="211"/>
      <c r="H1570" s="214">
        <v>706.178</v>
      </c>
      <c r="I1570" s="215"/>
      <c r="J1570" s="211"/>
      <c r="K1570" s="211"/>
      <c r="L1570" s="216"/>
      <c r="M1570" s="217"/>
      <c r="N1570" s="218"/>
      <c r="O1570" s="218"/>
      <c r="P1570" s="218"/>
      <c r="Q1570" s="218"/>
      <c r="R1570" s="218"/>
      <c r="S1570" s="218"/>
      <c r="T1570" s="219"/>
      <c r="AT1570" s="220" t="s">
        <v>279</v>
      </c>
      <c r="AU1570" s="220" t="s">
        <v>89</v>
      </c>
      <c r="AV1570" s="11" t="s">
        <v>89</v>
      </c>
      <c r="AW1570" s="11" t="s">
        <v>6</v>
      </c>
      <c r="AX1570" s="11" t="s">
        <v>87</v>
      </c>
      <c r="AY1570" s="220" t="s">
        <v>173</v>
      </c>
    </row>
    <row r="1571" spans="2:65" s="1" customFormat="1" ht="16.5" customHeight="1">
      <c r="B1571" s="41"/>
      <c r="C1571" s="192" t="s">
        <v>2839</v>
      </c>
      <c r="D1571" s="192" t="s">
        <v>176</v>
      </c>
      <c r="E1571" s="193" t="s">
        <v>2840</v>
      </c>
      <c r="F1571" s="194" t="s">
        <v>2841</v>
      </c>
      <c r="G1571" s="195" t="s">
        <v>327</v>
      </c>
      <c r="H1571" s="196">
        <v>352.36</v>
      </c>
      <c r="I1571" s="197"/>
      <c r="J1571" s="198">
        <f>ROUND(I1571*H1571,2)</f>
        <v>0</v>
      </c>
      <c r="K1571" s="194" t="s">
        <v>78</v>
      </c>
      <c r="L1571" s="61"/>
      <c r="M1571" s="199" t="s">
        <v>78</v>
      </c>
      <c r="N1571" s="200" t="s">
        <v>50</v>
      </c>
      <c r="O1571" s="42"/>
      <c r="P1571" s="201">
        <f>O1571*H1571</f>
        <v>0</v>
      </c>
      <c r="Q1571" s="201">
        <v>0.108</v>
      </c>
      <c r="R1571" s="201">
        <f>Q1571*H1571</f>
        <v>38.054880000000004</v>
      </c>
      <c r="S1571" s="201">
        <v>0</v>
      </c>
      <c r="T1571" s="202">
        <f>S1571*H1571</f>
        <v>0</v>
      </c>
      <c r="AR1571" s="23" t="s">
        <v>239</v>
      </c>
      <c r="AT1571" s="23" t="s">
        <v>176</v>
      </c>
      <c r="AU1571" s="23" t="s">
        <v>89</v>
      </c>
      <c r="AY1571" s="23" t="s">
        <v>173</v>
      </c>
      <c r="BE1571" s="203">
        <f>IF(N1571="základní",J1571,0)</f>
        <v>0</v>
      </c>
      <c r="BF1571" s="203">
        <f>IF(N1571="snížená",J1571,0)</f>
        <v>0</v>
      </c>
      <c r="BG1571" s="203">
        <f>IF(N1571="zákl. přenesená",J1571,0)</f>
        <v>0</v>
      </c>
      <c r="BH1571" s="203">
        <f>IF(N1571="sníž. přenesená",J1571,0)</f>
        <v>0</v>
      </c>
      <c r="BI1571" s="203">
        <f>IF(N1571="nulová",J1571,0)</f>
        <v>0</v>
      </c>
      <c r="BJ1571" s="23" t="s">
        <v>87</v>
      </c>
      <c r="BK1571" s="203">
        <f>ROUND(I1571*H1571,2)</f>
        <v>0</v>
      </c>
      <c r="BL1571" s="23" t="s">
        <v>239</v>
      </c>
      <c r="BM1571" s="23" t="s">
        <v>2842</v>
      </c>
    </row>
    <row r="1572" spans="2:65" s="1" customFormat="1" ht="13.5">
      <c r="B1572" s="41"/>
      <c r="C1572" s="63"/>
      <c r="D1572" s="204" t="s">
        <v>182</v>
      </c>
      <c r="E1572" s="63"/>
      <c r="F1572" s="205" t="s">
        <v>2841</v>
      </c>
      <c r="G1572" s="63"/>
      <c r="H1572" s="63"/>
      <c r="I1572" s="163"/>
      <c r="J1572" s="63"/>
      <c r="K1572" s="63"/>
      <c r="L1572" s="61"/>
      <c r="M1572" s="206"/>
      <c r="N1572" s="42"/>
      <c r="O1572" s="42"/>
      <c r="P1572" s="42"/>
      <c r="Q1572" s="42"/>
      <c r="R1572" s="42"/>
      <c r="S1572" s="42"/>
      <c r="T1572" s="78"/>
      <c r="AT1572" s="23" t="s">
        <v>182</v>
      </c>
      <c r="AU1572" s="23" t="s">
        <v>89</v>
      </c>
    </row>
    <row r="1573" spans="2:65" s="11" customFormat="1" ht="13.5">
      <c r="B1573" s="210"/>
      <c r="C1573" s="211"/>
      <c r="D1573" s="204" t="s">
        <v>279</v>
      </c>
      <c r="E1573" s="212" t="s">
        <v>78</v>
      </c>
      <c r="F1573" s="213" t="s">
        <v>2843</v>
      </c>
      <c r="G1573" s="211"/>
      <c r="H1573" s="214">
        <v>18.66</v>
      </c>
      <c r="I1573" s="215"/>
      <c r="J1573" s="211"/>
      <c r="K1573" s="211"/>
      <c r="L1573" s="216"/>
      <c r="M1573" s="217"/>
      <c r="N1573" s="218"/>
      <c r="O1573" s="218"/>
      <c r="P1573" s="218"/>
      <c r="Q1573" s="218"/>
      <c r="R1573" s="218"/>
      <c r="S1573" s="218"/>
      <c r="T1573" s="219"/>
      <c r="AT1573" s="220" t="s">
        <v>279</v>
      </c>
      <c r="AU1573" s="220" t="s">
        <v>89</v>
      </c>
      <c r="AV1573" s="11" t="s">
        <v>89</v>
      </c>
      <c r="AW1573" s="11" t="s">
        <v>42</v>
      </c>
      <c r="AX1573" s="11" t="s">
        <v>80</v>
      </c>
      <c r="AY1573" s="220" t="s">
        <v>173</v>
      </c>
    </row>
    <row r="1574" spans="2:65" s="11" customFormat="1" ht="13.5">
      <c r="B1574" s="210"/>
      <c r="C1574" s="211"/>
      <c r="D1574" s="204" t="s">
        <v>279</v>
      </c>
      <c r="E1574" s="212" t="s">
        <v>78</v>
      </c>
      <c r="F1574" s="213" t="s">
        <v>2844</v>
      </c>
      <c r="G1574" s="211"/>
      <c r="H1574" s="214">
        <v>62.2</v>
      </c>
      <c r="I1574" s="215"/>
      <c r="J1574" s="211"/>
      <c r="K1574" s="211"/>
      <c r="L1574" s="216"/>
      <c r="M1574" s="217"/>
      <c r="N1574" s="218"/>
      <c r="O1574" s="218"/>
      <c r="P1574" s="218"/>
      <c r="Q1574" s="218"/>
      <c r="R1574" s="218"/>
      <c r="S1574" s="218"/>
      <c r="T1574" s="219"/>
      <c r="AT1574" s="220" t="s">
        <v>279</v>
      </c>
      <c r="AU1574" s="220" t="s">
        <v>89</v>
      </c>
      <c r="AV1574" s="11" t="s">
        <v>89</v>
      </c>
      <c r="AW1574" s="11" t="s">
        <v>42</v>
      </c>
      <c r="AX1574" s="11" t="s">
        <v>80</v>
      </c>
      <c r="AY1574" s="220" t="s">
        <v>173</v>
      </c>
    </row>
    <row r="1575" spans="2:65" s="11" customFormat="1" ht="13.5">
      <c r="B1575" s="210"/>
      <c r="C1575" s="211"/>
      <c r="D1575" s="204" t="s">
        <v>279</v>
      </c>
      <c r="E1575" s="212" t="s">
        <v>78</v>
      </c>
      <c r="F1575" s="213" t="s">
        <v>2845</v>
      </c>
      <c r="G1575" s="211"/>
      <c r="H1575" s="214">
        <v>178.3</v>
      </c>
      <c r="I1575" s="215"/>
      <c r="J1575" s="211"/>
      <c r="K1575" s="211"/>
      <c r="L1575" s="216"/>
      <c r="M1575" s="217"/>
      <c r="N1575" s="218"/>
      <c r="O1575" s="218"/>
      <c r="P1575" s="218"/>
      <c r="Q1575" s="218"/>
      <c r="R1575" s="218"/>
      <c r="S1575" s="218"/>
      <c r="T1575" s="219"/>
      <c r="AT1575" s="220" t="s">
        <v>279</v>
      </c>
      <c r="AU1575" s="220" t="s">
        <v>89</v>
      </c>
      <c r="AV1575" s="11" t="s">
        <v>89</v>
      </c>
      <c r="AW1575" s="11" t="s">
        <v>42</v>
      </c>
      <c r="AX1575" s="11" t="s">
        <v>80</v>
      </c>
      <c r="AY1575" s="220" t="s">
        <v>173</v>
      </c>
    </row>
    <row r="1576" spans="2:65" s="11" customFormat="1" ht="13.5">
      <c r="B1576" s="210"/>
      <c r="C1576" s="211"/>
      <c r="D1576" s="204" t="s">
        <v>279</v>
      </c>
      <c r="E1576" s="212" t="s">
        <v>78</v>
      </c>
      <c r="F1576" s="213" t="s">
        <v>2846</v>
      </c>
      <c r="G1576" s="211"/>
      <c r="H1576" s="214">
        <v>93.2</v>
      </c>
      <c r="I1576" s="215"/>
      <c r="J1576" s="211"/>
      <c r="K1576" s="211"/>
      <c r="L1576" s="216"/>
      <c r="M1576" s="217"/>
      <c r="N1576" s="218"/>
      <c r="O1576" s="218"/>
      <c r="P1576" s="218"/>
      <c r="Q1576" s="218"/>
      <c r="R1576" s="218"/>
      <c r="S1576" s="218"/>
      <c r="T1576" s="219"/>
      <c r="AT1576" s="220" t="s">
        <v>279</v>
      </c>
      <c r="AU1576" s="220" t="s">
        <v>89</v>
      </c>
      <c r="AV1576" s="11" t="s">
        <v>89</v>
      </c>
      <c r="AW1576" s="11" t="s">
        <v>42</v>
      </c>
      <c r="AX1576" s="11" t="s">
        <v>80</v>
      </c>
      <c r="AY1576" s="220" t="s">
        <v>173</v>
      </c>
    </row>
    <row r="1577" spans="2:65" s="1" customFormat="1" ht="16.5" customHeight="1">
      <c r="B1577" s="41"/>
      <c r="C1577" s="192" t="s">
        <v>2847</v>
      </c>
      <c r="D1577" s="192" t="s">
        <v>176</v>
      </c>
      <c r="E1577" s="193" t="s">
        <v>2848</v>
      </c>
      <c r="F1577" s="194" t="s">
        <v>2849</v>
      </c>
      <c r="G1577" s="195" t="s">
        <v>332</v>
      </c>
      <c r="H1577" s="196">
        <v>39.962000000000003</v>
      </c>
      <c r="I1577" s="197"/>
      <c r="J1577" s="198">
        <f>ROUND(I1577*H1577,2)</f>
        <v>0</v>
      </c>
      <c r="K1577" s="194" t="s">
        <v>276</v>
      </c>
      <c r="L1577" s="61"/>
      <c r="M1577" s="199" t="s">
        <v>78</v>
      </c>
      <c r="N1577" s="200" t="s">
        <v>50</v>
      </c>
      <c r="O1577" s="42"/>
      <c r="P1577" s="201">
        <f>O1577*H1577</f>
        <v>0</v>
      </c>
      <c r="Q1577" s="201">
        <v>0</v>
      </c>
      <c r="R1577" s="201">
        <f>Q1577*H1577</f>
        <v>0</v>
      </c>
      <c r="S1577" s="201">
        <v>0</v>
      </c>
      <c r="T1577" s="202">
        <f>S1577*H1577</f>
        <v>0</v>
      </c>
      <c r="AR1577" s="23" t="s">
        <v>239</v>
      </c>
      <c r="AT1577" s="23" t="s">
        <v>176</v>
      </c>
      <c r="AU1577" s="23" t="s">
        <v>89</v>
      </c>
      <c r="AY1577" s="23" t="s">
        <v>173</v>
      </c>
      <c r="BE1577" s="203">
        <f>IF(N1577="základní",J1577,0)</f>
        <v>0</v>
      </c>
      <c r="BF1577" s="203">
        <f>IF(N1577="snížená",J1577,0)</f>
        <v>0</v>
      </c>
      <c r="BG1577" s="203">
        <f>IF(N1577="zákl. přenesená",J1577,0)</f>
        <v>0</v>
      </c>
      <c r="BH1577" s="203">
        <f>IF(N1577="sníž. přenesená",J1577,0)</f>
        <v>0</v>
      </c>
      <c r="BI1577" s="203">
        <f>IF(N1577="nulová",J1577,0)</f>
        <v>0</v>
      </c>
      <c r="BJ1577" s="23" t="s">
        <v>87</v>
      </c>
      <c r="BK1577" s="203">
        <f>ROUND(I1577*H1577,2)</f>
        <v>0</v>
      </c>
      <c r="BL1577" s="23" t="s">
        <v>239</v>
      </c>
      <c r="BM1577" s="23" t="s">
        <v>2850</v>
      </c>
    </row>
    <row r="1578" spans="2:65" s="1" customFormat="1" ht="27">
      <c r="B1578" s="41"/>
      <c r="C1578" s="63"/>
      <c r="D1578" s="204" t="s">
        <v>182</v>
      </c>
      <c r="E1578" s="63"/>
      <c r="F1578" s="205" t="s">
        <v>2851</v>
      </c>
      <c r="G1578" s="63"/>
      <c r="H1578" s="63"/>
      <c r="I1578" s="163"/>
      <c r="J1578" s="63"/>
      <c r="K1578" s="63"/>
      <c r="L1578" s="61"/>
      <c r="M1578" s="206"/>
      <c r="N1578" s="42"/>
      <c r="O1578" s="42"/>
      <c r="P1578" s="42"/>
      <c r="Q1578" s="42"/>
      <c r="R1578" s="42"/>
      <c r="S1578" s="42"/>
      <c r="T1578" s="78"/>
      <c r="AT1578" s="23" t="s">
        <v>182</v>
      </c>
      <c r="AU1578" s="23" t="s">
        <v>89</v>
      </c>
    </row>
    <row r="1579" spans="2:65" s="10" customFormat="1" ht="29.85" customHeight="1">
      <c r="B1579" s="176"/>
      <c r="C1579" s="177"/>
      <c r="D1579" s="178" t="s">
        <v>79</v>
      </c>
      <c r="E1579" s="190" t="s">
        <v>2852</v>
      </c>
      <c r="F1579" s="190" t="s">
        <v>2853</v>
      </c>
      <c r="G1579" s="177"/>
      <c r="H1579" s="177"/>
      <c r="I1579" s="180"/>
      <c r="J1579" s="191">
        <f>BK1579</f>
        <v>0</v>
      </c>
      <c r="K1579" s="177"/>
      <c r="L1579" s="182"/>
      <c r="M1579" s="183"/>
      <c r="N1579" s="184"/>
      <c r="O1579" s="184"/>
      <c r="P1579" s="185">
        <f>SUM(P1580:P1600)</f>
        <v>0</v>
      </c>
      <c r="Q1579" s="184"/>
      <c r="R1579" s="185">
        <f>SUM(R1580:R1600)</f>
        <v>4.93855559</v>
      </c>
      <c r="S1579" s="184"/>
      <c r="T1579" s="186">
        <f>SUM(T1580:T1600)</f>
        <v>0</v>
      </c>
      <c r="AR1579" s="187" t="s">
        <v>89</v>
      </c>
      <c r="AT1579" s="188" t="s">
        <v>79</v>
      </c>
      <c r="AU1579" s="188" t="s">
        <v>87</v>
      </c>
      <c r="AY1579" s="187" t="s">
        <v>173</v>
      </c>
      <c r="BK1579" s="189">
        <f>SUM(BK1580:BK1600)</f>
        <v>0</v>
      </c>
    </row>
    <row r="1580" spans="2:65" s="1" customFormat="1" ht="16.5" customHeight="1">
      <c r="B1580" s="41"/>
      <c r="C1580" s="192" t="s">
        <v>2854</v>
      </c>
      <c r="D1580" s="192" t="s">
        <v>176</v>
      </c>
      <c r="E1580" s="193" t="s">
        <v>2855</v>
      </c>
      <c r="F1580" s="194" t="s">
        <v>2856</v>
      </c>
      <c r="G1580" s="195" t="s">
        <v>256</v>
      </c>
      <c r="H1580" s="196">
        <v>643.57000000000005</v>
      </c>
      <c r="I1580" s="197"/>
      <c r="J1580" s="198">
        <f>ROUND(I1580*H1580,2)</f>
        <v>0</v>
      </c>
      <c r="K1580" s="194" t="s">
        <v>276</v>
      </c>
      <c r="L1580" s="61"/>
      <c r="M1580" s="199" t="s">
        <v>78</v>
      </c>
      <c r="N1580" s="200" t="s">
        <v>50</v>
      </c>
      <c r="O1580" s="42"/>
      <c r="P1580" s="201">
        <f>O1580*H1580</f>
        <v>0</v>
      </c>
      <c r="Q1580" s="201">
        <v>5.7000000000000002E-3</v>
      </c>
      <c r="R1580" s="201">
        <f>Q1580*H1580</f>
        <v>3.6683490000000005</v>
      </c>
      <c r="S1580" s="201">
        <v>0</v>
      </c>
      <c r="T1580" s="202">
        <f>S1580*H1580</f>
        <v>0</v>
      </c>
      <c r="AR1580" s="23" t="s">
        <v>239</v>
      </c>
      <c r="AT1580" s="23" t="s">
        <v>176</v>
      </c>
      <c r="AU1580" s="23" t="s">
        <v>89</v>
      </c>
      <c r="AY1580" s="23" t="s">
        <v>173</v>
      </c>
      <c r="BE1580" s="203">
        <f>IF(N1580="základní",J1580,0)</f>
        <v>0</v>
      </c>
      <c r="BF1580" s="203">
        <f>IF(N1580="snížená",J1580,0)</f>
        <v>0</v>
      </c>
      <c r="BG1580" s="203">
        <f>IF(N1580="zákl. přenesená",J1580,0)</f>
        <v>0</v>
      </c>
      <c r="BH1580" s="203">
        <f>IF(N1580="sníž. přenesená",J1580,0)</f>
        <v>0</v>
      </c>
      <c r="BI1580" s="203">
        <f>IF(N1580="nulová",J1580,0)</f>
        <v>0</v>
      </c>
      <c r="BJ1580" s="23" t="s">
        <v>87</v>
      </c>
      <c r="BK1580" s="203">
        <f>ROUND(I1580*H1580,2)</f>
        <v>0</v>
      </c>
      <c r="BL1580" s="23" t="s">
        <v>239</v>
      </c>
      <c r="BM1580" s="23" t="s">
        <v>2857</v>
      </c>
    </row>
    <row r="1581" spans="2:65" s="1" customFormat="1" ht="27">
      <c r="B1581" s="41"/>
      <c r="C1581" s="63"/>
      <c r="D1581" s="204" t="s">
        <v>182</v>
      </c>
      <c r="E1581" s="63"/>
      <c r="F1581" s="205" t="s">
        <v>2858</v>
      </c>
      <c r="G1581" s="63"/>
      <c r="H1581" s="63"/>
      <c r="I1581" s="163"/>
      <c r="J1581" s="63"/>
      <c r="K1581" s="63"/>
      <c r="L1581" s="61"/>
      <c r="M1581" s="206"/>
      <c r="N1581" s="42"/>
      <c r="O1581" s="42"/>
      <c r="P1581" s="42"/>
      <c r="Q1581" s="42"/>
      <c r="R1581" s="42"/>
      <c r="S1581" s="42"/>
      <c r="T1581" s="78"/>
      <c r="AT1581" s="23" t="s">
        <v>182</v>
      </c>
      <c r="AU1581" s="23" t="s">
        <v>89</v>
      </c>
    </row>
    <row r="1582" spans="2:65" s="11" customFormat="1" ht="13.5">
      <c r="B1582" s="210"/>
      <c r="C1582" s="211"/>
      <c r="D1582" s="204" t="s">
        <v>279</v>
      </c>
      <c r="E1582" s="212" t="s">
        <v>78</v>
      </c>
      <c r="F1582" s="213" t="s">
        <v>1017</v>
      </c>
      <c r="G1582" s="211"/>
      <c r="H1582" s="214">
        <v>231.69</v>
      </c>
      <c r="I1582" s="215"/>
      <c r="J1582" s="211"/>
      <c r="K1582" s="211"/>
      <c r="L1582" s="216"/>
      <c r="M1582" s="217"/>
      <c r="N1582" s="218"/>
      <c r="O1582" s="218"/>
      <c r="P1582" s="218"/>
      <c r="Q1582" s="218"/>
      <c r="R1582" s="218"/>
      <c r="S1582" s="218"/>
      <c r="T1582" s="219"/>
      <c r="AT1582" s="220" t="s">
        <v>279</v>
      </c>
      <c r="AU1582" s="220" t="s">
        <v>89</v>
      </c>
      <c r="AV1582" s="11" t="s">
        <v>89</v>
      </c>
      <c r="AW1582" s="11" t="s">
        <v>42</v>
      </c>
      <c r="AX1582" s="11" t="s">
        <v>80</v>
      </c>
      <c r="AY1582" s="220" t="s">
        <v>173</v>
      </c>
    </row>
    <row r="1583" spans="2:65" s="11" customFormat="1" ht="13.5">
      <c r="B1583" s="210"/>
      <c r="C1583" s="211"/>
      <c r="D1583" s="204" t="s">
        <v>279</v>
      </c>
      <c r="E1583" s="212" t="s">
        <v>78</v>
      </c>
      <c r="F1583" s="213" t="s">
        <v>2859</v>
      </c>
      <c r="G1583" s="211"/>
      <c r="H1583" s="214">
        <v>116.28</v>
      </c>
      <c r="I1583" s="215"/>
      <c r="J1583" s="211"/>
      <c r="K1583" s="211"/>
      <c r="L1583" s="216"/>
      <c r="M1583" s="217"/>
      <c r="N1583" s="218"/>
      <c r="O1583" s="218"/>
      <c r="P1583" s="218"/>
      <c r="Q1583" s="218"/>
      <c r="R1583" s="218"/>
      <c r="S1583" s="218"/>
      <c r="T1583" s="219"/>
      <c r="AT1583" s="220" t="s">
        <v>279</v>
      </c>
      <c r="AU1583" s="220" t="s">
        <v>89</v>
      </c>
      <c r="AV1583" s="11" t="s">
        <v>89</v>
      </c>
      <c r="AW1583" s="11" t="s">
        <v>42</v>
      </c>
      <c r="AX1583" s="11" t="s">
        <v>80</v>
      </c>
      <c r="AY1583" s="220" t="s">
        <v>173</v>
      </c>
    </row>
    <row r="1584" spans="2:65" s="11" customFormat="1" ht="13.5">
      <c r="B1584" s="210"/>
      <c r="C1584" s="211"/>
      <c r="D1584" s="204" t="s">
        <v>279</v>
      </c>
      <c r="E1584" s="212" t="s">
        <v>78</v>
      </c>
      <c r="F1584" s="213" t="s">
        <v>2860</v>
      </c>
      <c r="G1584" s="211"/>
      <c r="H1584" s="214">
        <v>184.09</v>
      </c>
      <c r="I1584" s="215"/>
      <c r="J1584" s="211"/>
      <c r="K1584" s="211"/>
      <c r="L1584" s="216"/>
      <c r="M1584" s="217"/>
      <c r="N1584" s="218"/>
      <c r="O1584" s="218"/>
      <c r="P1584" s="218"/>
      <c r="Q1584" s="218"/>
      <c r="R1584" s="218"/>
      <c r="S1584" s="218"/>
      <c r="T1584" s="219"/>
      <c r="AT1584" s="220" t="s">
        <v>279</v>
      </c>
      <c r="AU1584" s="220" t="s">
        <v>89</v>
      </c>
      <c r="AV1584" s="11" t="s">
        <v>89</v>
      </c>
      <c r="AW1584" s="11" t="s">
        <v>42</v>
      </c>
      <c r="AX1584" s="11" t="s">
        <v>80</v>
      </c>
      <c r="AY1584" s="220" t="s">
        <v>173</v>
      </c>
    </row>
    <row r="1585" spans="2:65" s="11" customFormat="1" ht="13.5">
      <c r="B1585" s="210"/>
      <c r="C1585" s="211"/>
      <c r="D1585" s="204" t="s">
        <v>279</v>
      </c>
      <c r="E1585" s="212" t="s">
        <v>78</v>
      </c>
      <c r="F1585" s="213" t="s">
        <v>1020</v>
      </c>
      <c r="G1585" s="211"/>
      <c r="H1585" s="214">
        <v>111.51</v>
      </c>
      <c r="I1585" s="215"/>
      <c r="J1585" s="211"/>
      <c r="K1585" s="211"/>
      <c r="L1585" s="216"/>
      <c r="M1585" s="217"/>
      <c r="N1585" s="218"/>
      <c r="O1585" s="218"/>
      <c r="P1585" s="218"/>
      <c r="Q1585" s="218"/>
      <c r="R1585" s="218"/>
      <c r="S1585" s="218"/>
      <c r="T1585" s="219"/>
      <c r="AT1585" s="220" t="s">
        <v>279</v>
      </c>
      <c r="AU1585" s="220" t="s">
        <v>89</v>
      </c>
      <c r="AV1585" s="11" t="s">
        <v>89</v>
      </c>
      <c r="AW1585" s="11" t="s">
        <v>42</v>
      </c>
      <c r="AX1585" s="11" t="s">
        <v>80</v>
      </c>
      <c r="AY1585" s="220" t="s">
        <v>173</v>
      </c>
    </row>
    <row r="1586" spans="2:65" s="13" customFormat="1" ht="13.5">
      <c r="B1586" s="231"/>
      <c r="C1586" s="232"/>
      <c r="D1586" s="204" t="s">
        <v>279</v>
      </c>
      <c r="E1586" s="233" t="s">
        <v>78</v>
      </c>
      <c r="F1586" s="234" t="s">
        <v>292</v>
      </c>
      <c r="G1586" s="232"/>
      <c r="H1586" s="235">
        <v>643.57000000000005</v>
      </c>
      <c r="I1586" s="236"/>
      <c r="J1586" s="232"/>
      <c r="K1586" s="232"/>
      <c r="L1586" s="237"/>
      <c r="M1586" s="238"/>
      <c r="N1586" s="239"/>
      <c r="O1586" s="239"/>
      <c r="P1586" s="239"/>
      <c r="Q1586" s="239"/>
      <c r="R1586" s="239"/>
      <c r="S1586" s="239"/>
      <c r="T1586" s="240"/>
      <c r="AT1586" s="241" t="s">
        <v>279</v>
      </c>
      <c r="AU1586" s="241" t="s">
        <v>89</v>
      </c>
      <c r="AV1586" s="13" t="s">
        <v>194</v>
      </c>
      <c r="AW1586" s="13" t="s">
        <v>42</v>
      </c>
      <c r="AX1586" s="13" t="s">
        <v>87</v>
      </c>
      <c r="AY1586" s="241" t="s">
        <v>173</v>
      </c>
    </row>
    <row r="1587" spans="2:65" s="1" customFormat="1" ht="16.5" customHeight="1">
      <c r="B1587" s="41"/>
      <c r="C1587" s="242" t="s">
        <v>2861</v>
      </c>
      <c r="D1587" s="242" t="s">
        <v>346</v>
      </c>
      <c r="E1587" s="243" t="s">
        <v>2862</v>
      </c>
      <c r="F1587" s="244" t="s">
        <v>2863</v>
      </c>
      <c r="G1587" s="245" t="s">
        <v>256</v>
      </c>
      <c r="H1587" s="246">
        <v>707.92700000000002</v>
      </c>
      <c r="I1587" s="247"/>
      <c r="J1587" s="248">
        <f>ROUND(I1587*H1587,2)</f>
        <v>0</v>
      </c>
      <c r="K1587" s="244" t="s">
        <v>78</v>
      </c>
      <c r="L1587" s="249"/>
      <c r="M1587" s="250" t="s">
        <v>78</v>
      </c>
      <c r="N1587" s="251" t="s">
        <v>50</v>
      </c>
      <c r="O1587" s="42"/>
      <c r="P1587" s="201">
        <f>O1587*H1587</f>
        <v>0</v>
      </c>
      <c r="Q1587" s="201">
        <v>1.17E-3</v>
      </c>
      <c r="R1587" s="201">
        <f>Q1587*H1587</f>
        <v>0.82827459000000003</v>
      </c>
      <c r="S1587" s="201">
        <v>0</v>
      </c>
      <c r="T1587" s="202">
        <f>S1587*H1587</f>
        <v>0</v>
      </c>
      <c r="AR1587" s="23" t="s">
        <v>666</v>
      </c>
      <c r="AT1587" s="23" t="s">
        <v>346</v>
      </c>
      <c r="AU1587" s="23" t="s">
        <v>89</v>
      </c>
      <c r="AY1587" s="23" t="s">
        <v>173</v>
      </c>
      <c r="BE1587" s="203">
        <f>IF(N1587="základní",J1587,0)</f>
        <v>0</v>
      </c>
      <c r="BF1587" s="203">
        <f>IF(N1587="snížená",J1587,0)</f>
        <v>0</v>
      </c>
      <c r="BG1587" s="203">
        <f>IF(N1587="zákl. přenesená",J1587,0)</f>
        <v>0</v>
      </c>
      <c r="BH1587" s="203">
        <f>IF(N1587="sníž. přenesená",J1587,0)</f>
        <v>0</v>
      </c>
      <c r="BI1587" s="203">
        <f>IF(N1587="nulová",J1587,0)</f>
        <v>0</v>
      </c>
      <c r="BJ1587" s="23" t="s">
        <v>87</v>
      </c>
      <c r="BK1587" s="203">
        <f>ROUND(I1587*H1587,2)</f>
        <v>0</v>
      </c>
      <c r="BL1587" s="23" t="s">
        <v>239</v>
      </c>
      <c r="BM1587" s="23" t="s">
        <v>2864</v>
      </c>
    </row>
    <row r="1588" spans="2:65" s="11" customFormat="1" ht="13.5">
      <c r="B1588" s="210"/>
      <c r="C1588" s="211"/>
      <c r="D1588" s="204" t="s">
        <v>279</v>
      </c>
      <c r="E1588" s="211"/>
      <c r="F1588" s="213" t="s">
        <v>2865</v>
      </c>
      <c r="G1588" s="211"/>
      <c r="H1588" s="214">
        <v>707.92700000000002</v>
      </c>
      <c r="I1588" s="215"/>
      <c r="J1588" s="211"/>
      <c r="K1588" s="211"/>
      <c r="L1588" s="216"/>
      <c r="M1588" s="217"/>
      <c r="N1588" s="218"/>
      <c r="O1588" s="218"/>
      <c r="P1588" s="218"/>
      <c r="Q1588" s="218"/>
      <c r="R1588" s="218"/>
      <c r="S1588" s="218"/>
      <c r="T1588" s="219"/>
      <c r="AT1588" s="220" t="s">
        <v>279</v>
      </c>
      <c r="AU1588" s="220" t="s">
        <v>89</v>
      </c>
      <c r="AV1588" s="11" t="s">
        <v>89</v>
      </c>
      <c r="AW1588" s="11" t="s">
        <v>6</v>
      </c>
      <c r="AX1588" s="11" t="s">
        <v>87</v>
      </c>
      <c r="AY1588" s="220" t="s">
        <v>173</v>
      </c>
    </row>
    <row r="1589" spans="2:65" s="1" customFormat="1" ht="25.5" customHeight="1">
      <c r="B1589" s="41"/>
      <c r="C1589" s="192" t="s">
        <v>2866</v>
      </c>
      <c r="D1589" s="192" t="s">
        <v>176</v>
      </c>
      <c r="E1589" s="193" t="s">
        <v>2867</v>
      </c>
      <c r="F1589" s="194" t="s">
        <v>2868</v>
      </c>
      <c r="G1589" s="195" t="s">
        <v>256</v>
      </c>
      <c r="H1589" s="196">
        <v>16.5</v>
      </c>
      <c r="I1589" s="197"/>
      <c r="J1589" s="198">
        <f>ROUND(I1589*H1589,2)</f>
        <v>0</v>
      </c>
      <c r="K1589" s="194" t="s">
        <v>276</v>
      </c>
      <c r="L1589" s="61"/>
      <c r="M1589" s="199" t="s">
        <v>78</v>
      </c>
      <c r="N1589" s="200" t="s">
        <v>50</v>
      </c>
      <c r="O1589" s="42"/>
      <c r="P1589" s="201">
        <f>O1589*H1589</f>
        <v>0</v>
      </c>
      <c r="Q1589" s="201">
        <v>5.8E-4</v>
      </c>
      <c r="R1589" s="201">
        <f>Q1589*H1589</f>
        <v>9.5700000000000004E-3</v>
      </c>
      <c r="S1589" s="201">
        <v>0</v>
      </c>
      <c r="T1589" s="202">
        <f>S1589*H1589</f>
        <v>0</v>
      </c>
      <c r="AR1589" s="23" t="s">
        <v>239</v>
      </c>
      <c r="AT1589" s="23" t="s">
        <v>176</v>
      </c>
      <c r="AU1589" s="23" t="s">
        <v>89</v>
      </c>
      <c r="AY1589" s="23" t="s">
        <v>173</v>
      </c>
      <c r="BE1589" s="203">
        <f>IF(N1589="základní",J1589,0)</f>
        <v>0</v>
      </c>
      <c r="BF1589" s="203">
        <f>IF(N1589="snížená",J1589,0)</f>
        <v>0</v>
      </c>
      <c r="BG1589" s="203">
        <f>IF(N1589="zákl. přenesená",J1589,0)</f>
        <v>0</v>
      </c>
      <c r="BH1589" s="203">
        <f>IF(N1589="sníž. přenesená",J1589,0)</f>
        <v>0</v>
      </c>
      <c r="BI1589" s="203">
        <f>IF(N1589="nulová",J1589,0)</f>
        <v>0</v>
      </c>
      <c r="BJ1589" s="23" t="s">
        <v>87</v>
      </c>
      <c r="BK1589" s="203">
        <f>ROUND(I1589*H1589,2)</f>
        <v>0</v>
      </c>
      <c r="BL1589" s="23" t="s">
        <v>239</v>
      </c>
      <c r="BM1589" s="23" t="s">
        <v>2869</v>
      </c>
    </row>
    <row r="1590" spans="2:65" s="1" customFormat="1" ht="13.5">
      <c r="B1590" s="41"/>
      <c r="C1590" s="63"/>
      <c r="D1590" s="204" t="s">
        <v>182</v>
      </c>
      <c r="E1590" s="63"/>
      <c r="F1590" s="205" t="s">
        <v>2870</v>
      </c>
      <c r="G1590" s="63"/>
      <c r="H1590" s="63"/>
      <c r="I1590" s="163"/>
      <c r="J1590" s="63"/>
      <c r="K1590" s="63"/>
      <c r="L1590" s="61"/>
      <c r="M1590" s="206"/>
      <c r="N1590" s="42"/>
      <c r="O1590" s="42"/>
      <c r="P1590" s="42"/>
      <c r="Q1590" s="42"/>
      <c r="R1590" s="42"/>
      <c r="S1590" s="42"/>
      <c r="T1590" s="78"/>
      <c r="AT1590" s="23" t="s">
        <v>182</v>
      </c>
      <c r="AU1590" s="23" t="s">
        <v>89</v>
      </c>
    </row>
    <row r="1591" spans="2:65" s="11" customFormat="1" ht="13.5">
      <c r="B1591" s="210"/>
      <c r="C1591" s="211"/>
      <c r="D1591" s="204" t="s">
        <v>279</v>
      </c>
      <c r="E1591" s="212" t="s">
        <v>78</v>
      </c>
      <c r="F1591" s="213" t="s">
        <v>2871</v>
      </c>
      <c r="G1591" s="211"/>
      <c r="H1591" s="214">
        <v>16.5</v>
      </c>
      <c r="I1591" s="215"/>
      <c r="J1591" s="211"/>
      <c r="K1591" s="211"/>
      <c r="L1591" s="216"/>
      <c r="M1591" s="217"/>
      <c r="N1591" s="218"/>
      <c r="O1591" s="218"/>
      <c r="P1591" s="218"/>
      <c r="Q1591" s="218"/>
      <c r="R1591" s="218"/>
      <c r="S1591" s="218"/>
      <c r="T1591" s="219"/>
      <c r="AT1591" s="220" t="s">
        <v>279</v>
      </c>
      <c r="AU1591" s="220" t="s">
        <v>89</v>
      </c>
      <c r="AV1591" s="11" t="s">
        <v>89</v>
      </c>
      <c r="AW1591" s="11" t="s">
        <v>42</v>
      </c>
      <c r="AX1591" s="11" t="s">
        <v>87</v>
      </c>
      <c r="AY1591" s="220" t="s">
        <v>173</v>
      </c>
    </row>
    <row r="1592" spans="2:65" s="1" customFormat="1" ht="16.5" customHeight="1">
      <c r="B1592" s="41"/>
      <c r="C1592" s="242" t="s">
        <v>2872</v>
      </c>
      <c r="D1592" s="242" t="s">
        <v>346</v>
      </c>
      <c r="E1592" s="243" t="s">
        <v>2873</v>
      </c>
      <c r="F1592" s="244" t="s">
        <v>2874</v>
      </c>
      <c r="G1592" s="245" t="s">
        <v>256</v>
      </c>
      <c r="H1592" s="246">
        <v>18.149999999999999</v>
      </c>
      <c r="I1592" s="247"/>
      <c r="J1592" s="248">
        <f>ROUND(I1592*H1592,2)</f>
        <v>0</v>
      </c>
      <c r="K1592" s="244" t="s">
        <v>276</v>
      </c>
      <c r="L1592" s="249"/>
      <c r="M1592" s="250" t="s">
        <v>78</v>
      </c>
      <c r="N1592" s="251" t="s">
        <v>50</v>
      </c>
      <c r="O1592" s="42"/>
      <c r="P1592" s="201">
        <f>O1592*H1592</f>
        <v>0</v>
      </c>
      <c r="Q1592" s="201">
        <v>7.4999999999999997E-3</v>
      </c>
      <c r="R1592" s="201">
        <f>Q1592*H1592</f>
        <v>0.136125</v>
      </c>
      <c r="S1592" s="201">
        <v>0</v>
      </c>
      <c r="T1592" s="202">
        <f>S1592*H1592</f>
        <v>0</v>
      </c>
      <c r="AR1592" s="23" t="s">
        <v>666</v>
      </c>
      <c r="AT1592" s="23" t="s">
        <v>346</v>
      </c>
      <c r="AU1592" s="23" t="s">
        <v>89</v>
      </c>
      <c r="AY1592" s="23" t="s">
        <v>173</v>
      </c>
      <c r="BE1592" s="203">
        <f>IF(N1592="základní",J1592,0)</f>
        <v>0</v>
      </c>
      <c r="BF1592" s="203">
        <f>IF(N1592="snížená",J1592,0)</f>
        <v>0</v>
      </c>
      <c r="BG1592" s="203">
        <f>IF(N1592="zákl. přenesená",J1592,0)</f>
        <v>0</v>
      </c>
      <c r="BH1592" s="203">
        <f>IF(N1592="sníž. přenesená",J1592,0)</f>
        <v>0</v>
      </c>
      <c r="BI1592" s="203">
        <f>IF(N1592="nulová",J1592,0)</f>
        <v>0</v>
      </c>
      <c r="BJ1592" s="23" t="s">
        <v>87</v>
      </c>
      <c r="BK1592" s="203">
        <f>ROUND(I1592*H1592,2)</f>
        <v>0</v>
      </c>
      <c r="BL1592" s="23" t="s">
        <v>239</v>
      </c>
      <c r="BM1592" s="23" t="s">
        <v>2875</v>
      </c>
    </row>
    <row r="1593" spans="2:65" s="11" customFormat="1" ht="13.5">
      <c r="B1593" s="210"/>
      <c r="C1593" s="211"/>
      <c r="D1593" s="204" t="s">
        <v>279</v>
      </c>
      <c r="E1593" s="211"/>
      <c r="F1593" s="213" t="s">
        <v>2876</v>
      </c>
      <c r="G1593" s="211"/>
      <c r="H1593" s="214">
        <v>18.149999999999999</v>
      </c>
      <c r="I1593" s="215"/>
      <c r="J1593" s="211"/>
      <c r="K1593" s="211"/>
      <c r="L1593" s="216"/>
      <c r="M1593" s="217"/>
      <c r="N1593" s="218"/>
      <c r="O1593" s="218"/>
      <c r="P1593" s="218"/>
      <c r="Q1593" s="218"/>
      <c r="R1593" s="218"/>
      <c r="S1593" s="218"/>
      <c r="T1593" s="219"/>
      <c r="AT1593" s="220" t="s">
        <v>279</v>
      </c>
      <c r="AU1593" s="220" t="s">
        <v>89</v>
      </c>
      <c r="AV1593" s="11" t="s">
        <v>89</v>
      </c>
      <c r="AW1593" s="11" t="s">
        <v>6</v>
      </c>
      <c r="AX1593" s="11" t="s">
        <v>87</v>
      </c>
      <c r="AY1593" s="220" t="s">
        <v>173</v>
      </c>
    </row>
    <row r="1594" spans="2:65" s="1" customFormat="1" ht="16.5" customHeight="1">
      <c r="B1594" s="41"/>
      <c r="C1594" s="192" t="s">
        <v>2877</v>
      </c>
      <c r="D1594" s="192" t="s">
        <v>176</v>
      </c>
      <c r="E1594" s="193" t="s">
        <v>2878</v>
      </c>
      <c r="F1594" s="194" t="s">
        <v>2879</v>
      </c>
      <c r="G1594" s="195" t="s">
        <v>327</v>
      </c>
      <c r="H1594" s="196">
        <v>336.2</v>
      </c>
      <c r="I1594" s="197"/>
      <c r="J1594" s="198">
        <f>ROUND(I1594*H1594,2)</f>
        <v>0</v>
      </c>
      <c r="K1594" s="194" t="s">
        <v>276</v>
      </c>
      <c r="L1594" s="61"/>
      <c r="M1594" s="199" t="s">
        <v>78</v>
      </c>
      <c r="N1594" s="200" t="s">
        <v>50</v>
      </c>
      <c r="O1594" s="42"/>
      <c r="P1594" s="201">
        <f>O1594*H1594</f>
        <v>0</v>
      </c>
      <c r="Q1594" s="201">
        <v>3.1E-4</v>
      </c>
      <c r="R1594" s="201">
        <f>Q1594*H1594</f>
        <v>0.104222</v>
      </c>
      <c r="S1594" s="201">
        <v>0</v>
      </c>
      <c r="T1594" s="202">
        <f>S1594*H1594</f>
        <v>0</v>
      </c>
      <c r="AR1594" s="23" t="s">
        <v>239</v>
      </c>
      <c r="AT1594" s="23" t="s">
        <v>176</v>
      </c>
      <c r="AU1594" s="23" t="s">
        <v>89</v>
      </c>
      <c r="AY1594" s="23" t="s">
        <v>173</v>
      </c>
      <c r="BE1594" s="203">
        <f>IF(N1594="základní",J1594,0)</f>
        <v>0</v>
      </c>
      <c r="BF1594" s="203">
        <f>IF(N1594="snížená",J1594,0)</f>
        <v>0</v>
      </c>
      <c r="BG1594" s="203">
        <f>IF(N1594="zákl. přenesená",J1594,0)</f>
        <v>0</v>
      </c>
      <c r="BH1594" s="203">
        <f>IF(N1594="sníž. přenesená",J1594,0)</f>
        <v>0</v>
      </c>
      <c r="BI1594" s="203">
        <f>IF(N1594="nulová",J1594,0)</f>
        <v>0</v>
      </c>
      <c r="BJ1594" s="23" t="s">
        <v>87</v>
      </c>
      <c r="BK1594" s="203">
        <f>ROUND(I1594*H1594,2)</f>
        <v>0</v>
      </c>
      <c r="BL1594" s="23" t="s">
        <v>239</v>
      </c>
      <c r="BM1594" s="23" t="s">
        <v>2880</v>
      </c>
    </row>
    <row r="1595" spans="2:65" s="1" customFormat="1" ht="13.5">
      <c r="B1595" s="41"/>
      <c r="C1595" s="63"/>
      <c r="D1595" s="204" t="s">
        <v>182</v>
      </c>
      <c r="E1595" s="63"/>
      <c r="F1595" s="205" t="s">
        <v>2881</v>
      </c>
      <c r="G1595" s="63"/>
      <c r="H1595" s="63"/>
      <c r="I1595" s="163"/>
      <c r="J1595" s="63"/>
      <c r="K1595" s="63"/>
      <c r="L1595" s="61"/>
      <c r="M1595" s="206"/>
      <c r="N1595" s="42"/>
      <c r="O1595" s="42"/>
      <c r="P1595" s="42"/>
      <c r="Q1595" s="42"/>
      <c r="R1595" s="42"/>
      <c r="S1595" s="42"/>
      <c r="T1595" s="78"/>
      <c r="AT1595" s="23" t="s">
        <v>182</v>
      </c>
      <c r="AU1595" s="23" t="s">
        <v>89</v>
      </c>
    </row>
    <row r="1596" spans="2:65" s="11" customFormat="1" ht="13.5">
      <c r="B1596" s="210"/>
      <c r="C1596" s="211"/>
      <c r="D1596" s="204" t="s">
        <v>279</v>
      </c>
      <c r="E1596" s="212" t="s">
        <v>78</v>
      </c>
      <c r="F1596" s="213" t="s">
        <v>2882</v>
      </c>
      <c r="G1596" s="211"/>
      <c r="H1596" s="214">
        <v>336.2</v>
      </c>
      <c r="I1596" s="215"/>
      <c r="J1596" s="211"/>
      <c r="K1596" s="211"/>
      <c r="L1596" s="216"/>
      <c r="M1596" s="217"/>
      <c r="N1596" s="218"/>
      <c r="O1596" s="218"/>
      <c r="P1596" s="218"/>
      <c r="Q1596" s="218"/>
      <c r="R1596" s="218"/>
      <c r="S1596" s="218"/>
      <c r="T1596" s="219"/>
      <c r="AT1596" s="220" t="s">
        <v>279</v>
      </c>
      <c r="AU1596" s="220" t="s">
        <v>89</v>
      </c>
      <c r="AV1596" s="11" t="s">
        <v>89</v>
      </c>
      <c r="AW1596" s="11" t="s">
        <v>42</v>
      </c>
      <c r="AX1596" s="11" t="s">
        <v>87</v>
      </c>
      <c r="AY1596" s="220" t="s">
        <v>173</v>
      </c>
    </row>
    <row r="1597" spans="2:65" s="1" customFormat="1" ht="16.5" customHeight="1">
      <c r="B1597" s="41"/>
      <c r="C1597" s="192" t="s">
        <v>2883</v>
      </c>
      <c r="D1597" s="192" t="s">
        <v>176</v>
      </c>
      <c r="E1597" s="193" t="s">
        <v>2884</v>
      </c>
      <c r="F1597" s="194" t="s">
        <v>2885</v>
      </c>
      <c r="G1597" s="195" t="s">
        <v>256</v>
      </c>
      <c r="H1597" s="196">
        <v>640.04999999999995</v>
      </c>
      <c r="I1597" s="197"/>
      <c r="J1597" s="198">
        <f>ROUND(I1597*H1597,2)</f>
        <v>0</v>
      </c>
      <c r="K1597" s="194" t="s">
        <v>276</v>
      </c>
      <c r="L1597" s="61"/>
      <c r="M1597" s="199" t="s">
        <v>78</v>
      </c>
      <c r="N1597" s="200" t="s">
        <v>50</v>
      </c>
      <c r="O1597" s="42"/>
      <c r="P1597" s="201">
        <f>O1597*H1597</f>
        <v>0</v>
      </c>
      <c r="Q1597" s="201">
        <v>2.9999999999999997E-4</v>
      </c>
      <c r="R1597" s="201">
        <f>Q1597*H1597</f>
        <v>0.19201499999999996</v>
      </c>
      <c r="S1597" s="201">
        <v>0</v>
      </c>
      <c r="T1597" s="202">
        <f>S1597*H1597</f>
        <v>0</v>
      </c>
      <c r="AR1597" s="23" t="s">
        <v>239</v>
      </c>
      <c r="AT1597" s="23" t="s">
        <v>176</v>
      </c>
      <c r="AU1597" s="23" t="s">
        <v>89</v>
      </c>
      <c r="AY1597" s="23" t="s">
        <v>173</v>
      </c>
      <c r="BE1597" s="203">
        <f>IF(N1597="základní",J1597,0)</f>
        <v>0</v>
      </c>
      <c r="BF1597" s="203">
        <f>IF(N1597="snížená",J1597,0)</f>
        <v>0</v>
      </c>
      <c r="BG1597" s="203">
        <f>IF(N1597="zákl. přenesená",J1597,0)</f>
        <v>0</v>
      </c>
      <c r="BH1597" s="203">
        <f>IF(N1597="sníž. přenesená",J1597,0)</f>
        <v>0</v>
      </c>
      <c r="BI1597" s="203">
        <f>IF(N1597="nulová",J1597,0)</f>
        <v>0</v>
      </c>
      <c r="BJ1597" s="23" t="s">
        <v>87</v>
      </c>
      <c r="BK1597" s="203">
        <f>ROUND(I1597*H1597,2)</f>
        <v>0</v>
      </c>
      <c r="BL1597" s="23" t="s">
        <v>239</v>
      </c>
      <c r="BM1597" s="23" t="s">
        <v>2886</v>
      </c>
    </row>
    <row r="1598" spans="2:65" s="1" customFormat="1" ht="13.5">
      <c r="B1598" s="41"/>
      <c r="C1598" s="63"/>
      <c r="D1598" s="204" t="s">
        <v>182</v>
      </c>
      <c r="E1598" s="63"/>
      <c r="F1598" s="205" t="s">
        <v>2887</v>
      </c>
      <c r="G1598" s="63"/>
      <c r="H1598" s="63"/>
      <c r="I1598" s="163"/>
      <c r="J1598" s="63"/>
      <c r="K1598" s="63"/>
      <c r="L1598" s="61"/>
      <c r="M1598" s="206"/>
      <c r="N1598" s="42"/>
      <c r="O1598" s="42"/>
      <c r="P1598" s="42"/>
      <c r="Q1598" s="42"/>
      <c r="R1598" s="42"/>
      <c r="S1598" s="42"/>
      <c r="T1598" s="78"/>
      <c r="AT1598" s="23" t="s">
        <v>182</v>
      </c>
      <c r="AU1598" s="23" t="s">
        <v>89</v>
      </c>
    </row>
    <row r="1599" spans="2:65" s="1" customFormat="1" ht="16.5" customHeight="1">
      <c r="B1599" s="41"/>
      <c r="C1599" s="192" t="s">
        <v>2888</v>
      </c>
      <c r="D1599" s="192" t="s">
        <v>176</v>
      </c>
      <c r="E1599" s="193" t="s">
        <v>2889</v>
      </c>
      <c r="F1599" s="194" t="s">
        <v>2890</v>
      </c>
      <c r="G1599" s="195" t="s">
        <v>332</v>
      </c>
      <c r="H1599" s="196">
        <v>4.9390000000000001</v>
      </c>
      <c r="I1599" s="197"/>
      <c r="J1599" s="198">
        <f>ROUND(I1599*H1599,2)</f>
        <v>0</v>
      </c>
      <c r="K1599" s="194" t="s">
        <v>276</v>
      </c>
      <c r="L1599" s="61"/>
      <c r="M1599" s="199" t="s">
        <v>78</v>
      </c>
      <c r="N1599" s="200" t="s">
        <v>50</v>
      </c>
      <c r="O1599" s="42"/>
      <c r="P1599" s="201">
        <f>O1599*H1599</f>
        <v>0</v>
      </c>
      <c r="Q1599" s="201">
        <v>0</v>
      </c>
      <c r="R1599" s="201">
        <f>Q1599*H1599</f>
        <v>0</v>
      </c>
      <c r="S1599" s="201">
        <v>0</v>
      </c>
      <c r="T1599" s="202">
        <f>S1599*H1599</f>
        <v>0</v>
      </c>
      <c r="AR1599" s="23" t="s">
        <v>239</v>
      </c>
      <c r="AT1599" s="23" t="s">
        <v>176</v>
      </c>
      <c r="AU1599" s="23" t="s">
        <v>89</v>
      </c>
      <c r="AY1599" s="23" t="s">
        <v>173</v>
      </c>
      <c r="BE1599" s="203">
        <f>IF(N1599="základní",J1599,0)</f>
        <v>0</v>
      </c>
      <c r="BF1599" s="203">
        <f>IF(N1599="snížená",J1599,0)</f>
        <v>0</v>
      </c>
      <c r="BG1599" s="203">
        <f>IF(N1599="zákl. přenesená",J1599,0)</f>
        <v>0</v>
      </c>
      <c r="BH1599" s="203">
        <f>IF(N1599="sníž. přenesená",J1599,0)</f>
        <v>0</v>
      </c>
      <c r="BI1599" s="203">
        <f>IF(N1599="nulová",J1599,0)</f>
        <v>0</v>
      </c>
      <c r="BJ1599" s="23" t="s">
        <v>87</v>
      </c>
      <c r="BK1599" s="203">
        <f>ROUND(I1599*H1599,2)</f>
        <v>0</v>
      </c>
      <c r="BL1599" s="23" t="s">
        <v>239</v>
      </c>
      <c r="BM1599" s="23" t="s">
        <v>2891</v>
      </c>
    </row>
    <row r="1600" spans="2:65" s="1" customFormat="1" ht="27">
      <c r="B1600" s="41"/>
      <c r="C1600" s="63"/>
      <c r="D1600" s="204" t="s">
        <v>182</v>
      </c>
      <c r="E1600" s="63"/>
      <c r="F1600" s="205" t="s">
        <v>2892</v>
      </c>
      <c r="G1600" s="63"/>
      <c r="H1600" s="63"/>
      <c r="I1600" s="163"/>
      <c r="J1600" s="63"/>
      <c r="K1600" s="63"/>
      <c r="L1600" s="61"/>
      <c r="M1600" s="206"/>
      <c r="N1600" s="42"/>
      <c r="O1600" s="42"/>
      <c r="P1600" s="42"/>
      <c r="Q1600" s="42"/>
      <c r="R1600" s="42"/>
      <c r="S1600" s="42"/>
      <c r="T1600" s="78"/>
      <c r="AT1600" s="23" t="s">
        <v>182</v>
      </c>
      <c r="AU1600" s="23" t="s">
        <v>89</v>
      </c>
    </row>
    <row r="1601" spans="2:65" s="10" customFormat="1" ht="29.85" customHeight="1">
      <c r="B1601" s="176"/>
      <c r="C1601" s="177"/>
      <c r="D1601" s="178" t="s">
        <v>79</v>
      </c>
      <c r="E1601" s="190" t="s">
        <v>2893</v>
      </c>
      <c r="F1601" s="190" t="s">
        <v>2894</v>
      </c>
      <c r="G1601" s="177"/>
      <c r="H1601" s="177"/>
      <c r="I1601" s="180"/>
      <c r="J1601" s="191">
        <f>BK1601</f>
        <v>0</v>
      </c>
      <c r="K1601" s="177"/>
      <c r="L1601" s="182"/>
      <c r="M1601" s="183"/>
      <c r="N1601" s="184"/>
      <c r="O1601" s="184"/>
      <c r="P1601" s="185">
        <f>SUM(P1602:P1622)</f>
        <v>0</v>
      </c>
      <c r="Q1601" s="184"/>
      <c r="R1601" s="185">
        <f>SUM(R1602:R1622)</f>
        <v>9.9213400000000007E-2</v>
      </c>
      <c r="S1601" s="184"/>
      <c r="T1601" s="186">
        <f>SUM(T1602:T1622)</f>
        <v>0</v>
      </c>
      <c r="AR1601" s="187" t="s">
        <v>89</v>
      </c>
      <c r="AT1601" s="188" t="s">
        <v>79</v>
      </c>
      <c r="AU1601" s="188" t="s">
        <v>87</v>
      </c>
      <c r="AY1601" s="187" t="s">
        <v>173</v>
      </c>
      <c r="BK1601" s="189">
        <f>SUM(BK1602:BK1622)</f>
        <v>0</v>
      </c>
    </row>
    <row r="1602" spans="2:65" s="1" customFormat="1" ht="25.5" customHeight="1">
      <c r="B1602" s="41"/>
      <c r="C1602" s="192" t="s">
        <v>2895</v>
      </c>
      <c r="D1602" s="192" t="s">
        <v>176</v>
      </c>
      <c r="E1602" s="193" t="s">
        <v>2896</v>
      </c>
      <c r="F1602" s="194" t="s">
        <v>2897</v>
      </c>
      <c r="G1602" s="195" t="s">
        <v>256</v>
      </c>
      <c r="H1602" s="196">
        <v>8</v>
      </c>
      <c r="I1602" s="197"/>
      <c r="J1602" s="198">
        <f>ROUND(I1602*H1602,2)</f>
        <v>0</v>
      </c>
      <c r="K1602" s="194" t="s">
        <v>78</v>
      </c>
      <c r="L1602" s="61"/>
      <c r="M1602" s="199" t="s">
        <v>78</v>
      </c>
      <c r="N1602" s="200" t="s">
        <v>50</v>
      </c>
      <c r="O1602" s="42"/>
      <c r="P1602" s="201">
        <f>O1602*H1602</f>
        <v>0</v>
      </c>
      <c r="Q1602" s="201">
        <v>3.1E-4</v>
      </c>
      <c r="R1602" s="201">
        <f>Q1602*H1602</f>
        <v>2.48E-3</v>
      </c>
      <c r="S1602" s="201">
        <v>0</v>
      </c>
      <c r="T1602" s="202">
        <f>S1602*H1602</f>
        <v>0</v>
      </c>
      <c r="AR1602" s="23" t="s">
        <v>239</v>
      </c>
      <c r="AT1602" s="23" t="s">
        <v>176</v>
      </c>
      <c r="AU1602" s="23" t="s">
        <v>89</v>
      </c>
      <c r="AY1602" s="23" t="s">
        <v>173</v>
      </c>
      <c r="BE1602" s="203">
        <f>IF(N1602="základní",J1602,0)</f>
        <v>0</v>
      </c>
      <c r="BF1602" s="203">
        <f>IF(N1602="snížená",J1602,0)</f>
        <v>0</v>
      </c>
      <c r="BG1602" s="203">
        <f>IF(N1602="zákl. přenesená",J1602,0)</f>
        <v>0</v>
      </c>
      <c r="BH1602" s="203">
        <f>IF(N1602="sníž. přenesená",J1602,0)</f>
        <v>0</v>
      </c>
      <c r="BI1602" s="203">
        <f>IF(N1602="nulová",J1602,0)</f>
        <v>0</v>
      </c>
      <c r="BJ1602" s="23" t="s">
        <v>87</v>
      </c>
      <c r="BK1602" s="203">
        <f>ROUND(I1602*H1602,2)</f>
        <v>0</v>
      </c>
      <c r="BL1602" s="23" t="s">
        <v>239</v>
      </c>
      <c r="BM1602" s="23" t="s">
        <v>2898</v>
      </c>
    </row>
    <row r="1603" spans="2:65" s="1" customFormat="1" ht="16.5" customHeight="1">
      <c r="B1603" s="41"/>
      <c r="C1603" s="192" t="s">
        <v>2899</v>
      </c>
      <c r="D1603" s="192" t="s">
        <v>176</v>
      </c>
      <c r="E1603" s="193" t="s">
        <v>2900</v>
      </c>
      <c r="F1603" s="194" t="s">
        <v>2901</v>
      </c>
      <c r="G1603" s="195" t="s">
        <v>256</v>
      </c>
      <c r="H1603" s="196">
        <v>407.23599999999999</v>
      </c>
      <c r="I1603" s="197"/>
      <c r="J1603" s="198">
        <f>ROUND(I1603*H1603,2)</f>
        <v>0</v>
      </c>
      <c r="K1603" s="194" t="s">
        <v>276</v>
      </c>
      <c r="L1603" s="61"/>
      <c r="M1603" s="199" t="s">
        <v>78</v>
      </c>
      <c r="N1603" s="200" t="s">
        <v>50</v>
      </c>
      <c r="O1603" s="42"/>
      <c r="P1603" s="201">
        <f>O1603*H1603</f>
        <v>0</v>
      </c>
      <c r="Q1603" s="201">
        <v>1.7000000000000001E-4</v>
      </c>
      <c r="R1603" s="201">
        <f>Q1603*H1603</f>
        <v>6.9230120000000006E-2</v>
      </c>
      <c r="S1603" s="201">
        <v>0</v>
      </c>
      <c r="T1603" s="202">
        <f>S1603*H1603</f>
        <v>0</v>
      </c>
      <c r="AR1603" s="23" t="s">
        <v>239</v>
      </c>
      <c r="AT1603" s="23" t="s">
        <v>176</v>
      </c>
      <c r="AU1603" s="23" t="s">
        <v>89</v>
      </c>
      <c r="AY1603" s="23" t="s">
        <v>173</v>
      </c>
      <c r="BE1603" s="203">
        <f>IF(N1603="základní",J1603,0)</f>
        <v>0</v>
      </c>
      <c r="BF1603" s="203">
        <f>IF(N1603="snížená",J1603,0)</f>
        <v>0</v>
      </c>
      <c r="BG1603" s="203">
        <f>IF(N1603="zákl. přenesená",J1603,0)</f>
        <v>0</v>
      </c>
      <c r="BH1603" s="203">
        <f>IF(N1603="sníž. přenesená",J1603,0)</f>
        <v>0</v>
      </c>
      <c r="BI1603" s="203">
        <f>IF(N1603="nulová",J1603,0)</f>
        <v>0</v>
      </c>
      <c r="BJ1603" s="23" t="s">
        <v>87</v>
      </c>
      <c r="BK1603" s="203">
        <f>ROUND(I1603*H1603,2)</f>
        <v>0</v>
      </c>
      <c r="BL1603" s="23" t="s">
        <v>239</v>
      </c>
      <c r="BM1603" s="23" t="s">
        <v>2902</v>
      </c>
    </row>
    <row r="1604" spans="2:65" s="1" customFormat="1" ht="13.5">
      <c r="B1604" s="41"/>
      <c r="C1604" s="63"/>
      <c r="D1604" s="204" t="s">
        <v>182</v>
      </c>
      <c r="E1604" s="63"/>
      <c r="F1604" s="205" t="s">
        <v>2903</v>
      </c>
      <c r="G1604" s="63"/>
      <c r="H1604" s="63"/>
      <c r="I1604" s="163"/>
      <c r="J1604" s="63"/>
      <c r="K1604" s="63"/>
      <c r="L1604" s="61"/>
      <c r="M1604" s="206"/>
      <c r="N1604" s="42"/>
      <c r="O1604" s="42"/>
      <c r="P1604" s="42"/>
      <c r="Q1604" s="42"/>
      <c r="R1604" s="42"/>
      <c r="S1604" s="42"/>
      <c r="T1604" s="78"/>
      <c r="AT1604" s="23" t="s">
        <v>182</v>
      </c>
      <c r="AU1604" s="23" t="s">
        <v>89</v>
      </c>
    </row>
    <row r="1605" spans="2:65" s="12" customFormat="1" ht="13.5">
      <c r="B1605" s="221"/>
      <c r="C1605" s="222"/>
      <c r="D1605" s="204" t="s">
        <v>279</v>
      </c>
      <c r="E1605" s="223" t="s">
        <v>78</v>
      </c>
      <c r="F1605" s="224" t="s">
        <v>1664</v>
      </c>
      <c r="G1605" s="222"/>
      <c r="H1605" s="223" t="s">
        <v>78</v>
      </c>
      <c r="I1605" s="225"/>
      <c r="J1605" s="222"/>
      <c r="K1605" s="222"/>
      <c r="L1605" s="226"/>
      <c r="M1605" s="227"/>
      <c r="N1605" s="228"/>
      <c r="O1605" s="228"/>
      <c r="P1605" s="228"/>
      <c r="Q1605" s="228"/>
      <c r="R1605" s="228"/>
      <c r="S1605" s="228"/>
      <c r="T1605" s="229"/>
      <c r="AT1605" s="230" t="s">
        <v>279</v>
      </c>
      <c r="AU1605" s="230" t="s">
        <v>89</v>
      </c>
      <c r="AV1605" s="12" t="s">
        <v>87</v>
      </c>
      <c r="AW1605" s="12" t="s">
        <v>42</v>
      </c>
      <c r="AX1605" s="12" t="s">
        <v>80</v>
      </c>
      <c r="AY1605" s="230" t="s">
        <v>173</v>
      </c>
    </row>
    <row r="1606" spans="2:65" s="11" customFormat="1" ht="13.5">
      <c r="B1606" s="210"/>
      <c r="C1606" s="211"/>
      <c r="D1606" s="204" t="s">
        <v>279</v>
      </c>
      <c r="E1606" s="212" t="s">
        <v>78</v>
      </c>
      <c r="F1606" s="213" t="s">
        <v>1832</v>
      </c>
      <c r="G1606" s="211"/>
      <c r="H1606" s="214">
        <v>87.691000000000003</v>
      </c>
      <c r="I1606" s="215"/>
      <c r="J1606" s="211"/>
      <c r="K1606" s="211"/>
      <c r="L1606" s="216"/>
      <c r="M1606" s="217"/>
      <c r="N1606" s="218"/>
      <c r="O1606" s="218"/>
      <c r="P1606" s="218"/>
      <c r="Q1606" s="218"/>
      <c r="R1606" s="218"/>
      <c r="S1606" s="218"/>
      <c r="T1606" s="219"/>
      <c r="AT1606" s="220" t="s">
        <v>279</v>
      </c>
      <c r="AU1606" s="220" t="s">
        <v>89</v>
      </c>
      <c r="AV1606" s="11" t="s">
        <v>89</v>
      </c>
      <c r="AW1606" s="11" t="s">
        <v>42</v>
      </c>
      <c r="AX1606" s="11" t="s">
        <v>80</v>
      </c>
      <c r="AY1606" s="220" t="s">
        <v>173</v>
      </c>
    </row>
    <row r="1607" spans="2:65" s="11" customFormat="1" ht="13.5">
      <c r="B1607" s="210"/>
      <c r="C1607" s="211"/>
      <c r="D1607" s="204" t="s">
        <v>279</v>
      </c>
      <c r="E1607" s="212" t="s">
        <v>78</v>
      </c>
      <c r="F1607" s="213" t="s">
        <v>1833</v>
      </c>
      <c r="G1607" s="211"/>
      <c r="H1607" s="214">
        <v>89.481999999999999</v>
      </c>
      <c r="I1607" s="215"/>
      <c r="J1607" s="211"/>
      <c r="K1607" s="211"/>
      <c r="L1607" s="216"/>
      <c r="M1607" s="217"/>
      <c r="N1607" s="218"/>
      <c r="O1607" s="218"/>
      <c r="P1607" s="218"/>
      <c r="Q1607" s="218"/>
      <c r="R1607" s="218"/>
      <c r="S1607" s="218"/>
      <c r="T1607" s="219"/>
      <c r="AT1607" s="220" t="s">
        <v>279</v>
      </c>
      <c r="AU1607" s="220" t="s">
        <v>89</v>
      </c>
      <c r="AV1607" s="11" t="s">
        <v>89</v>
      </c>
      <c r="AW1607" s="11" t="s">
        <v>42</v>
      </c>
      <c r="AX1607" s="11" t="s">
        <v>80</v>
      </c>
      <c r="AY1607" s="220" t="s">
        <v>173</v>
      </c>
    </row>
    <row r="1608" spans="2:65" s="11" customFormat="1" ht="13.5">
      <c r="B1608" s="210"/>
      <c r="C1608" s="211"/>
      <c r="D1608" s="204" t="s">
        <v>279</v>
      </c>
      <c r="E1608" s="212" t="s">
        <v>78</v>
      </c>
      <c r="F1608" s="213" t="s">
        <v>1834</v>
      </c>
      <c r="G1608" s="211"/>
      <c r="H1608" s="214">
        <v>13.305999999999999</v>
      </c>
      <c r="I1608" s="215"/>
      <c r="J1608" s="211"/>
      <c r="K1608" s="211"/>
      <c r="L1608" s="216"/>
      <c r="M1608" s="217"/>
      <c r="N1608" s="218"/>
      <c r="O1608" s="218"/>
      <c r="P1608" s="218"/>
      <c r="Q1608" s="218"/>
      <c r="R1608" s="218"/>
      <c r="S1608" s="218"/>
      <c r="T1608" s="219"/>
      <c r="AT1608" s="220" t="s">
        <v>279</v>
      </c>
      <c r="AU1608" s="220" t="s">
        <v>89</v>
      </c>
      <c r="AV1608" s="11" t="s">
        <v>89</v>
      </c>
      <c r="AW1608" s="11" t="s">
        <v>42</v>
      </c>
      <c r="AX1608" s="11" t="s">
        <v>80</v>
      </c>
      <c r="AY1608" s="220" t="s">
        <v>173</v>
      </c>
    </row>
    <row r="1609" spans="2:65" s="11" customFormat="1" ht="13.5">
      <c r="B1609" s="210"/>
      <c r="C1609" s="211"/>
      <c r="D1609" s="204" t="s">
        <v>279</v>
      </c>
      <c r="E1609" s="212" t="s">
        <v>78</v>
      </c>
      <c r="F1609" s="213" t="s">
        <v>1836</v>
      </c>
      <c r="G1609" s="211"/>
      <c r="H1609" s="214">
        <v>48.210999999999999</v>
      </c>
      <c r="I1609" s="215"/>
      <c r="J1609" s="211"/>
      <c r="K1609" s="211"/>
      <c r="L1609" s="216"/>
      <c r="M1609" s="217"/>
      <c r="N1609" s="218"/>
      <c r="O1609" s="218"/>
      <c r="P1609" s="218"/>
      <c r="Q1609" s="218"/>
      <c r="R1609" s="218"/>
      <c r="S1609" s="218"/>
      <c r="T1609" s="219"/>
      <c r="AT1609" s="220" t="s">
        <v>279</v>
      </c>
      <c r="AU1609" s="220" t="s">
        <v>89</v>
      </c>
      <c r="AV1609" s="11" t="s">
        <v>89</v>
      </c>
      <c r="AW1609" s="11" t="s">
        <v>42</v>
      </c>
      <c r="AX1609" s="11" t="s">
        <v>80</v>
      </c>
      <c r="AY1609" s="220" t="s">
        <v>173</v>
      </c>
    </row>
    <row r="1610" spans="2:65" s="11" customFormat="1" ht="13.5">
      <c r="B1610" s="210"/>
      <c r="C1610" s="211"/>
      <c r="D1610" s="204" t="s">
        <v>279</v>
      </c>
      <c r="E1610" s="212" t="s">
        <v>78</v>
      </c>
      <c r="F1610" s="213" t="s">
        <v>1837</v>
      </c>
      <c r="G1610" s="211"/>
      <c r="H1610" s="214">
        <v>2.419</v>
      </c>
      <c r="I1610" s="215"/>
      <c r="J1610" s="211"/>
      <c r="K1610" s="211"/>
      <c r="L1610" s="216"/>
      <c r="M1610" s="217"/>
      <c r="N1610" s="218"/>
      <c r="O1610" s="218"/>
      <c r="P1610" s="218"/>
      <c r="Q1610" s="218"/>
      <c r="R1610" s="218"/>
      <c r="S1610" s="218"/>
      <c r="T1610" s="219"/>
      <c r="AT1610" s="220" t="s">
        <v>279</v>
      </c>
      <c r="AU1610" s="220" t="s">
        <v>89</v>
      </c>
      <c r="AV1610" s="11" t="s">
        <v>89</v>
      </c>
      <c r="AW1610" s="11" t="s">
        <v>42</v>
      </c>
      <c r="AX1610" s="11" t="s">
        <v>80</v>
      </c>
      <c r="AY1610" s="220" t="s">
        <v>173</v>
      </c>
    </row>
    <row r="1611" spans="2:65" s="11" customFormat="1" ht="13.5">
      <c r="B1611" s="210"/>
      <c r="C1611" s="211"/>
      <c r="D1611" s="204" t="s">
        <v>279</v>
      </c>
      <c r="E1611" s="212" t="s">
        <v>78</v>
      </c>
      <c r="F1611" s="213" t="s">
        <v>1838</v>
      </c>
      <c r="G1611" s="211"/>
      <c r="H1611" s="214">
        <v>22.751999999999999</v>
      </c>
      <c r="I1611" s="215"/>
      <c r="J1611" s="211"/>
      <c r="K1611" s="211"/>
      <c r="L1611" s="216"/>
      <c r="M1611" s="217"/>
      <c r="N1611" s="218"/>
      <c r="O1611" s="218"/>
      <c r="P1611" s="218"/>
      <c r="Q1611" s="218"/>
      <c r="R1611" s="218"/>
      <c r="S1611" s="218"/>
      <c r="T1611" s="219"/>
      <c r="AT1611" s="220" t="s">
        <v>279</v>
      </c>
      <c r="AU1611" s="220" t="s">
        <v>89</v>
      </c>
      <c r="AV1611" s="11" t="s">
        <v>89</v>
      </c>
      <c r="AW1611" s="11" t="s">
        <v>42</v>
      </c>
      <c r="AX1611" s="11" t="s">
        <v>80</v>
      </c>
      <c r="AY1611" s="220" t="s">
        <v>173</v>
      </c>
    </row>
    <row r="1612" spans="2:65" s="12" customFormat="1" ht="13.5">
      <c r="B1612" s="221"/>
      <c r="C1612" s="222"/>
      <c r="D1612" s="204" t="s">
        <v>279</v>
      </c>
      <c r="E1612" s="223" t="s">
        <v>78</v>
      </c>
      <c r="F1612" s="224" t="s">
        <v>2904</v>
      </c>
      <c r="G1612" s="222"/>
      <c r="H1612" s="223" t="s">
        <v>78</v>
      </c>
      <c r="I1612" s="225"/>
      <c r="J1612" s="222"/>
      <c r="K1612" s="222"/>
      <c r="L1612" s="226"/>
      <c r="M1612" s="227"/>
      <c r="N1612" s="228"/>
      <c r="O1612" s="228"/>
      <c r="P1612" s="228"/>
      <c r="Q1612" s="228"/>
      <c r="R1612" s="228"/>
      <c r="S1612" s="228"/>
      <c r="T1612" s="229"/>
      <c r="AT1612" s="230" t="s">
        <v>279</v>
      </c>
      <c r="AU1612" s="230" t="s">
        <v>89</v>
      </c>
      <c r="AV1612" s="12" t="s">
        <v>87</v>
      </c>
      <c r="AW1612" s="12" t="s">
        <v>42</v>
      </c>
      <c r="AX1612" s="12" t="s">
        <v>80</v>
      </c>
      <c r="AY1612" s="230" t="s">
        <v>173</v>
      </c>
    </row>
    <row r="1613" spans="2:65" s="11" customFormat="1" ht="13.5">
      <c r="B1613" s="210"/>
      <c r="C1613" s="211"/>
      <c r="D1613" s="204" t="s">
        <v>279</v>
      </c>
      <c r="E1613" s="212" t="s">
        <v>78</v>
      </c>
      <c r="F1613" s="213" t="s">
        <v>2905</v>
      </c>
      <c r="G1613" s="211"/>
      <c r="H1613" s="214">
        <v>127.919</v>
      </c>
      <c r="I1613" s="215"/>
      <c r="J1613" s="211"/>
      <c r="K1613" s="211"/>
      <c r="L1613" s="216"/>
      <c r="M1613" s="217"/>
      <c r="N1613" s="218"/>
      <c r="O1613" s="218"/>
      <c r="P1613" s="218"/>
      <c r="Q1613" s="218"/>
      <c r="R1613" s="218"/>
      <c r="S1613" s="218"/>
      <c r="T1613" s="219"/>
      <c r="AT1613" s="220" t="s">
        <v>279</v>
      </c>
      <c r="AU1613" s="220" t="s">
        <v>89</v>
      </c>
      <c r="AV1613" s="11" t="s">
        <v>89</v>
      </c>
      <c r="AW1613" s="11" t="s">
        <v>42</v>
      </c>
      <c r="AX1613" s="11" t="s">
        <v>80</v>
      </c>
      <c r="AY1613" s="220" t="s">
        <v>173</v>
      </c>
    </row>
    <row r="1614" spans="2:65" s="11" customFormat="1" ht="13.5">
      <c r="B1614" s="210"/>
      <c r="C1614" s="211"/>
      <c r="D1614" s="204" t="s">
        <v>279</v>
      </c>
      <c r="E1614" s="212" t="s">
        <v>78</v>
      </c>
      <c r="F1614" s="213" t="s">
        <v>2906</v>
      </c>
      <c r="G1614" s="211"/>
      <c r="H1614" s="214">
        <v>5.6</v>
      </c>
      <c r="I1614" s="215"/>
      <c r="J1614" s="211"/>
      <c r="K1614" s="211"/>
      <c r="L1614" s="216"/>
      <c r="M1614" s="217"/>
      <c r="N1614" s="218"/>
      <c r="O1614" s="218"/>
      <c r="P1614" s="218"/>
      <c r="Q1614" s="218"/>
      <c r="R1614" s="218"/>
      <c r="S1614" s="218"/>
      <c r="T1614" s="219"/>
      <c r="AT1614" s="220" t="s">
        <v>279</v>
      </c>
      <c r="AU1614" s="220" t="s">
        <v>89</v>
      </c>
      <c r="AV1614" s="11" t="s">
        <v>89</v>
      </c>
      <c r="AW1614" s="11" t="s">
        <v>42</v>
      </c>
      <c r="AX1614" s="11" t="s">
        <v>80</v>
      </c>
      <c r="AY1614" s="220" t="s">
        <v>173</v>
      </c>
    </row>
    <row r="1615" spans="2:65" s="11" customFormat="1" ht="13.5">
      <c r="B1615" s="210"/>
      <c r="C1615" s="211"/>
      <c r="D1615" s="204" t="s">
        <v>279</v>
      </c>
      <c r="E1615" s="212" t="s">
        <v>78</v>
      </c>
      <c r="F1615" s="213" t="s">
        <v>2907</v>
      </c>
      <c r="G1615" s="211"/>
      <c r="H1615" s="214">
        <v>9.8559999999999999</v>
      </c>
      <c r="I1615" s="215"/>
      <c r="J1615" s="211"/>
      <c r="K1615" s="211"/>
      <c r="L1615" s="216"/>
      <c r="M1615" s="217"/>
      <c r="N1615" s="218"/>
      <c r="O1615" s="218"/>
      <c r="P1615" s="218"/>
      <c r="Q1615" s="218"/>
      <c r="R1615" s="218"/>
      <c r="S1615" s="218"/>
      <c r="T1615" s="219"/>
      <c r="AT1615" s="220" t="s">
        <v>279</v>
      </c>
      <c r="AU1615" s="220" t="s">
        <v>89</v>
      </c>
      <c r="AV1615" s="11" t="s">
        <v>89</v>
      </c>
      <c r="AW1615" s="11" t="s">
        <v>42</v>
      </c>
      <c r="AX1615" s="11" t="s">
        <v>80</v>
      </c>
      <c r="AY1615" s="220" t="s">
        <v>173</v>
      </c>
    </row>
    <row r="1616" spans="2:65" s="13" customFormat="1" ht="13.5">
      <c r="B1616" s="231"/>
      <c r="C1616" s="232"/>
      <c r="D1616" s="204" t="s">
        <v>279</v>
      </c>
      <c r="E1616" s="233" t="s">
        <v>78</v>
      </c>
      <c r="F1616" s="234" t="s">
        <v>292</v>
      </c>
      <c r="G1616" s="232"/>
      <c r="H1616" s="235">
        <v>407.23599999999999</v>
      </c>
      <c r="I1616" s="236"/>
      <c r="J1616" s="232"/>
      <c r="K1616" s="232"/>
      <c r="L1616" s="237"/>
      <c r="M1616" s="238"/>
      <c r="N1616" s="239"/>
      <c r="O1616" s="239"/>
      <c r="P1616" s="239"/>
      <c r="Q1616" s="239"/>
      <c r="R1616" s="239"/>
      <c r="S1616" s="239"/>
      <c r="T1616" s="240"/>
      <c r="AT1616" s="241" t="s">
        <v>279</v>
      </c>
      <c r="AU1616" s="241" t="s">
        <v>89</v>
      </c>
      <c r="AV1616" s="13" t="s">
        <v>194</v>
      </c>
      <c r="AW1616" s="13" t="s">
        <v>42</v>
      </c>
      <c r="AX1616" s="13" t="s">
        <v>87</v>
      </c>
      <c r="AY1616" s="241" t="s">
        <v>173</v>
      </c>
    </row>
    <row r="1617" spans="2:65" s="1" customFormat="1" ht="16.5" customHeight="1">
      <c r="B1617" s="41"/>
      <c r="C1617" s="192" t="s">
        <v>2908</v>
      </c>
      <c r="D1617" s="192" t="s">
        <v>176</v>
      </c>
      <c r="E1617" s="193" t="s">
        <v>2909</v>
      </c>
      <c r="F1617" s="194" t="s">
        <v>2910</v>
      </c>
      <c r="G1617" s="195" t="s">
        <v>256</v>
      </c>
      <c r="H1617" s="196">
        <v>343.791</v>
      </c>
      <c r="I1617" s="197"/>
      <c r="J1617" s="198">
        <f>ROUND(I1617*H1617,2)</f>
        <v>0</v>
      </c>
      <c r="K1617" s="194" t="s">
        <v>276</v>
      </c>
      <c r="L1617" s="61"/>
      <c r="M1617" s="199" t="s">
        <v>78</v>
      </c>
      <c r="N1617" s="200" t="s">
        <v>50</v>
      </c>
      <c r="O1617" s="42"/>
      <c r="P1617" s="201">
        <f>O1617*H1617</f>
        <v>0</v>
      </c>
      <c r="Q1617" s="201">
        <v>8.0000000000000007E-5</v>
      </c>
      <c r="R1617" s="201">
        <f>Q1617*H1617</f>
        <v>2.7503280000000001E-2</v>
      </c>
      <c r="S1617" s="201">
        <v>0</v>
      </c>
      <c r="T1617" s="202">
        <f>S1617*H1617</f>
        <v>0</v>
      </c>
      <c r="AR1617" s="23" t="s">
        <v>239</v>
      </c>
      <c r="AT1617" s="23" t="s">
        <v>176</v>
      </c>
      <c r="AU1617" s="23" t="s">
        <v>89</v>
      </c>
      <c r="AY1617" s="23" t="s">
        <v>173</v>
      </c>
      <c r="BE1617" s="203">
        <f>IF(N1617="základní",J1617,0)</f>
        <v>0</v>
      </c>
      <c r="BF1617" s="203">
        <f>IF(N1617="snížená",J1617,0)</f>
        <v>0</v>
      </c>
      <c r="BG1617" s="203">
        <f>IF(N1617="zákl. přenesená",J1617,0)</f>
        <v>0</v>
      </c>
      <c r="BH1617" s="203">
        <f>IF(N1617="sníž. přenesená",J1617,0)</f>
        <v>0</v>
      </c>
      <c r="BI1617" s="203">
        <f>IF(N1617="nulová",J1617,0)</f>
        <v>0</v>
      </c>
      <c r="BJ1617" s="23" t="s">
        <v>87</v>
      </c>
      <c r="BK1617" s="203">
        <f>ROUND(I1617*H1617,2)</f>
        <v>0</v>
      </c>
      <c r="BL1617" s="23" t="s">
        <v>239</v>
      </c>
      <c r="BM1617" s="23" t="s">
        <v>2911</v>
      </c>
    </row>
    <row r="1618" spans="2:65" s="1" customFormat="1" ht="13.5">
      <c r="B1618" s="41"/>
      <c r="C1618" s="63"/>
      <c r="D1618" s="204" t="s">
        <v>182</v>
      </c>
      <c r="E1618" s="63"/>
      <c r="F1618" s="205" t="s">
        <v>2912</v>
      </c>
      <c r="G1618" s="63"/>
      <c r="H1618" s="63"/>
      <c r="I1618" s="163"/>
      <c r="J1618" s="63"/>
      <c r="K1618" s="63"/>
      <c r="L1618" s="61"/>
      <c r="M1618" s="206"/>
      <c r="N1618" s="42"/>
      <c r="O1618" s="42"/>
      <c r="P1618" s="42"/>
      <c r="Q1618" s="42"/>
      <c r="R1618" s="42"/>
      <c r="S1618" s="42"/>
      <c r="T1618" s="78"/>
      <c r="AT1618" s="23" t="s">
        <v>182</v>
      </c>
      <c r="AU1618" s="23" t="s">
        <v>89</v>
      </c>
    </row>
    <row r="1619" spans="2:65" s="1" customFormat="1" ht="27">
      <c r="B1619" s="41"/>
      <c r="C1619" s="63"/>
      <c r="D1619" s="204" t="s">
        <v>351</v>
      </c>
      <c r="E1619" s="63"/>
      <c r="F1619" s="252" t="s">
        <v>2913</v>
      </c>
      <c r="G1619" s="63"/>
      <c r="H1619" s="63"/>
      <c r="I1619" s="163"/>
      <c r="J1619" s="63"/>
      <c r="K1619" s="63"/>
      <c r="L1619" s="61"/>
      <c r="M1619" s="206"/>
      <c r="N1619" s="42"/>
      <c r="O1619" s="42"/>
      <c r="P1619" s="42"/>
      <c r="Q1619" s="42"/>
      <c r="R1619" s="42"/>
      <c r="S1619" s="42"/>
      <c r="T1619" s="78"/>
      <c r="AT1619" s="23" t="s">
        <v>351</v>
      </c>
      <c r="AU1619" s="23" t="s">
        <v>89</v>
      </c>
    </row>
    <row r="1620" spans="2:65" s="11" customFormat="1" ht="13.5">
      <c r="B1620" s="210"/>
      <c r="C1620" s="211"/>
      <c r="D1620" s="204" t="s">
        <v>279</v>
      </c>
      <c r="E1620" s="212" t="s">
        <v>78</v>
      </c>
      <c r="F1620" s="213" t="s">
        <v>2914</v>
      </c>
      <c r="G1620" s="211"/>
      <c r="H1620" s="214">
        <v>101.39</v>
      </c>
      <c r="I1620" s="215"/>
      <c r="J1620" s="211"/>
      <c r="K1620" s="211"/>
      <c r="L1620" s="216"/>
      <c r="M1620" s="217"/>
      <c r="N1620" s="218"/>
      <c r="O1620" s="218"/>
      <c r="P1620" s="218"/>
      <c r="Q1620" s="218"/>
      <c r="R1620" s="218"/>
      <c r="S1620" s="218"/>
      <c r="T1620" s="219"/>
      <c r="AT1620" s="220" t="s">
        <v>279</v>
      </c>
      <c r="AU1620" s="220" t="s">
        <v>89</v>
      </c>
      <c r="AV1620" s="11" t="s">
        <v>89</v>
      </c>
      <c r="AW1620" s="11" t="s">
        <v>42</v>
      </c>
      <c r="AX1620" s="11" t="s">
        <v>80</v>
      </c>
      <c r="AY1620" s="220" t="s">
        <v>173</v>
      </c>
    </row>
    <row r="1621" spans="2:65" s="11" customFormat="1" ht="13.5">
      <c r="B1621" s="210"/>
      <c r="C1621" s="211"/>
      <c r="D1621" s="204" t="s">
        <v>279</v>
      </c>
      <c r="E1621" s="212" t="s">
        <v>78</v>
      </c>
      <c r="F1621" s="213" t="s">
        <v>2915</v>
      </c>
      <c r="G1621" s="211"/>
      <c r="H1621" s="214">
        <v>163.63499999999999</v>
      </c>
      <c r="I1621" s="215"/>
      <c r="J1621" s="211"/>
      <c r="K1621" s="211"/>
      <c r="L1621" s="216"/>
      <c r="M1621" s="217"/>
      <c r="N1621" s="218"/>
      <c r="O1621" s="218"/>
      <c r="P1621" s="218"/>
      <c r="Q1621" s="218"/>
      <c r="R1621" s="218"/>
      <c r="S1621" s="218"/>
      <c r="T1621" s="219"/>
      <c r="AT1621" s="220" t="s">
        <v>279</v>
      </c>
      <c r="AU1621" s="220" t="s">
        <v>89</v>
      </c>
      <c r="AV1621" s="11" t="s">
        <v>89</v>
      </c>
      <c r="AW1621" s="11" t="s">
        <v>42</v>
      </c>
      <c r="AX1621" s="11" t="s">
        <v>80</v>
      </c>
      <c r="AY1621" s="220" t="s">
        <v>173</v>
      </c>
    </row>
    <row r="1622" spans="2:65" s="11" customFormat="1" ht="13.5">
      <c r="B1622" s="210"/>
      <c r="C1622" s="211"/>
      <c r="D1622" s="204" t="s">
        <v>279</v>
      </c>
      <c r="E1622" s="212" t="s">
        <v>78</v>
      </c>
      <c r="F1622" s="213" t="s">
        <v>2916</v>
      </c>
      <c r="G1622" s="211"/>
      <c r="H1622" s="214">
        <v>78.766000000000005</v>
      </c>
      <c r="I1622" s="215"/>
      <c r="J1622" s="211"/>
      <c r="K1622" s="211"/>
      <c r="L1622" s="216"/>
      <c r="M1622" s="217"/>
      <c r="N1622" s="218"/>
      <c r="O1622" s="218"/>
      <c r="P1622" s="218"/>
      <c r="Q1622" s="218"/>
      <c r="R1622" s="218"/>
      <c r="S1622" s="218"/>
      <c r="T1622" s="219"/>
      <c r="AT1622" s="220" t="s">
        <v>279</v>
      </c>
      <c r="AU1622" s="220" t="s">
        <v>89</v>
      </c>
      <c r="AV1622" s="11" t="s">
        <v>89</v>
      </c>
      <c r="AW1622" s="11" t="s">
        <v>42</v>
      </c>
      <c r="AX1622" s="11" t="s">
        <v>80</v>
      </c>
      <c r="AY1622" s="220" t="s">
        <v>173</v>
      </c>
    </row>
    <row r="1623" spans="2:65" s="10" customFormat="1" ht="29.85" customHeight="1">
      <c r="B1623" s="176"/>
      <c r="C1623" s="177"/>
      <c r="D1623" s="178" t="s">
        <v>79</v>
      </c>
      <c r="E1623" s="190" t="s">
        <v>2917</v>
      </c>
      <c r="F1623" s="190" t="s">
        <v>2918</v>
      </c>
      <c r="G1623" s="177"/>
      <c r="H1623" s="177"/>
      <c r="I1623" s="180"/>
      <c r="J1623" s="191">
        <f>BK1623</f>
        <v>0</v>
      </c>
      <c r="K1623" s="177"/>
      <c r="L1623" s="182"/>
      <c r="M1623" s="183"/>
      <c r="N1623" s="184"/>
      <c r="O1623" s="184"/>
      <c r="P1623" s="185">
        <f>SUM(P1624:P1642)</f>
        <v>0</v>
      </c>
      <c r="Q1623" s="184"/>
      <c r="R1623" s="185">
        <f>SUM(R1624:R1642)</f>
        <v>2.246626</v>
      </c>
      <c r="S1623" s="184"/>
      <c r="T1623" s="186">
        <f>SUM(T1624:T1642)</f>
        <v>0</v>
      </c>
      <c r="AR1623" s="187" t="s">
        <v>89</v>
      </c>
      <c r="AT1623" s="188" t="s">
        <v>79</v>
      </c>
      <c r="AU1623" s="188" t="s">
        <v>87</v>
      </c>
      <c r="AY1623" s="187" t="s">
        <v>173</v>
      </c>
      <c r="BK1623" s="189">
        <f>SUM(BK1624:BK1642)</f>
        <v>0</v>
      </c>
    </row>
    <row r="1624" spans="2:65" s="1" customFormat="1" ht="16.5" customHeight="1">
      <c r="B1624" s="41"/>
      <c r="C1624" s="192" t="s">
        <v>2919</v>
      </c>
      <c r="D1624" s="192" t="s">
        <v>176</v>
      </c>
      <c r="E1624" s="193" t="s">
        <v>2920</v>
      </c>
      <c r="F1624" s="194" t="s">
        <v>2921</v>
      </c>
      <c r="G1624" s="195" t="s">
        <v>256</v>
      </c>
      <c r="H1624" s="196">
        <v>4751.9799999999996</v>
      </c>
      <c r="I1624" s="197"/>
      <c r="J1624" s="198">
        <f>ROUND(I1624*H1624,2)</f>
        <v>0</v>
      </c>
      <c r="K1624" s="194" t="s">
        <v>276</v>
      </c>
      <c r="L1624" s="61"/>
      <c r="M1624" s="199" t="s">
        <v>78</v>
      </c>
      <c r="N1624" s="200" t="s">
        <v>50</v>
      </c>
      <c r="O1624" s="42"/>
      <c r="P1624" s="201">
        <f>O1624*H1624</f>
        <v>0</v>
      </c>
      <c r="Q1624" s="201">
        <v>0</v>
      </c>
      <c r="R1624" s="201">
        <f>Q1624*H1624</f>
        <v>0</v>
      </c>
      <c r="S1624" s="201">
        <v>0</v>
      </c>
      <c r="T1624" s="202">
        <f>S1624*H1624</f>
        <v>0</v>
      </c>
      <c r="AR1624" s="23" t="s">
        <v>239</v>
      </c>
      <c r="AT1624" s="23" t="s">
        <v>176</v>
      </c>
      <c r="AU1624" s="23" t="s">
        <v>89</v>
      </c>
      <c r="AY1624" s="23" t="s">
        <v>173</v>
      </c>
      <c r="BE1624" s="203">
        <f>IF(N1624="základní",J1624,0)</f>
        <v>0</v>
      </c>
      <c r="BF1624" s="203">
        <f>IF(N1624="snížená",J1624,0)</f>
        <v>0</v>
      </c>
      <c r="BG1624" s="203">
        <f>IF(N1624="zákl. přenesená",J1624,0)</f>
        <v>0</v>
      </c>
      <c r="BH1624" s="203">
        <f>IF(N1624="sníž. přenesená",J1624,0)</f>
        <v>0</v>
      </c>
      <c r="BI1624" s="203">
        <f>IF(N1624="nulová",J1624,0)</f>
        <v>0</v>
      </c>
      <c r="BJ1624" s="23" t="s">
        <v>87</v>
      </c>
      <c r="BK1624" s="203">
        <f>ROUND(I1624*H1624,2)</f>
        <v>0</v>
      </c>
      <c r="BL1624" s="23" t="s">
        <v>239</v>
      </c>
      <c r="BM1624" s="23" t="s">
        <v>2922</v>
      </c>
    </row>
    <row r="1625" spans="2:65" s="1" customFormat="1" ht="13.5">
      <c r="B1625" s="41"/>
      <c r="C1625" s="63"/>
      <c r="D1625" s="204" t="s">
        <v>182</v>
      </c>
      <c r="E1625" s="63"/>
      <c r="F1625" s="205" t="s">
        <v>2923</v>
      </c>
      <c r="G1625" s="63"/>
      <c r="H1625" s="63"/>
      <c r="I1625" s="163"/>
      <c r="J1625" s="63"/>
      <c r="K1625" s="63"/>
      <c r="L1625" s="61"/>
      <c r="M1625" s="206"/>
      <c r="N1625" s="42"/>
      <c r="O1625" s="42"/>
      <c r="P1625" s="42"/>
      <c r="Q1625" s="42"/>
      <c r="R1625" s="42"/>
      <c r="S1625" s="42"/>
      <c r="T1625" s="78"/>
      <c r="AT1625" s="23" t="s">
        <v>182</v>
      </c>
      <c r="AU1625" s="23" t="s">
        <v>89</v>
      </c>
    </row>
    <row r="1626" spans="2:65" s="1" customFormat="1" ht="25.5" customHeight="1">
      <c r="B1626" s="41"/>
      <c r="C1626" s="192" t="s">
        <v>2924</v>
      </c>
      <c r="D1626" s="192" t="s">
        <v>176</v>
      </c>
      <c r="E1626" s="193" t="s">
        <v>2925</v>
      </c>
      <c r="F1626" s="194" t="s">
        <v>2926</v>
      </c>
      <c r="G1626" s="195" t="s">
        <v>256</v>
      </c>
      <c r="H1626" s="196">
        <v>4751.9799999999996</v>
      </c>
      <c r="I1626" s="197"/>
      <c r="J1626" s="198">
        <f>ROUND(I1626*H1626,2)</f>
        <v>0</v>
      </c>
      <c r="K1626" s="194" t="s">
        <v>276</v>
      </c>
      <c r="L1626" s="61"/>
      <c r="M1626" s="199" t="s">
        <v>78</v>
      </c>
      <c r="N1626" s="200" t="s">
        <v>50</v>
      </c>
      <c r="O1626" s="42"/>
      <c r="P1626" s="201">
        <f>O1626*H1626</f>
        <v>0</v>
      </c>
      <c r="Q1626" s="201">
        <v>2.0000000000000001E-4</v>
      </c>
      <c r="R1626" s="201">
        <f>Q1626*H1626</f>
        <v>0.95039599999999991</v>
      </c>
      <c r="S1626" s="201">
        <v>0</v>
      </c>
      <c r="T1626" s="202">
        <f>S1626*H1626</f>
        <v>0</v>
      </c>
      <c r="AR1626" s="23" t="s">
        <v>239</v>
      </c>
      <c r="AT1626" s="23" t="s">
        <v>176</v>
      </c>
      <c r="AU1626" s="23" t="s">
        <v>89</v>
      </c>
      <c r="AY1626" s="23" t="s">
        <v>173</v>
      </c>
      <c r="BE1626" s="203">
        <f>IF(N1626="základní",J1626,0)</f>
        <v>0</v>
      </c>
      <c r="BF1626" s="203">
        <f>IF(N1626="snížená",J1626,0)</f>
        <v>0</v>
      </c>
      <c r="BG1626" s="203">
        <f>IF(N1626="zákl. přenesená",J1626,0)</f>
        <v>0</v>
      </c>
      <c r="BH1626" s="203">
        <f>IF(N1626="sníž. přenesená",J1626,0)</f>
        <v>0</v>
      </c>
      <c r="BI1626" s="203">
        <f>IF(N1626="nulová",J1626,0)</f>
        <v>0</v>
      </c>
      <c r="BJ1626" s="23" t="s">
        <v>87</v>
      </c>
      <c r="BK1626" s="203">
        <f>ROUND(I1626*H1626,2)</f>
        <v>0</v>
      </c>
      <c r="BL1626" s="23" t="s">
        <v>239</v>
      </c>
      <c r="BM1626" s="23" t="s">
        <v>2927</v>
      </c>
    </row>
    <row r="1627" spans="2:65" s="1" customFormat="1" ht="13.5">
      <c r="B1627" s="41"/>
      <c r="C1627" s="63"/>
      <c r="D1627" s="204" t="s">
        <v>182</v>
      </c>
      <c r="E1627" s="63"/>
      <c r="F1627" s="205" t="s">
        <v>2928</v>
      </c>
      <c r="G1627" s="63"/>
      <c r="H1627" s="63"/>
      <c r="I1627" s="163"/>
      <c r="J1627" s="63"/>
      <c r="K1627" s="63"/>
      <c r="L1627" s="61"/>
      <c r="M1627" s="206"/>
      <c r="N1627" s="42"/>
      <c r="O1627" s="42"/>
      <c r="P1627" s="42"/>
      <c r="Q1627" s="42"/>
      <c r="R1627" s="42"/>
      <c r="S1627" s="42"/>
      <c r="T1627" s="78"/>
      <c r="AT1627" s="23" t="s">
        <v>182</v>
      </c>
      <c r="AU1627" s="23" t="s">
        <v>89</v>
      </c>
    </row>
    <row r="1628" spans="2:65" s="11" customFormat="1" ht="13.5">
      <c r="B1628" s="210"/>
      <c r="C1628" s="211"/>
      <c r="D1628" s="204" t="s">
        <v>279</v>
      </c>
      <c r="E1628" s="212" t="s">
        <v>78</v>
      </c>
      <c r="F1628" s="213" t="s">
        <v>2929</v>
      </c>
      <c r="G1628" s="211"/>
      <c r="H1628" s="214">
        <v>4751.9799999999996</v>
      </c>
      <c r="I1628" s="215"/>
      <c r="J1628" s="211"/>
      <c r="K1628" s="211"/>
      <c r="L1628" s="216"/>
      <c r="M1628" s="217"/>
      <c r="N1628" s="218"/>
      <c r="O1628" s="218"/>
      <c r="P1628" s="218"/>
      <c r="Q1628" s="218"/>
      <c r="R1628" s="218"/>
      <c r="S1628" s="218"/>
      <c r="T1628" s="219"/>
      <c r="AT1628" s="220" t="s">
        <v>279</v>
      </c>
      <c r="AU1628" s="220" t="s">
        <v>89</v>
      </c>
      <c r="AV1628" s="11" t="s">
        <v>89</v>
      </c>
      <c r="AW1628" s="11" t="s">
        <v>42</v>
      </c>
      <c r="AX1628" s="11" t="s">
        <v>80</v>
      </c>
      <c r="AY1628" s="220" t="s">
        <v>173</v>
      </c>
    </row>
    <row r="1629" spans="2:65" s="1" customFormat="1" ht="25.5" customHeight="1">
      <c r="B1629" s="41"/>
      <c r="C1629" s="192" t="s">
        <v>2930</v>
      </c>
      <c r="D1629" s="192" t="s">
        <v>176</v>
      </c>
      <c r="E1629" s="193" t="s">
        <v>2931</v>
      </c>
      <c r="F1629" s="194" t="s">
        <v>2932</v>
      </c>
      <c r="G1629" s="195" t="s">
        <v>256</v>
      </c>
      <c r="H1629" s="196">
        <v>2728.14</v>
      </c>
      <c r="I1629" s="197"/>
      <c r="J1629" s="198">
        <f>ROUND(I1629*H1629,2)</f>
        <v>0</v>
      </c>
      <c r="K1629" s="194" t="s">
        <v>276</v>
      </c>
      <c r="L1629" s="61"/>
      <c r="M1629" s="199" t="s">
        <v>78</v>
      </c>
      <c r="N1629" s="200" t="s">
        <v>50</v>
      </c>
      <c r="O1629" s="42"/>
      <c r="P1629" s="201">
        <f>O1629*H1629</f>
        <v>0</v>
      </c>
      <c r="Q1629" s="201">
        <v>2.5999999999999998E-4</v>
      </c>
      <c r="R1629" s="201">
        <f>Q1629*H1629</f>
        <v>0.70931639999999996</v>
      </c>
      <c r="S1629" s="201">
        <v>0</v>
      </c>
      <c r="T1629" s="202">
        <f>S1629*H1629</f>
        <v>0</v>
      </c>
      <c r="AR1629" s="23" t="s">
        <v>239</v>
      </c>
      <c r="AT1629" s="23" t="s">
        <v>176</v>
      </c>
      <c r="AU1629" s="23" t="s">
        <v>89</v>
      </c>
      <c r="AY1629" s="23" t="s">
        <v>173</v>
      </c>
      <c r="BE1629" s="203">
        <f>IF(N1629="základní",J1629,0)</f>
        <v>0</v>
      </c>
      <c r="BF1629" s="203">
        <f>IF(N1629="snížená",J1629,0)</f>
        <v>0</v>
      </c>
      <c r="BG1629" s="203">
        <f>IF(N1629="zákl. přenesená",J1629,0)</f>
        <v>0</v>
      </c>
      <c r="BH1629" s="203">
        <f>IF(N1629="sníž. přenesená",J1629,0)</f>
        <v>0</v>
      </c>
      <c r="BI1629" s="203">
        <f>IF(N1629="nulová",J1629,0)</f>
        <v>0</v>
      </c>
      <c r="BJ1629" s="23" t="s">
        <v>87</v>
      </c>
      <c r="BK1629" s="203">
        <f>ROUND(I1629*H1629,2)</f>
        <v>0</v>
      </c>
      <c r="BL1629" s="23" t="s">
        <v>239</v>
      </c>
      <c r="BM1629" s="23" t="s">
        <v>2933</v>
      </c>
    </row>
    <row r="1630" spans="2:65" s="1" customFormat="1" ht="27">
      <c r="B1630" s="41"/>
      <c r="C1630" s="63"/>
      <c r="D1630" s="204" t="s">
        <v>182</v>
      </c>
      <c r="E1630" s="63"/>
      <c r="F1630" s="205" t="s">
        <v>2934</v>
      </c>
      <c r="G1630" s="63"/>
      <c r="H1630" s="63"/>
      <c r="I1630" s="163"/>
      <c r="J1630" s="63"/>
      <c r="K1630" s="63"/>
      <c r="L1630" s="61"/>
      <c r="M1630" s="206"/>
      <c r="N1630" s="42"/>
      <c r="O1630" s="42"/>
      <c r="P1630" s="42"/>
      <c r="Q1630" s="42"/>
      <c r="R1630" s="42"/>
      <c r="S1630" s="42"/>
      <c r="T1630" s="78"/>
      <c r="AT1630" s="23" t="s">
        <v>182</v>
      </c>
      <c r="AU1630" s="23" t="s">
        <v>89</v>
      </c>
    </row>
    <row r="1631" spans="2:65" s="12" customFormat="1" ht="13.5">
      <c r="B1631" s="221"/>
      <c r="C1631" s="222"/>
      <c r="D1631" s="204" t="s">
        <v>279</v>
      </c>
      <c r="E1631" s="223" t="s">
        <v>78</v>
      </c>
      <c r="F1631" s="224" t="s">
        <v>2935</v>
      </c>
      <c r="G1631" s="222"/>
      <c r="H1631" s="223" t="s">
        <v>78</v>
      </c>
      <c r="I1631" s="225"/>
      <c r="J1631" s="222"/>
      <c r="K1631" s="222"/>
      <c r="L1631" s="226"/>
      <c r="M1631" s="227"/>
      <c r="N1631" s="228"/>
      <c r="O1631" s="228"/>
      <c r="P1631" s="228"/>
      <c r="Q1631" s="228"/>
      <c r="R1631" s="228"/>
      <c r="S1631" s="228"/>
      <c r="T1631" s="229"/>
      <c r="AT1631" s="230" t="s">
        <v>279</v>
      </c>
      <c r="AU1631" s="230" t="s">
        <v>89</v>
      </c>
      <c r="AV1631" s="12" t="s">
        <v>87</v>
      </c>
      <c r="AW1631" s="12" t="s">
        <v>42</v>
      </c>
      <c r="AX1631" s="12" t="s">
        <v>80</v>
      </c>
      <c r="AY1631" s="230" t="s">
        <v>173</v>
      </c>
    </row>
    <row r="1632" spans="2:65" s="11" customFormat="1" ht="13.5">
      <c r="B1632" s="210"/>
      <c r="C1632" s="211"/>
      <c r="D1632" s="204" t="s">
        <v>279</v>
      </c>
      <c r="E1632" s="212" t="s">
        <v>78</v>
      </c>
      <c r="F1632" s="213" t="s">
        <v>2936</v>
      </c>
      <c r="G1632" s="211"/>
      <c r="H1632" s="214">
        <v>455.4</v>
      </c>
      <c r="I1632" s="215"/>
      <c r="J1632" s="211"/>
      <c r="K1632" s="211"/>
      <c r="L1632" s="216"/>
      <c r="M1632" s="217"/>
      <c r="N1632" s="218"/>
      <c r="O1632" s="218"/>
      <c r="P1632" s="218"/>
      <c r="Q1632" s="218"/>
      <c r="R1632" s="218"/>
      <c r="S1632" s="218"/>
      <c r="T1632" s="219"/>
      <c r="AT1632" s="220" t="s">
        <v>279</v>
      </c>
      <c r="AU1632" s="220" t="s">
        <v>89</v>
      </c>
      <c r="AV1632" s="11" t="s">
        <v>89</v>
      </c>
      <c r="AW1632" s="11" t="s">
        <v>42</v>
      </c>
      <c r="AX1632" s="11" t="s">
        <v>80</v>
      </c>
      <c r="AY1632" s="220" t="s">
        <v>173</v>
      </c>
    </row>
    <row r="1633" spans="2:65" s="11" customFormat="1" ht="13.5">
      <c r="B1633" s="210"/>
      <c r="C1633" s="211"/>
      <c r="D1633" s="204" t="s">
        <v>279</v>
      </c>
      <c r="E1633" s="212" t="s">
        <v>78</v>
      </c>
      <c r="F1633" s="213" t="s">
        <v>2937</v>
      </c>
      <c r="G1633" s="211"/>
      <c r="H1633" s="214">
        <v>588.9</v>
      </c>
      <c r="I1633" s="215"/>
      <c r="J1633" s="211"/>
      <c r="K1633" s="211"/>
      <c r="L1633" s="216"/>
      <c r="M1633" s="217"/>
      <c r="N1633" s="218"/>
      <c r="O1633" s="218"/>
      <c r="P1633" s="218"/>
      <c r="Q1633" s="218"/>
      <c r="R1633" s="218"/>
      <c r="S1633" s="218"/>
      <c r="T1633" s="219"/>
      <c r="AT1633" s="220" t="s">
        <v>279</v>
      </c>
      <c r="AU1633" s="220" t="s">
        <v>89</v>
      </c>
      <c r="AV1633" s="11" t="s">
        <v>89</v>
      </c>
      <c r="AW1633" s="11" t="s">
        <v>42</v>
      </c>
      <c r="AX1633" s="11" t="s">
        <v>80</v>
      </c>
      <c r="AY1633" s="220" t="s">
        <v>173</v>
      </c>
    </row>
    <row r="1634" spans="2:65" s="11" customFormat="1" ht="13.5">
      <c r="B1634" s="210"/>
      <c r="C1634" s="211"/>
      <c r="D1634" s="204" t="s">
        <v>279</v>
      </c>
      <c r="E1634" s="212" t="s">
        <v>78</v>
      </c>
      <c r="F1634" s="213" t="s">
        <v>2938</v>
      </c>
      <c r="G1634" s="211"/>
      <c r="H1634" s="214">
        <v>1022.4</v>
      </c>
      <c r="I1634" s="215"/>
      <c r="J1634" s="211"/>
      <c r="K1634" s="211"/>
      <c r="L1634" s="216"/>
      <c r="M1634" s="217"/>
      <c r="N1634" s="218"/>
      <c r="O1634" s="218"/>
      <c r="P1634" s="218"/>
      <c r="Q1634" s="218"/>
      <c r="R1634" s="218"/>
      <c r="S1634" s="218"/>
      <c r="T1634" s="219"/>
      <c r="AT1634" s="220" t="s">
        <v>279</v>
      </c>
      <c r="AU1634" s="220" t="s">
        <v>89</v>
      </c>
      <c r="AV1634" s="11" t="s">
        <v>89</v>
      </c>
      <c r="AW1634" s="11" t="s">
        <v>42</v>
      </c>
      <c r="AX1634" s="11" t="s">
        <v>80</v>
      </c>
      <c r="AY1634" s="220" t="s">
        <v>173</v>
      </c>
    </row>
    <row r="1635" spans="2:65" s="11" customFormat="1" ht="13.5">
      <c r="B1635" s="210"/>
      <c r="C1635" s="211"/>
      <c r="D1635" s="204" t="s">
        <v>279</v>
      </c>
      <c r="E1635" s="212" t="s">
        <v>78</v>
      </c>
      <c r="F1635" s="213" t="s">
        <v>2939</v>
      </c>
      <c r="G1635" s="211"/>
      <c r="H1635" s="214">
        <v>661.44</v>
      </c>
      <c r="I1635" s="215"/>
      <c r="J1635" s="211"/>
      <c r="K1635" s="211"/>
      <c r="L1635" s="216"/>
      <c r="M1635" s="217"/>
      <c r="N1635" s="218"/>
      <c r="O1635" s="218"/>
      <c r="P1635" s="218"/>
      <c r="Q1635" s="218"/>
      <c r="R1635" s="218"/>
      <c r="S1635" s="218"/>
      <c r="T1635" s="219"/>
      <c r="AT1635" s="220" t="s">
        <v>279</v>
      </c>
      <c r="AU1635" s="220" t="s">
        <v>89</v>
      </c>
      <c r="AV1635" s="11" t="s">
        <v>89</v>
      </c>
      <c r="AW1635" s="11" t="s">
        <v>42</v>
      </c>
      <c r="AX1635" s="11" t="s">
        <v>80</v>
      </c>
      <c r="AY1635" s="220" t="s">
        <v>173</v>
      </c>
    </row>
    <row r="1636" spans="2:65" s="1" customFormat="1" ht="25.5" customHeight="1">
      <c r="B1636" s="41"/>
      <c r="C1636" s="192" t="s">
        <v>2940</v>
      </c>
      <c r="D1636" s="192" t="s">
        <v>176</v>
      </c>
      <c r="E1636" s="193" t="s">
        <v>2941</v>
      </c>
      <c r="F1636" s="194" t="s">
        <v>2942</v>
      </c>
      <c r="G1636" s="195" t="s">
        <v>256</v>
      </c>
      <c r="H1636" s="196">
        <v>2023.84</v>
      </c>
      <c r="I1636" s="197"/>
      <c r="J1636" s="198">
        <f>ROUND(I1636*H1636,2)</f>
        <v>0</v>
      </c>
      <c r="K1636" s="194" t="s">
        <v>276</v>
      </c>
      <c r="L1636" s="61"/>
      <c r="M1636" s="199" t="s">
        <v>78</v>
      </c>
      <c r="N1636" s="200" t="s">
        <v>50</v>
      </c>
      <c r="O1636" s="42"/>
      <c r="P1636" s="201">
        <f>O1636*H1636</f>
        <v>0</v>
      </c>
      <c r="Q1636" s="201">
        <v>2.9E-4</v>
      </c>
      <c r="R1636" s="201">
        <f>Q1636*H1636</f>
        <v>0.58691359999999992</v>
      </c>
      <c r="S1636" s="201">
        <v>0</v>
      </c>
      <c r="T1636" s="202">
        <f>S1636*H1636</f>
        <v>0</v>
      </c>
      <c r="AR1636" s="23" t="s">
        <v>239</v>
      </c>
      <c r="AT1636" s="23" t="s">
        <v>176</v>
      </c>
      <c r="AU1636" s="23" t="s">
        <v>89</v>
      </c>
      <c r="AY1636" s="23" t="s">
        <v>173</v>
      </c>
      <c r="BE1636" s="203">
        <f>IF(N1636="základní",J1636,0)</f>
        <v>0</v>
      </c>
      <c r="BF1636" s="203">
        <f>IF(N1636="snížená",J1636,0)</f>
        <v>0</v>
      </c>
      <c r="BG1636" s="203">
        <f>IF(N1636="zákl. přenesená",J1636,0)</f>
        <v>0</v>
      </c>
      <c r="BH1636" s="203">
        <f>IF(N1636="sníž. přenesená",J1636,0)</f>
        <v>0</v>
      </c>
      <c r="BI1636" s="203">
        <f>IF(N1636="nulová",J1636,0)</f>
        <v>0</v>
      </c>
      <c r="BJ1636" s="23" t="s">
        <v>87</v>
      </c>
      <c r="BK1636" s="203">
        <f>ROUND(I1636*H1636,2)</f>
        <v>0</v>
      </c>
      <c r="BL1636" s="23" t="s">
        <v>239</v>
      </c>
      <c r="BM1636" s="23" t="s">
        <v>2943</v>
      </c>
    </row>
    <row r="1637" spans="2:65" s="1" customFormat="1" ht="27">
      <c r="B1637" s="41"/>
      <c r="C1637" s="63"/>
      <c r="D1637" s="204" t="s">
        <v>182</v>
      </c>
      <c r="E1637" s="63"/>
      <c r="F1637" s="205" t="s">
        <v>2944</v>
      </c>
      <c r="G1637" s="63"/>
      <c r="H1637" s="63"/>
      <c r="I1637" s="163"/>
      <c r="J1637" s="63"/>
      <c r="K1637" s="63"/>
      <c r="L1637" s="61"/>
      <c r="M1637" s="206"/>
      <c r="N1637" s="42"/>
      <c r="O1637" s="42"/>
      <c r="P1637" s="42"/>
      <c r="Q1637" s="42"/>
      <c r="R1637" s="42"/>
      <c r="S1637" s="42"/>
      <c r="T1637" s="78"/>
      <c r="AT1637" s="23" t="s">
        <v>182</v>
      </c>
      <c r="AU1637" s="23" t="s">
        <v>89</v>
      </c>
    </row>
    <row r="1638" spans="2:65" s="12" customFormat="1" ht="13.5">
      <c r="B1638" s="221"/>
      <c r="C1638" s="222"/>
      <c r="D1638" s="204" t="s">
        <v>279</v>
      </c>
      <c r="E1638" s="223" t="s">
        <v>78</v>
      </c>
      <c r="F1638" s="224" t="s">
        <v>2945</v>
      </c>
      <c r="G1638" s="222"/>
      <c r="H1638" s="223" t="s">
        <v>78</v>
      </c>
      <c r="I1638" s="225"/>
      <c r="J1638" s="222"/>
      <c r="K1638" s="222"/>
      <c r="L1638" s="226"/>
      <c r="M1638" s="227"/>
      <c r="N1638" s="228"/>
      <c r="O1638" s="228"/>
      <c r="P1638" s="228"/>
      <c r="Q1638" s="228"/>
      <c r="R1638" s="228"/>
      <c r="S1638" s="228"/>
      <c r="T1638" s="229"/>
      <c r="AT1638" s="230" t="s">
        <v>279</v>
      </c>
      <c r="AU1638" s="230" t="s">
        <v>89</v>
      </c>
      <c r="AV1638" s="12" t="s">
        <v>87</v>
      </c>
      <c r="AW1638" s="12" t="s">
        <v>42</v>
      </c>
      <c r="AX1638" s="12" t="s">
        <v>80</v>
      </c>
      <c r="AY1638" s="230" t="s">
        <v>173</v>
      </c>
    </row>
    <row r="1639" spans="2:65" s="11" customFormat="1" ht="13.5">
      <c r="B1639" s="210"/>
      <c r="C1639" s="211"/>
      <c r="D1639" s="204" t="s">
        <v>279</v>
      </c>
      <c r="E1639" s="212" t="s">
        <v>78</v>
      </c>
      <c r="F1639" s="213" t="s">
        <v>2946</v>
      </c>
      <c r="G1639" s="211"/>
      <c r="H1639" s="214">
        <v>301.7</v>
      </c>
      <c r="I1639" s="215"/>
      <c r="J1639" s="211"/>
      <c r="K1639" s="211"/>
      <c r="L1639" s="216"/>
      <c r="M1639" s="217"/>
      <c r="N1639" s="218"/>
      <c r="O1639" s="218"/>
      <c r="P1639" s="218"/>
      <c r="Q1639" s="218"/>
      <c r="R1639" s="218"/>
      <c r="S1639" s="218"/>
      <c r="T1639" s="219"/>
      <c r="AT1639" s="220" t="s">
        <v>279</v>
      </c>
      <c r="AU1639" s="220" t="s">
        <v>89</v>
      </c>
      <c r="AV1639" s="11" t="s">
        <v>89</v>
      </c>
      <c r="AW1639" s="11" t="s">
        <v>42</v>
      </c>
      <c r="AX1639" s="11" t="s">
        <v>80</v>
      </c>
      <c r="AY1639" s="220" t="s">
        <v>173</v>
      </c>
    </row>
    <row r="1640" spans="2:65" s="11" customFormat="1" ht="13.5">
      <c r="B1640" s="210"/>
      <c r="C1640" s="211"/>
      <c r="D1640" s="204" t="s">
        <v>279</v>
      </c>
      <c r="E1640" s="212" t="s">
        <v>78</v>
      </c>
      <c r="F1640" s="213" t="s">
        <v>2947</v>
      </c>
      <c r="G1640" s="211"/>
      <c r="H1640" s="214">
        <v>395</v>
      </c>
      <c r="I1640" s="215"/>
      <c r="J1640" s="211"/>
      <c r="K1640" s="211"/>
      <c r="L1640" s="216"/>
      <c r="M1640" s="217"/>
      <c r="N1640" s="218"/>
      <c r="O1640" s="218"/>
      <c r="P1640" s="218"/>
      <c r="Q1640" s="218"/>
      <c r="R1640" s="218"/>
      <c r="S1640" s="218"/>
      <c r="T1640" s="219"/>
      <c r="AT1640" s="220" t="s">
        <v>279</v>
      </c>
      <c r="AU1640" s="220" t="s">
        <v>89</v>
      </c>
      <c r="AV1640" s="11" t="s">
        <v>89</v>
      </c>
      <c r="AW1640" s="11" t="s">
        <v>42</v>
      </c>
      <c r="AX1640" s="11" t="s">
        <v>80</v>
      </c>
      <c r="AY1640" s="220" t="s">
        <v>173</v>
      </c>
    </row>
    <row r="1641" spans="2:65" s="11" customFormat="1" ht="13.5">
      <c r="B1641" s="210"/>
      <c r="C1641" s="211"/>
      <c r="D1641" s="204" t="s">
        <v>279</v>
      </c>
      <c r="E1641" s="212" t="s">
        <v>78</v>
      </c>
      <c r="F1641" s="213" t="s">
        <v>2948</v>
      </c>
      <c r="G1641" s="211"/>
      <c r="H1641" s="214">
        <v>844.93</v>
      </c>
      <c r="I1641" s="215"/>
      <c r="J1641" s="211"/>
      <c r="K1641" s="211"/>
      <c r="L1641" s="216"/>
      <c r="M1641" s="217"/>
      <c r="N1641" s="218"/>
      <c r="O1641" s="218"/>
      <c r="P1641" s="218"/>
      <c r="Q1641" s="218"/>
      <c r="R1641" s="218"/>
      <c r="S1641" s="218"/>
      <c r="T1641" s="219"/>
      <c r="AT1641" s="220" t="s">
        <v>279</v>
      </c>
      <c r="AU1641" s="220" t="s">
        <v>89</v>
      </c>
      <c r="AV1641" s="11" t="s">
        <v>89</v>
      </c>
      <c r="AW1641" s="11" t="s">
        <v>42</v>
      </c>
      <c r="AX1641" s="11" t="s">
        <v>80</v>
      </c>
      <c r="AY1641" s="220" t="s">
        <v>173</v>
      </c>
    </row>
    <row r="1642" spans="2:65" s="11" customFormat="1" ht="13.5">
      <c r="B1642" s="210"/>
      <c r="C1642" s="211"/>
      <c r="D1642" s="204" t="s">
        <v>279</v>
      </c>
      <c r="E1642" s="212" t="s">
        <v>78</v>
      </c>
      <c r="F1642" s="213" t="s">
        <v>2949</v>
      </c>
      <c r="G1642" s="211"/>
      <c r="H1642" s="214">
        <v>482.21</v>
      </c>
      <c r="I1642" s="215"/>
      <c r="J1642" s="211"/>
      <c r="K1642" s="211"/>
      <c r="L1642" s="216"/>
      <c r="M1642" s="217"/>
      <c r="N1642" s="218"/>
      <c r="O1642" s="218"/>
      <c r="P1642" s="218"/>
      <c r="Q1642" s="218"/>
      <c r="R1642" s="218"/>
      <c r="S1642" s="218"/>
      <c r="T1642" s="219"/>
      <c r="AT1642" s="220" t="s">
        <v>279</v>
      </c>
      <c r="AU1642" s="220" t="s">
        <v>89</v>
      </c>
      <c r="AV1642" s="11" t="s">
        <v>89</v>
      </c>
      <c r="AW1642" s="11" t="s">
        <v>42</v>
      </c>
      <c r="AX1642" s="11" t="s">
        <v>80</v>
      </c>
      <c r="AY1642" s="220" t="s">
        <v>173</v>
      </c>
    </row>
    <row r="1643" spans="2:65" s="10" customFormat="1" ht="37.35" customHeight="1">
      <c r="B1643" s="176"/>
      <c r="C1643" s="177"/>
      <c r="D1643" s="178" t="s">
        <v>79</v>
      </c>
      <c r="E1643" s="179" t="s">
        <v>346</v>
      </c>
      <c r="F1643" s="179" t="s">
        <v>2950</v>
      </c>
      <c r="G1643" s="177"/>
      <c r="H1643" s="177"/>
      <c r="I1643" s="180"/>
      <c r="J1643" s="181">
        <f>BK1643</f>
        <v>0</v>
      </c>
      <c r="K1643" s="177"/>
      <c r="L1643" s="182"/>
      <c r="M1643" s="183"/>
      <c r="N1643" s="184"/>
      <c r="O1643" s="184"/>
      <c r="P1643" s="185">
        <f>P1644</f>
        <v>0</v>
      </c>
      <c r="Q1643" s="184"/>
      <c r="R1643" s="185">
        <f>R1644</f>
        <v>0.13441</v>
      </c>
      <c r="S1643" s="184"/>
      <c r="T1643" s="186">
        <f>T1644</f>
        <v>0</v>
      </c>
      <c r="AR1643" s="187" t="s">
        <v>188</v>
      </c>
      <c r="AT1643" s="188" t="s">
        <v>79</v>
      </c>
      <c r="AU1643" s="188" t="s">
        <v>80</v>
      </c>
      <c r="AY1643" s="187" t="s">
        <v>173</v>
      </c>
      <c r="BK1643" s="189">
        <f>BK1644</f>
        <v>0</v>
      </c>
    </row>
    <row r="1644" spans="2:65" s="10" customFormat="1" ht="19.899999999999999" customHeight="1">
      <c r="B1644" s="176"/>
      <c r="C1644" s="177"/>
      <c r="D1644" s="178" t="s">
        <v>79</v>
      </c>
      <c r="E1644" s="190" t="s">
        <v>2951</v>
      </c>
      <c r="F1644" s="190" t="s">
        <v>2952</v>
      </c>
      <c r="G1644" s="177"/>
      <c r="H1644" s="177"/>
      <c r="I1644" s="180"/>
      <c r="J1644" s="191">
        <f>BK1644</f>
        <v>0</v>
      </c>
      <c r="K1644" s="177"/>
      <c r="L1644" s="182"/>
      <c r="M1644" s="183"/>
      <c r="N1644" s="184"/>
      <c r="O1644" s="184"/>
      <c r="P1644" s="185">
        <f>SUM(P1645:P1646)</f>
        <v>0</v>
      </c>
      <c r="Q1644" s="184"/>
      <c r="R1644" s="185">
        <f>SUM(R1645:R1646)</f>
        <v>0.13441</v>
      </c>
      <c r="S1644" s="184"/>
      <c r="T1644" s="186">
        <f>SUM(T1645:T1646)</f>
        <v>0</v>
      </c>
      <c r="AR1644" s="187" t="s">
        <v>188</v>
      </c>
      <c r="AT1644" s="188" t="s">
        <v>79</v>
      </c>
      <c r="AU1644" s="188" t="s">
        <v>87</v>
      </c>
      <c r="AY1644" s="187" t="s">
        <v>173</v>
      </c>
      <c r="BK1644" s="189">
        <f>SUM(BK1645:BK1646)</f>
        <v>0</v>
      </c>
    </row>
    <row r="1645" spans="2:65" s="1" customFormat="1" ht="25.5" customHeight="1">
      <c r="B1645" s="41"/>
      <c r="C1645" s="192" t="s">
        <v>2953</v>
      </c>
      <c r="D1645" s="192" t="s">
        <v>176</v>
      </c>
      <c r="E1645" s="193" t="s">
        <v>2954</v>
      </c>
      <c r="F1645" s="194" t="s">
        <v>2955</v>
      </c>
      <c r="G1645" s="195" t="s">
        <v>795</v>
      </c>
      <c r="H1645" s="196">
        <v>1</v>
      </c>
      <c r="I1645" s="197"/>
      <c r="J1645" s="198">
        <f>ROUND(I1645*H1645,2)</f>
        <v>0</v>
      </c>
      <c r="K1645" s="194" t="s">
        <v>78</v>
      </c>
      <c r="L1645" s="61"/>
      <c r="M1645" s="199" t="s">
        <v>78</v>
      </c>
      <c r="N1645" s="200" t="s">
        <v>50</v>
      </c>
      <c r="O1645" s="42"/>
      <c r="P1645" s="201">
        <f>O1645*H1645</f>
        <v>0</v>
      </c>
      <c r="Q1645" s="201">
        <v>0.13441</v>
      </c>
      <c r="R1645" s="201">
        <f>Q1645*H1645</f>
        <v>0.13441</v>
      </c>
      <c r="S1645" s="201">
        <v>0</v>
      </c>
      <c r="T1645" s="202">
        <f>S1645*H1645</f>
        <v>0</v>
      </c>
      <c r="AR1645" s="23" t="s">
        <v>880</v>
      </c>
      <c r="AT1645" s="23" t="s">
        <v>176</v>
      </c>
      <c r="AU1645" s="23" t="s">
        <v>89</v>
      </c>
      <c r="AY1645" s="23" t="s">
        <v>173</v>
      </c>
      <c r="BE1645" s="203">
        <f>IF(N1645="základní",J1645,0)</f>
        <v>0</v>
      </c>
      <c r="BF1645" s="203">
        <f>IF(N1645="snížená",J1645,0)</f>
        <v>0</v>
      </c>
      <c r="BG1645" s="203">
        <f>IF(N1645="zákl. přenesená",J1645,0)</f>
        <v>0</v>
      </c>
      <c r="BH1645" s="203">
        <f>IF(N1645="sníž. přenesená",J1645,0)</f>
        <v>0</v>
      </c>
      <c r="BI1645" s="203">
        <f>IF(N1645="nulová",J1645,0)</f>
        <v>0</v>
      </c>
      <c r="BJ1645" s="23" t="s">
        <v>87</v>
      </c>
      <c r="BK1645" s="203">
        <f>ROUND(I1645*H1645,2)</f>
        <v>0</v>
      </c>
      <c r="BL1645" s="23" t="s">
        <v>880</v>
      </c>
      <c r="BM1645" s="23" t="s">
        <v>2956</v>
      </c>
    </row>
    <row r="1646" spans="2:65" s="1" customFormat="1" ht="25.5" customHeight="1">
      <c r="B1646" s="41"/>
      <c r="C1646" s="192" t="s">
        <v>2957</v>
      </c>
      <c r="D1646" s="192" t="s">
        <v>176</v>
      </c>
      <c r="E1646" s="193" t="s">
        <v>2958</v>
      </c>
      <c r="F1646" s="194" t="s">
        <v>2959</v>
      </c>
      <c r="G1646" s="195" t="s">
        <v>795</v>
      </c>
      <c r="H1646" s="196">
        <v>1</v>
      </c>
      <c r="I1646" s="197"/>
      <c r="J1646" s="198">
        <f>ROUND(I1646*H1646,2)</f>
        <v>0</v>
      </c>
      <c r="K1646" s="194" t="s">
        <v>78</v>
      </c>
      <c r="L1646" s="61"/>
      <c r="M1646" s="199" t="s">
        <v>78</v>
      </c>
      <c r="N1646" s="254" t="s">
        <v>50</v>
      </c>
      <c r="O1646" s="208"/>
      <c r="P1646" s="255">
        <f>O1646*H1646</f>
        <v>0</v>
      </c>
      <c r="Q1646" s="255">
        <v>0</v>
      </c>
      <c r="R1646" s="255">
        <f>Q1646*H1646</f>
        <v>0</v>
      </c>
      <c r="S1646" s="255">
        <v>0</v>
      </c>
      <c r="T1646" s="256">
        <f>S1646*H1646</f>
        <v>0</v>
      </c>
      <c r="AR1646" s="23" t="s">
        <v>880</v>
      </c>
      <c r="AT1646" s="23" t="s">
        <v>176</v>
      </c>
      <c r="AU1646" s="23" t="s">
        <v>89</v>
      </c>
      <c r="AY1646" s="23" t="s">
        <v>173</v>
      </c>
      <c r="BE1646" s="203">
        <f>IF(N1646="základní",J1646,0)</f>
        <v>0</v>
      </c>
      <c r="BF1646" s="203">
        <f>IF(N1646="snížená",J1646,0)</f>
        <v>0</v>
      </c>
      <c r="BG1646" s="203">
        <f>IF(N1646="zákl. přenesená",J1646,0)</f>
        <v>0</v>
      </c>
      <c r="BH1646" s="203">
        <f>IF(N1646="sníž. přenesená",J1646,0)</f>
        <v>0</v>
      </c>
      <c r="BI1646" s="203">
        <f>IF(N1646="nulová",J1646,0)</f>
        <v>0</v>
      </c>
      <c r="BJ1646" s="23" t="s">
        <v>87</v>
      </c>
      <c r="BK1646" s="203">
        <f>ROUND(I1646*H1646,2)</f>
        <v>0</v>
      </c>
      <c r="BL1646" s="23" t="s">
        <v>880</v>
      </c>
      <c r="BM1646" s="23" t="s">
        <v>2960</v>
      </c>
    </row>
    <row r="1647" spans="2:65" s="1" customFormat="1" ht="6.95" customHeight="1">
      <c r="B1647" s="56"/>
      <c r="C1647" s="57"/>
      <c r="D1647" s="57"/>
      <c r="E1647" s="57"/>
      <c r="F1647" s="57"/>
      <c r="G1647" s="57"/>
      <c r="H1647" s="57"/>
      <c r="I1647" s="139"/>
      <c r="J1647" s="57"/>
      <c r="K1647" s="57"/>
      <c r="L1647" s="61"/>
    </row>
  </sheetData>
  <sheetProtection algorithmName="SHA-512" hashValue="LGeBU+sEO/bCpkk7bHIHWe+TnYWqeb5U20KgG1pouNIDjmzw2kKybmDqWAappIfZgIxLr+PmgUaw/sUP6JfY7g==" saltValue="nTPpgphArOhq6uSrueNRQNV9ctXKlXrUXlf0Vz4Wxm25dEZX2znxWiwf1+RLu2Cqr5ZbwoAGyhjq70yL78aaJw==" spinCount="100000" sheet="1" objects="1" scenarios="1" formatColumns="0" formatRows="0" autoFilter="0"/>
  <autoFilter ref="C111:K1646"/>
  <mergeCells count="10">
    <mergeCell ref="J51:J52"/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2961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ROUND(SUM(BE77:BE108), 2)</f>
        <v>0</v>
      </c>
      <c r="G30" s="42"/>
      <c r="H30" s="42"/>
      <c r="I30" s="131">
        <v>0.21</v>
      </c>
      <c r="J30" s="130">
        <f>ROUND(ROUND((SUM(BE77:BE108)),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ROUND(SUM(BF77:BF108), 2)</f>
        <v>0</v>
      </c>
      <c r="G31" s="42"/>
      <c r="H31" s="42"/>
      <c r="I31" s="131">
        <v>0.15</v>
      </c>
      <c r="J31" s="130">
        <f>ROUND(ROUND((SUM(BF77:BF108)),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ROUND(SUM(BG77:BG108),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ROUND(SUM(BH77:BH108),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ROUND(SUM(BI77:BI108),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02 - SO.01 - Prostorová akustika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2962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47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47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47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47" s="1" customFormat="1" ht="36.950000000000003" customHeight="1">
      <c r="B64" s="41"/>
      <c r="C64" s="62" t="s">
        <v>157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65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65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5" s="1" customFormat="1" ht="16.5" customHeight="1">
      <c r="B67" s="41"/>
      <c r="C67" s="63"/>
      <c r="D67" s="63"/>
      <c r="E67" s="381" t="str">
        <f>E7</f>
        <v>Výstavba objektu ZŠ - dostavba areálu při ul. Jizerská</v>
      </c>
      <c r="F67" s="382"/>
      <c r="G67" s="382"/>
      <c r="H67" s="382"/>
      <c r="I67" s="163"/>
      <c r="J67" s="63"/>
      <c r="K67" s="63"/>
      <c r="L67" s="61"/>
    </row>
    <row r="68" spans="2:65" s="1" customFormat="1" ht="14.45" customHeight="1">
      <c r="B68" s="41"/>
      <c r="C68" s="65" t="s">
        <v>141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5" s="1" customFormat="1" ht="17.25" customHeight="1">
      <c r="B69" s="41"/>
      <c r="C69" s="63"/>
      <c r="D69" s="63"/>
      <c r="E69" s="356" t="str">
        <f>E9</f>
        <v>02 - SO.01 - Prostorová akustika</v>
      </c>
      <c r="F69" s="383"/>
      <c r="G69" s="383"/>
      <c r="H69" s="383"/>
      <c r="I69" s="163"/>
      <c r="J69" s="63"/>
      <c r="K69" s="63"/>
      <c r="L69" s="61"/>
    </row>
    <row r="70" spans="2:65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65" s="1" customFormat="1" ht="18" customHeight="1">
      <c r="B71" s="41"/>
      <c r="C71" s="65" t="s">
        <v>24</v>
      </c>
      <c r="D71" s="63"/>
      <c r="E71" s="63"/>
      <c r="F71" s="164" t="str">
        <f>F12</f>
        <v>Praha - Čakovice</v>
      </c>
      <c r="G71" s="63"/>
      <c r="H71" s="63"/>
      <c r="I71" s="165" t="s">
        <v>26</v>
      </c>
      <c r="J71" s="73" t="str">
        <f>IF(J12="","",J12)</f>
        <v>6. 3. 2017</v>
      </c>
      <c r="K71" s="63"/>
      <c r="L71" s="61"/>
    </row>
    <row r="72" spans="2:65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5" s="1" customFormat="1">
      <c r="B73" s="41"/>
      <c r="C73" s="65" t="s">
        <v>30</v>
      </c>
      <c r="D73" s="63"/>
      <c r="E73" s="63"/>
      <c r="F73" s="164" t="str">
        <f>E15</f>
        <v>Městská část Praha Čakovice</v>
      </c>
      <c r="G73" s="63"/>
      <c r="H73" s="63"/>
      <c r="I73" s="165" t="s">
        <v>38</v>
      </c>
      <c r="J73" s="164" t="str">
        <f>E21</f>
        <v>GREBNER, spol s r.o.</v>
      </c>
      <c r="K73" s="63"/>
      <c r="L73" s="61"/>
    </row>
    <row r="74" spans="2:65" s="1" customFormat="1" ht="14.45" customHeight="1">
      <c r="B74" s="41"/>
      <c r="C74" s="65" t="s">
        <v>36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65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5" s="9" customFormat="1" ht="29.25" customHeight="1">
      <c r="B76" s="166"/>
      <c r="C76" s="167" t="s">
        <v>158</v>
      </c>
      <c r="D76" s="168" t="s">
        <v>64</v>
      </c>
      <c r="E76" s="168" t="s">
        <v>60</v>
      </c>
      <c r="F76" s="168" t="s">
        <v>159</v>
      </c>
      <c r="G76" s="168" t="s">
        <v>160</v>
      </c>
      <c r="H76" s="168" t="s">
        <v>161</v>
      </c>
      <c r="I76" s="169" t="s">
        <v>162</v>
      </c>
      <c r="J76" s="168" t="s">
        <v>146</v>
      </c>
      <c r="K76" s="170" t="s">
        <v>163</v>
      </c>
      <c r="L76" s="171"/>
      <c r="M76" s="81" t="s">
        <v>164</v>
      </c>
      <c r="N76" s="82" t="s">
        <v>49</v>
      </c>
      <c r="O76" s="82" t="s">
        <v>165</v>
      </c>
      <c r="P76" s="82" t="s">
        <v>166</v>
      </c>
      <c r="Q76" s="82" t="s">
        <v>167</v>
      </c>
      <c r="R76" s="82" t="s">
        <v>168</v>
      </c>
      <c r="S76" s="82" t="s">
        <v>169</v>
      </c>
      <c r="T76" s="83" t="s">
        <v>170</v>
      </c>
    </row>
    <row r="77" spans="2:65" s="1" customFormat="1" ht="29.25" customHeight="1">
      <c r="B77" s="41"/>
      <c r="C77" s="87" t="s">
        <v>147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3" t="s">
        <v>79</v>
      </c>
      <c r="AU77" s="23" t="s">
        <v>148</v>
      </c>
      <c r="BK77" s="175">
        <f>BK78</f>
        <v>0</v>
      </c>
    </row>
    <row r="78" spans="2:65" s="10" customFormat="1" ht="37.35" customHeight="1">
      <c r="B78" s="176"/>
      <c r="C78" s="177"/>
      <c r="D78" s="178" t="s">
        <v>79</v>
      </c>
      <c r="E78" s="179" t="s">
        <v>2963</v>
      </c>
      <c r="F78" s="179" t="s">
        <v>2964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SUM(P79:P108)</f>
        <v>0</v>
      </c>
      <c r="Q78" s="184"/>
      <c r="R78" s="185">
        <f>SUM(R79:R108)</f>
        <v>0</v>
      </c>
      <c r="S78" s="184"/>
      <c r="T78" s="186">
        <f>SUM(T79:T108)</f>
        <v>0</v>
      </c>
      <c r="AR78" s="187" t="s">
        <v>89</v>
      </c>
      <c r="AT78" s="188" t="s">
        <v>79</v>
      </c>
      <c r="AU78" s="188" t="s">
        <v>80</v>
      </c>
      <c r="AY78" s="187" t="s">
        <v>173</v>
      </c>
      <c r="BK78" s="189">
        <f>SUM(BK79:BK108)</f>
        <v>0</v>
      </c>
    </row>
    <row r="79" spans="2:65" s="1" customFormat="1" ht="16.5" customHeight="1">
      <c r="B79" s="41"/>
      <c r="C79" s="192" t="s">
        <v>80</v>
      </c>
      <c r="D79" s="192" t="s">
        <v>176</v>
      </c>
      <c r="E79" s="193" t="s">
        <v>2965</v>
      </c>
      <c r="F79" s="194" t="s">
        <v>2966</v>
      </c>
      <c r="G79" s="195" t="s">
        <v>256</v>
      </c>
      <c r="H79" s="196">
        <v>83</v>
      </c>
      <c r="I79" s="197"/>
      <c r="J79" s="198">
        <f>ROUND(I79*H79,2)</f>
        <v>0</v>
      </c>
      <c r="K79" s="194" t="s">
        <v>78</v>
      </c>
      <c r="L79" s="61"/>
      <c r="M79" s="199" t="s">
        <v>78</v>
      </c>
      <c r="N79" s="200" t="s">
        <v>50</v>
      </c>
      <c r="O79" s="42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3" t="s">
        <v>239</v>
      </c>
      <c r="AT79" s="23" t="s">
        <v>176</v>
      </c>
      <c r="AU79" s="23" t="s">
        <v>87</v>
      </c>
      <c r="AY79" s="23" t="s">
        <v>173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3" t="s">
        <v>87</v>
      </c>
      <c r="BK79" s="203">
        <f>ROUND(I79*H79,2)</f>
        <v>0</v>
      </c>
      <c r="BL79" s="23" t="s">
        <v>239</v>
      </c>
      <c r="BM79" s="23" t="s">
        <v>87</v>
      </c>
    </row>
    <row r="80" spans="2:65" s="1" customFormat="1" ht="13.5">
      <c r="B80" s="41"/>
      <c r="C80" s="63"/>
      <c r="D80" s="204" t="s">
        <v>182</v>
      </c>
      <c r="E80" s="63"/>
      <c r="F80" s="205" t="s">
        <v>2966</v>
      </c>
      <c r="G80" s="63"/>
      <c r="H80" s="63"/>
      <c r="I80" s="163"/>
      <c r="J80" s="63"/>
      <c r="K80" s="63"/>
      <c r="L80" s="61"/>
      <c r="M80" s="206"/>
      <c r="N80" s="42"/>
      <c r="O80" s="42"/>
      <c r="P80" s="42"/>
      <c r="Q80" s="42"/>
      <c r="R80" s="42"/>
      <c r="S80" s="42"/>
      <c r="T80" s="78"/>
      <c r="AT80" s="23" t="s">
        <v>182</v>
      </c>
      <c r="AU80" s="23" t="s">
        <v>87</v>
      </c>
    </row>
    <row r="81" spans="2:65" s="1" customFormat="1" ht="54">
      <c r="B81" s="41"/>
      <c r="C81" s="63"/>
      <c r="D81" s="204" t="s">
        <v>351</v>
      </c>
      <c r="E81" s="63"/>
      <c r="F81" s="252" t="s">
        <v>2967</v>
      </c>
      <c r="G81" s="63"/>
      <c r="H81" s="63"/>
      <c r="I81" s="163"/>
      <c r="J81" s="63"/>
      <c r="K81" s="63"/>
      <c r="L81" s="61"/>
      <c r="M81" s="206"/>
      <c r="N81" s="42"/>
      <c r="O81" s="42"/>
      <c r="P81" s="42"/>
      <c r="Q81" s="42"/>
      <c r="R81" s="42"/>
      <c r="S81" s="42"/>
      <c r="T81" s="78"/>
      <c r="AT81" s="23" t="s">
        <v>351</v>
      </c>
      <c r="AU81" s="23" t="s">
        <v>87</v>
      </c>
    </row>
    <row r="82" spans="2:65" s="1" customFormat="1" ht="16.5" customHeight="1">
      <c r="B82" s="41"/>
      <c r="C82" s="192" t="s">
        <v>80</v>
      </c>
      <c r="D82" s="192" t="s">
        <v>176</v>
      </c>
      <c r="E82" s="193" t="s">
        <v>2968</v>
      </c>
      <c r="F82" s="194" t="s">
        <v>2969</v>
      </c>
      <c r="G82" s="195" t="s">
        <v>256</v>
      </c>
      <c r="H82" s="196">
        <v>132</v>
      </c>
      <c r="I82" s="197"/>
      <c r="J82" s="198">
        <f>ROUND(I82*H82,2)</f>
        <v>0</v>
      </c>
      <c r="K82" s="194" t="s">
        <v>78</v>
      </c>
      <c r="L82" s="61"/>
      <c r="M82" s="199" t="s">
        <v>78</v>
      </c>
      <c r="N82" s="200" t="s">
        <v>50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239</v>
      </c>
      <c r="AT82" s="23" t="s">
        <v>176</v>
      </c>
      <c r="AU82" s="23" t="s">
        <v>87</v>
      </c>
      <c r="AY82" s="23" t="s">
        <v>173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87</v>
      </c>
      <c r="BK82" s="203">
        <f>ROUND(I82*H82,2)</f>
        <v>0</v>
      </c>
      <c r="BL82" s="23" t="s">
        <v>239</v>
      </c>
      <c r="BM82" s="23" t="s">
        <v>89</v>
      </c>
    </row>
    <row r="83" spans="2:65" s="1" customFormat="1" ht="13.5">
      <c r="B83" s="41"/>
      <c r="C83" s="63"/>
      <c r="D83" s="204" t="s">
        <v>182</v>
      </c>
      <c r="E83" s="63"/>
      <c r="F83" s="205" t="s">
        <v>2969</v>
      </c>
      <c r="G83" s="63"/>
      <c r="H83" s="63"/>
      <c r="I83" s="163"/>
      <c r="J83" s="63"/>
      <c r="K83" s="63"/>
      <c r="L83" s="61"/>
      <c r="M83" s="206"/>
      <c r="N83" s="42"/>
      <c r="O83" s="42"/>
      <c r="P83" s="42"/>
      <c r="Q83" s="42"/>
      <c r="R83" s="42"/>
      <c r="S83" s="42"/>
      <c r="T83" s="78"/>
      <c r="AT83" s="23" t="s">
        <v>182</v>
      </c>
      <c r="AU83" s="23" t="s">
        <v>87</v>
      </c>
    </row>
    <row r="84" spans="2:65" s="1" customFormat="1" ht="94.5">
      <c r="B84" s="41"/>
      <c r="C84" s="63"/>
      <c r="D84" s="204" t="s">
        <v>351</v>
      </c>
      <c r="E84" s="63"/>
      <c r="F84" s="252" t="s">
        <v>2970</v>
      </c>
      <c r="G84" s="63"/>
      <c r="H84" s="63"/>
      <c r="I84" s="163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3" t="s">
        <v>351</v>
      </c>
      <c r="AU84" s="23" t="s">
        <v>87</v>
      </c>
    </row>
    <row r="85" spans="2:65" s="1" customFormat="1" ht="16.5" customHeight="1">
      <c r="B85" s="41"/>
      <c r="C85" s="192" t="s">
        <v>80</v>
      </c>
      <c r="D85" s="192" t="s">
        <v>176</v>
      </c>
      <c r="E85" s="193" t="s">
        <v>2971</v>
      </c>
      <c r="F85" s="194" t="s">
        <v>2972</v>
      </c>
      <c r="G85" s="195" t="s">
        <v>256</v>
      </c>
      <c r="H85" s="196">
        <v>336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188</v>
      </c>
    </row>
    <row r="86" spans="2:65" s="1" customFormat="1" ht="13.5">
      <c r="B86" s="41"/>
      <c r="C86" s="63"/>
      <c r="D86" s="204" t="s">
        <v>182</v>
      </c>
      <c r="E86" s="63"/>
      <c r="F86" s="205" t="s">
        <v>2972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89">
      <c r="B87" s="41"/>
      <c r="C87" s="63"/>
      <c r="D87" s="204" t="s">
        <v>351</v>
      </c>
      <c r="E87" s="63"/>
      <c r="F87" s="252" t="s">
        <v>2973</v>
      </c>
      <c r="G87" s="63"/>
      <c r="H87" s="63"/>
      <c r="I87" s="163"/>
      <c r="J87" s="63"/>
      <c r="K87" s="63"/>
      <c r="L87" s="61"/>
      <c r="M87" s="206"/>
      <c r="N87" s="42"/>
      <c r="O87" s="42"/>
      <c r="P87" s="42"/>
      <c r="Q87" s="42"/>
      <c r="R87" s="42"/>
      <c r="S87" s="42"/>
      <c r="T87" s="78"/>
      <c r="AT87" s="23" t="s">
        <v>351</v>
      </c>
      <c r="AU87" s="23" t="s">
        <v>87</v>
      </c>
    </row>
    <row r="88" spans="2:65" s="1" customFormat="1" ht="16.5" customHeight="1">
      <c r="B88" s="41"/>
      <c r="C88" s="192" t="s">
        <v>80</v>
      </c>
      <c r="D88" s="192" t="s">
        <v>176</v>
      </c>
      <c r="E88" s="193" t="s">
        <v>2974</v>
      </c>
      <c r="F88" s="194" t="s">
        <v>2975</v>
      </c>
      <c r="G88" s="195" t="s">
        <v>256</v>
      </c>
      <c r="H88" s="196">
        <v>101.4</v>
      </c>
      <c r="I88" s="197"/>
      <c r="J88" s="198">
        <f>ROUND(I88*H88,2)</f>
        <v>0</v>
      </c>
      <c r="K88" s="194" t="s">
        <v>78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239</v>
      </c>
      <c r="AT88" s="23" t="s">
        <v>176</v>
      </c>
      <c r="AU88" s="23" t="s">
        <v>87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239</v>
      </c>
      <c r="BM88" s="23" t="s">
        <v>194</v>
      </c>
    </row>
    <row r="89" spans="2:65" s="1" customFormat="1" ht="13.5">
      <c r="B89" s="41"/>
      <c r="C89" s="63"/>
      <c r="D89" s="204" t="s">
        <v>182</v>
      </c>
      <c r="E89" s="63"/>
      <c r="F89" s="205" t="s">
        <v>2975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87</v>
      </c>
    </row>
    <row r="90" spans="2:65" s="1" customFormat="1" ht="202.5">
      <c r="B90" s="41"/>
      <c r="C90" s="63"/>
      <c r="D90" s="204" t="s">
        <v>351</v>
      </c>
      <c r="E90" s="63"/>
      <c r="F90" s="252" t="s">
        <v>2976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351</v>
      </c>
      <c r="AU90" s="23" t="s">
        <v>87</v>
      </c>
    </row>
    <row r="91" spans="2:65" s="1" customFormat="1" ht="16.5" customHeight="1">
      <c r="B91" s="41"/>
      <c r="C91" s="192" t="s">
        <v>80</v>
      </c>
      <c r="D91" s="192" t="s">
        <v>176</v>
      </c>
      <c r="E91" s="193" t="s">
        <v>2977</v>
      </c>
      <c r="F91" s="194" t="s">
        <v>2978</v>
      </c>
      <c r="G91" s="195" t="s">
        <v>256</v>
      </c>
      <c r="H91" s="196">
        <v>147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172</v>
      </c>
    </row>
    <row r="92" spans="2:65" s="1" customFormat="1" ht="13.5">
      <c r="B92" s="41"/>
      <c r="C92" s="63"/>
      <c r="D92" s="204" t="s">
        <v>182</v>
      </c>
      <c r="E92" s="63"/>
      <c r="F92" s="205" t="s">
        <v>2978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229.5">
      <c r="B93" s="41"/>
      <c r="C93" s="63"/>
      <c r="D93" s="204" t="s">
        <v>351</v>
      </c>
      <c r="E93" s="63"/>
      <c r="F93" s="252" t="s">
        <v>2979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351</v>
      </c>
      <c r="AU93" s="23" t="s">
        <v>87</v>
      </c>
    </row>
    <row r="94" spans="2:65" s="1" customFormat="1" ht="16.5" customHeight="1">
      <c r="B94" s="41"/>
      <c r="C94" s="192" t="s">
        <v>80</v>
      </c>
      <c r="D94" s="192" t="s">
        <v>176</v>
      </c>
      <c r="E94" s="193" t="s">
        <v>2980</v>
      </c>
      <c r="F94" s="194" t="s">
        <v>2981</v>
      </c>
      <c r="G94" s="195" t="s">
        <v>256</v>
      </c>
      <c r="H94" s="196">
        <v>170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201</v>
      </c>
    </row>
    <row r="95" spans="2:65" s="1" customFormat="1" ht="13.5">
      <c r="B95" s="41"/>
      <c r="C95" s="63"/>
      <c r="D95" s="204" t="s">
        <v>182</v>
      </c>
      <c r="E95" s="63"/>
      <c r="F95" s="205" t="s">
        <v>2981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229.5">
      <c r="B96" s="41"/>
      <c r="C96" s="63"/>
      <c r="D96" s="204" t="s">
        <v>351</v>
      </c>
      <c r="E96" s="63"/>
      <c r="F96" s="252" t="s">
        <v>2982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351</v>
      </c>
      <c r="AU96" s="23" t="s">
        <v>87</v>
      </c>
    </row>
    <row r="97" spans="2:65" s="1" customFormat="1" ht="16.5" customHeight="1">
      <c r="B97" s="41"/>
      <c r="C97" s="192" t="s">
        <v>80</v>
      </c>
      <c r="D97" s="192" t="s">
        <v>176</v>
      </c>
      <c r="E97" s="193" t="s">
        <v>2983</v>
      </c>
      <c r="F97" s="194" t="s">
        <v>2984</v>
      </c>
      <c r="G97" s="195" t="s">
        <v>256</v>
      </c>
      <c r="H97" s="196">
        <v>120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205</v>
      </c>
    </row>
    <row r="98" spans="2:65" s="1" customFormat="1" ht="13.5">
      <c r="B98" s="41"/>
      <c r="C98" s="63"/>
      <c r="D98" s="204" t="s">
        <v>182</v>
      </c>
      <c r="E98" s="63"/>
      <c r="F98" s="205" t="s">
        <v>2984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29.5">
      <c r="B99" s="41"/>
      <c r="C99" s="63"/>
      <c r="D99" s="204" t="s">
        <v>351</v>
      </c>
      <c r="E99" s="63"/>
      <c r="F99" s="252" t="s">
        <v>2985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351</v>
      </c>
      <c r="AU99" s="23" t="s">
        <v>87</v>
      </c>
    </row>
    <row r="100" spans="2:65" s="1" customFormat="1" ht="16.5" customHeight="1">
      <c r="B100" s="41"/>
      <c r="C100" s="192" t="s">
        <v>80</v>
      </c>
      <c r="D100" s="192" t="s">
        <v>176</v>
      </c>
      <c r="E100" s="193" t="s">
        <v>2986</v>
      </c>
      <c r="F100" s="194" t="s">
        <v>2987</v>
      </c>
      <c r="G100" s="195" t="s">
        <v>256</v>
      </c>
      <c r="H100" s="196">
        <v>150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209</v>
      </c>
    </row>
    <row r="101" spans="2:65" s="1" customFormat="1" ht="13.5">
      <c r="B101" s="41"/>
      <c r="C101" s="63"/>
      <c r="D101" s="204" t="s">
        <v>182</v>
      </c>
      <c r="E101" s="63"/>
      <c r="F101" s="205" t="s">
        <v>2987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229.5">
      <c r="B102" s="41"/>
      <c r="C102" s="63"/>
      <c r="D102" s="204" t="s">
        <v>351</v>
      </c>
      <c r="E102" s="63"/>
      <c r="F102" s="252" t="s">
        <v>2988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351</v>
      </c>
      <c r="AU102" s="23" t="s">
        <v>87</v>
      </c>
    </row>
    <row r="103" spans="2:65" s="1" customFormat="1" ht="16.5" customHeight="1">
      <c r="B103" s="41"/>
      <c r="C103" s="192" t="s">
        <v>80</v>
      </c>
      <c r="D103" s="192" t="s">
        <v>176</v>
      </c>
      <c r="E103" s="193" t="s">
        <v>2989</v>
      </c>
      <c r="F103" s="194" t="s">
        <v>2990</v>
      </c>
      <c r="G103" s="195" t="s">
        <v>2991</v>
      </c>
      <c r="H103" s="196">
        <v>4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213</v>
      </c>
    </row>
    <row r="104" spans="2:65" s="1" customFormat="1" ht="13.5">
      <c r="B104" s="41"/>
      <c r="C104" s="63"/>
      <c r="D104" s="204" t="s">
        <v>182</v>
      </c>
      <c r="E104" s="63"/>
      <c r="F104" s="205" t="s">
        <v>2990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40.5">
      <c r="B105" s="41"/>
      <c r="C105" s="63"/>
      <c r="D105" s="204" t="s">
        <v>351</v>
      </c>
      <c r="E105" s="63"/>
      <c r="F105" s="252" t="s">
        <v>2992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351</v>
      </c>
      <c r="AU105" s="23" t="s">
        <v>87</v>
      </c>
    </row>
    <row r="106" spans="2:65" s="1" customFormat="1" ht="16.5" customHeight="1">
      <c r="B106" s="41"/>
      <c r="C106" s="192" t="s">
        <v>80</v>
      </c>
      <c r="D106" s="192" t="s">
        <v>176</v>
      </c>
      <c r="E106" s="193" t="s">
        <v>2993</v>
      </c>
      <c r="F106" s="194" t="s">
        <v>2994</v>
      </c>
      <c r="G106" s="195" t="s">
        <v>2991</v>
      </c>
      <c r="H106" s="196">
        <v>4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109</v>
      </c>
    </row>
    <row r="107" spans="2:65" s="1" customFormat="1" ht="13.5">
      <c r="B107" s="41"/>
      <c r="C107" s="63"/>
      <c r="D107" s="204" t="s">
        <v>182</v>
      </c>
      <c r="E107" s="63"/>
      <c r="F107" s="205" t="s">
        <v>2994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27">
      <c r="B108" s="41"/>
      <c r="C108" s="63"/>
      <c r="D108" s="204" t="s">
        <v>351</v>
      </c>
      <c r="E108" s="63"/>
      <c r="F108" s="252" t="s">
        <v>2995</v>
      </c>
      <c r="G108" s="63"/>
      <c r="H108" s="63"/>
      <c r="I108" s="163"/>
      <c r="J108" s="63"/>
      <c r="K108" s="63"/>
      <c r="L108" s="61"/>
      <c r="M108" s="207"/>
      <c r="N108" s="208"/>
      <c r="O108" s="208"/>
      <c r="P108" s="208"/>
      <c r="Q108" s="208"/>
      <c r="R108" s="208"/>
      <c r="S108" s="208"/>
      <c r="T108" s="209"/>
      <c r="AT108" s="23" t="s">
        <v>351</v>
      </c>
      <c r="AU108" s="23" t="s">
        <v>87</v>
      </c>
    </row>
    <row r="109" spans="2:65" s="1" customFormat="1" ht="6.95" customHeight="1">
      <c r="B109" s="56"/>
      <c r="C109" s="57"/>
      <c r="D109" s="57"/>
      <c r="E109" s="57"/>
      <c r="F109" s="57"/>
      <c r="G109" s="57"/>
      <c r="H109" s="57"/>
      <c r="I109" s="139"/>
      <c r="J109" s="57"/>
      <c r="K109" s="57"/>
      <c r="L109" s="61"/>
    </row>
  </sheetData>
  <sheetProtection algorithmName="SHA-512" hashValue="pdxB0v6IC5s3eHbT3rRFMOuu/fuXJlsM+aB283pGcwECa2FmvYJRP1DcLfhoQ6rTjzMiZC5iClzI9VtGErD2nQ==" saltValue="K8DLMEc9/jglVBJF03iqfZiLtR9xVicrgbmGQ9qUTSv7T/WvqKapua4dJegtmjfY/ebasxVlSwRCV6KigM+71g==" spinCount="100000" sheet="1" objects="1" scenarios="1" formatColumns="0" formatRows="0" autoFilter="0"/>
  <autoFilter ref="C76:K108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2996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ROUND(SUM(BE91:BE296), 2)</f>
        <v>0</v>
      </c>
      <c r="G30" s="42"/>
      <c r="H30" s="42"/>
      <c r="I30" s="131">
        <v>0.21</v>
      </c>
      <c r="J30" s="130">
        <f>ROUND(ROUND((SUM(BE91:BE296)),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ROUND(SUM(BF91:BF296), 2)</f>
        <v>0</v>
      </c>
      <c r="G31" s="42"/>
      <c r="H31" s="42"/>
      <c r="I31" s="131">
        <v>0.15</v>
      </c>
      <c r="J31" s="130">
        <f>ROUND(ROUND((SUM(BF91:BF296)),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ROUND(SUM(BG91:BG296),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ROUND(SUM(BH91:BH296),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ROUND(SUM(BI91:BI296),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03 - SO.02 - Komunikace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J91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J92</f>
        <v>0</v>
      </c>
      <c r="K57" s="155"/>
    </row>
    <row r="58" spans="2:47" s="8" customFormat="1" ht="19.899999999999999" customHeight="1">
      <c r="B58" s="156"/>
      <c r="C58" s="157"/>
      <c r="D58" s="158" t="s">
        <v>265</v>
      </c>
      <c r="E58" s="159"/>
      <c r="F58" s="159"/>
      <c r="G58" s="159"/>
      <c r="H58" s="159"/>
      <c r="I58" s="160"/>
      <c r="J58" s="161">
        <f>J93</f>
        <v>0</v>
      </c>
      <c r="K58" s="162"/>
    </row>
    <row r="59" spans="2:47" s="8" customFormat="1" ht="19.899999999999999" customHeight="1">
      <c r="B59" s="156"/>
      <c r="C59" s="157"/>
      <c r="D59" s="158" t="s">
        <v>268</v>
      </c>
      <c r="E59" s="159"/>
      <c r="F59" s="159"/>
      <c r="G59" s="159"/>
      <c r="H59" s="159"/>
      <c r="I59" s="160"/>
      <c r="J59" s="161">
        <f>J160</f>
        <v>0</v>
      </c>
      <c r="K59" s="162"/>
    </row>
    <row r="60" spans="2:47" s="8" customFormat="1" ht="19.899999999999999" customHeight="1">
      <c r="B60" s="156"/>
      <c r="C60" s="157"/>
      <c r="D60" s="158" t="s">
        <v>2997</v>
      </c>
      <c r="E60" s="159"/>
      <c r="F60" s="159"/>
      <c r="G60" s="159"/>
      <c r="H60" s="159"/>
      <c r="I60" s="160"/>
      <c r="J60" s="161">
        <f>J163</f>
        <v>0</v>
      </c>
      <c r="K60" s="162"/>
    </row>
    <row r="61" spans="2:47" s="8" customFormat="1" ht="14.85" customHeight="1">
      <c r="B61" s="156"/>
      <c r="C61" s="157"/>
      <c r="D61" s="158" t="s">
        <v>2998</v>
      </c>
      <c r="E61" s="159"/>
      <c r="F61" s="159"/>
      <c r="G61" s="159"/>
      <c r="H61" s="159"/>
      <c r="I61" s="160"/>
      <c r="J61" s="161">
        <f>J164</f>
        <v>0</v>
      </c>
      <c r="K61" s="162"/>
    </row>
    <row r="62" spans="2:47" s="8" customFormat="1" ht="14.85" customHeight="1">
      <c r="B62" s="156"/>
      <c r="C62" s="157"/>
      <c r="D62" s="158" t="s">
        <v>2999</v>
      </c>
      <c r="E62" s="159"/>
      <c r="F62" s="159"/>
      <c r="G62" s="159"/>
      <c r="H62" s="159"/>
      <c r="I62" s="160"/>
      <c r="J62" s="161">
        <f>J178</f>
        <v>0</v>
      </c>
      <c r="K62" s="162"/>
    </row>
    <row r="63" spans="2:47" s="8" customFormat="1" ht="14.85" customHeight="1">
      <c r="B63" s="156"/>
      <c r="C63" s="157"/>
      <c r="D63" s="158" t="s">
        <v>3000</v>
      </c>
      <c r="E63" s="159"/>
      <c r="F63" s="159"/>
      <c r="G63" s="159"/>
      <c r="H63" s="159"/>
      <c r="I63" s="160"/>
      <c r="J63" s="161">
        <f>J195</f>
        <v>0</v>
      </c>
      <c r="K63" s="162"/>
    </row>
    <row r="64" spans="2:47" s="8" customFormat="1" ht="14.85" customHeight="1">
      <c r="B64" s="156"/>
      <c r="C64" s="157"/>
      <c r="D64" s="158" t="s">
        <v>3001</v>
      </c>
      <c r="E64" s="159"/>
      <c r="F64" s="159"/>
      <c r="G64" s="159"/>
      <c r="H64" s="159"/>
      <c r="I64" s="160"/>
      <c r="J64" s="161">
        <f>J211</f>
        <v>0</v>
      </c>
      <c r="K64" s="162"/>
    </row>
    <row r="65" spans="2:12" s="8" customFormat="1" ht="19.899999999999999" customHeight="1">
      <c r="B65" s="156"/>
      <c r="C65" s="157"/>
      <c r="D65" s="158" t="s">
        <v>456</v>
      </c>
      <c r="E65" s="159"/>
      <c r="F65" s="159"/>
      <c r="G65" s="159"/>
      <c r="H65" s="159"/>
      <c r="I65" s="160"/>
      <c r="J65" s="161">
        <f>J220</f>
        <v>0</v>
      </c>
      <c r="K65" s="162"/>
    </row>
    <row r="66" spans="2:12" s="8" customFormat="1" ht="14.85" customHeight="1">
      <c r="B66" s="156"/>
      <c r="C66" s="157"/>
      <c r="D66" s="158" t="s">
        <v>3002</v>
      </c>
      <c r="E66" s="159"/>
      <c r="F66" s="159"/>
      <c r="G66" s="159"/>
      <c r="H66" s="159"/>
      <c r="I66" s="160"/>
      <c r="J66" s="161">
        <f>J225</f>
        <v>0</v>
      </c>
      <c r="K66" s="162"/>
    </row>
    <row r="67" spans="2:12" s="8" customFormat="1" ht="14.85" customHeight="1">
      <c r="B67" s="156"/>
      <c r="C67" s="157"/>
      <c r="D67" s="158" t="s">
        <v>3003</v>
      </c>
      <c r="E67" s="159"/>
      <c r="F67" s="159"/>
      <c r="G67" s="159"/>
      <c r="H67" s="159"/>
      <c r="I67" s="160"/>
      <c r="J67" s="161">
        <f>J265</f>
        <v>0</v>
      </c>
      <c r="K67" s="162"/>
    </row>
    <row r="68" spans="2:12" s="8" customFormat="1" ht="19.899999999999999" customHeight="1">
      <c r="B68" s="156"/>
      <c r="C68" s="157"/>
      <c r="D68" s="158" t="s">
        <v>3004</v>
      </c>
      <c r="E68" s="159"/>
      <c r="F68" s="159"/>
      <c r="G68" s="159"/>
      <c r="H68" s="159"/>
      <c r="I68" s="160"/>
      <c r="J68" s="161">
        <f>J274</f>
        <v>0</v>
      </c>
      <c r="K68" s="162"/>
    </row>
    <row r="69" spans="2:12" s="8" customFormat="1" ht="19.899999999999999" customHeight="1">
      <c r="B69" s="156"/>
      <c r="C69" s="157"/>
      <c r="D69" s="158" t="s">
        <v>269</v>
      </c>
      <c r="E69" s="159"/>
      <c r="F69" s="159"/>
      <c r="G69" s="159"/>
      <c r="H69" s="159"/>
      <c r="I69" s="160"/>
      <c r="J69" s="161">
        <f>J290</f>
        <v>0</v>
      </c>
      <c r="K69" s="162"/>
    </row>
    <row r="70" spans="2:12" s="7" customFormat="1" ht="24.95" customHeight="1">
      <c r="B70" s="149"/>
      <c r="C70" s="150"/>
      <c r="D70" s="151" t="s">
        <v>459</v>
      </c>
      <c r="E70" s="152"/>
      <c r="F70" s="152"/>
      <c r="G70" s="152"/>
      <c r="H70" s="152"/>
      <c r="I70" s="153"/>
      <c r="J70" s="154">
        <f>J293</f>
        <v>0</v>
      </c>
      <c r="K70" s="155"/>
    </row>
    <row r="71" spans="2:12" s="8" customFormat="1" ht="19.899999999999999" customHeight="1">
      <c r="B71" s="156"/>
      <c r="C71" s="157"/>
      <c r="D71" s="158" t="s">
        <v>460</v>
      </c>
      <c r="E71" s="159"/>
      <c r="F71" s="159"/>
      <c r="G71" s="159"/>
      <c r="H71" s="159"/>
      <c r="I71" s="160"/>
      <c r="J71" s="161">
        <f>J294</f>
        <v>0</v>
      </c>
      <c r="K71" s="162"/>
    </row>
    <row r="72" spans="2:12" s="1" customFormat="1" ht="21.75" customHeight="1">
      <c r="B72" s="41"/>
      <c r="C72" s="42"/>
      <c r="D72" s="42"/>
      <c r="E72" s="42"/>
      <c r="F72" s="42"/>
      <c r="G72" s="42"/>
      <c r="H72" s="42"/>
      <c r="I72" s="118"/>
      <c r="J72" s="42"/>
      <c r="K72" s="4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2"/>
      <c r="J77" s="60"/>
      <c r="K77" s="60"/>
      <c r="L77" s="61"/>
    </row>
    <row r="78" spans="2:12" s="1" customFormat="1" ht="36.950000000000003" customHeight="1">
      <c r="B78" s="41"/>
      <c r="C78" s="62" t="s">
        <v>157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6.5" customHeight="1">
      <c r="B81" s="41"/>
      <c r="C81" s="63"/>
      <c r="D81" s="63"/>
      <c r="E81" s="381" t="str">
        <f>E7</f>
        <v>Výstavba objektu ZŠ - dostavba areálu při ul. Jizerská</v>
      </c>
      <c r="F81" s="382"/>
      <c r="G81" s="382"/>
      <c r="H81" s="382"/>
      <c r="I81" s="163"/>
      <c r="J81" s="63"/>
      <c r="K81" s="63"/>
      <c r="L81" s="61"/>
    </row>
    <row r="82" spans="2:65" s="1" customFormat="1" ht="14.45" customHeight="1">
      <c r="B82" s="41"/>
      <c r="C82" s="65" t="s">
        <v>141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7.25" customHeight="1">
      <c r="B83" s="41"/>
      <c r="C83" s="63"/>
      <c r="D83" s="63"/>
      <c r="E83" s="356" t="str">
        <f>E9</f>
        <v>03 - SO.02 - Komunikace</v>
      </c>
      <c r="F83" s="383"/>
      <c r="G83" s="383"/>
      <c r="H83" s="383"/>
      <c r="I83" s="163"/>
      <c r="J83" s="63"/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8" customHeight="1">
      <c r="B85" s="41"/>
      <c r="C85" s="65" t="s">
        <v>24</v>
      </c>
      <c r="D85" s="63"/>
      <c r="E85" s="63"/>
      <c r="F85" s="164" t="str">
        <f>F12</f>
        <v>Praha - Čakovice</v>
      </c>
      <c r="G85" s="63"/>
      <c r="H85" s="63"/>
      <c r="I85" s="165" t="s">
        <v>26</v>
      </c>
      <c r="J85" s="73" t="str">
        <f>IF(J12="","",J12)</f>
        <v>6. 3. 2017</v>
      </c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65" s="1" customFormat="1">
      <c r="B87" s="41"/>
      <c r="C87" s="65" t="s">
        <v>30</v>
      </c>
      <c r="D87" s="63"/>
      <c r="E87" s="63"/>
      <c r="F87" s="164" t="str">
        <f>E15</f>
        <v>Městská část Praha Čakovice</v>
      </c>
      <c r="G87" s="63"/>
      <c r="H87" s="63"/>
      <c r="I87" s="165" t="s">
        <v>38</v>
      </c>
      <c r="J87" s="164" t="str">
        <f>E21</f>
        <v>GREBNER, spol s r.o.</v>
      </c>
      <c r="K87" s="63"/>
      <c r="L87" s="61"/>
    </row>
    <row r="88" spans="2:65" s="1" customFormat="1" ht="14.45" customHeight="1">
      <c r="B88" s="41"/>
      <c r="C88" s="65" t="s">
        <v>36</v>
      </c>
      <c r="D88" s="63"/>
      <c r="E88" s="63"/>
      <c r="F88" s="164" t="str">
        <f>IF(E18="","",E18)</f>
        <v/>
      </c>
      <c r="G88" s="63"/>
      <c r="H88" s="63"/>
      <c r="I88" s="163"/>
      <c r="J88" s="63"/>
      <c r="K88" s="63"/>
      <c r="L88" s="61"/>
    </row>
    <row r="89" spans="2:65" s="1" customFormat="1" ht="10.3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65" s="9" customFormat="1" ht="29.25" customHeight="1">
      <c r="B90" s="166"/>
      <c r="C90" s="167" t="s">
        <v>158</v>
      </c>
      <c r="D90" s="168" t="s">
        <v>64</v>
      </c>
      <c r="E90" s="168" t="s">
        <v>60</v>
      </c>
      <c r="F90" s="168" t="s">
        <v>159</v>
      </c>
      <c r="G90" s="168" t="s">
        <v>160</v>
      </c>
      <c r="H90" s="168" t="s">
        <v>161</v>
      </c>
      <c r="I90" s="169" t="s">
        <v>162</v>
      </c>
      <c r="J90" s="168" t="s">
        <v>146</v>
      </c>
      <c r="K90" s="170" t="s">
        <v>163</v>
      </c>
      <c r="L90" s="171"/>
      <c r="M90" s="81" t="s">
        <v>164</v>
      </c>
      <c r="N90" s="82" t="s">
        <v>49</v>
      </c>
      <c r="O90" s="82" t="s">
        <v>165</v>
      </c>
      <c r="P90" s="82" t="s">
        <v>166</v>
      </c>
      <c r="Q90" s="82" t="s">
        <v>167</v>
      </c>
      <c r="R90" s="82" t="s">
        <v>168</v>
      </c>
      <c r="S90" s="82" t="s">
        <v>169</v>
      </c>
      <c r="T90" s="83" t="s">
        <v>170</v>
      </c>
    </row>
    <row r="91" spans="2:65" s="1" customFormat="1" ht="29.25" customHeight="1">
      <c r="B91" s="41"/>
      <c r="C91" s="87" t="s">
        <v>147</v>
      </c>
      <c r="D91" s="63"/>
      <c r="E91" s="63"/>
      <c r="F91" s="63"/>
      <c r="G91" s="63"/>
      <c r="H91" s="63"/>
      <c r="I91" s="163"/>
      <c r="J91" s="172">
        <f>BK91</f>
        <v>0</v>
      </c>
      <c r="K91" s="63"/>
      <c r="L91" s="61"/>
      <c r="M91" s="84"/>
      <c r="N91" s="85"/>
      <c r="O91" s="85"/>
      <c r="P91" s="173">
        <f>P92+P293</f>
        <v>0</v>
      </c>
      <c r="Q91" s="85"/>
      <c r="R91" s="173">
        <f>R92+R293</f>
        <v>635.67084699999998</v>
      </c>
      <c r="S91" s="85"/>
      <c r="T91" s="174">
        <f>T92+T293</f>
        <v>1355.06122</v>
      </c>
      <c r="AT91" s="23" t="s">
        <v>79</v>
      </c>
      <c r="AU91" s="23" t="s">
        <v>148</v>
      </c>
      <c r="BK91" s="175">
        <f>BK92+BK293</f>
        <v>0</v>
      </c>
    </row>
    <row r="92" spans="2:65" s="10" customFormat="1" ht="37.35" customHeight="1">
      <c r="B92" s="176"/>
      <c r="C92" s="177"/>
      <c r="D92" s="178" t="s">
        <v>79</v>
      </c>
      <c r="E92" s="179" t="s">
        <v>270</v>
      </c>
      <c r="F92" s="179" t="s">
        <v>271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P93+P160+P163+P220+P274+P290</f>
        <v>0</v>
      </c>
      <c r="Q92" s="184"/>
      <c r="R92" s="185">
        <f>R93+R160+R163+R220+R274+R290</f>
        <v>635.55324699999994</v>
      </c>
      <c r="S92" s="184"/>
      <c r="T92" s="186">
        <f>T93+T160+T163+T220+T274+T290</f>
        <v>1355.06122</v>
      </c>
      <c r="AR92" s="187" t="s">
        <v>87</v>
      </c>
      <c r="AT92" s="188" t="s">
        <v>79</v>
      </c>
      <c r="AU92" s="188" t="s">
        <v>80</v>
      </c>
      <c r="AY92" s="187" t="s">
        <v>173</v>
      </c>
      <c r="BK92" s="189">
        <f>BK93+BK160+BK163+BK220+BK274+BK290</f>
        <v>0</v>
      </c>
    </row>
    <row r="93" spans="2:65" s="10" customFormat="1" ht="19.899999999999999" customHeight="1">
      <c r="B93" s="176"/>
      <c r="C93" s="177"/>
      <c r="D93" s="178" t="s">
        <v>79</v>
      </c>
      <c r="E93" s="190" t="s">
        <v>87</v>
      </c>
      <c r="F93" s="190" t="s">
        <v>272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SUM(P94:P159)</f>
        <v>0</v>
      </c>
      <c r="Q93" s="184"/>
      <c r="R93" s="185">
        <f>SUM(R94:R159)</f>
        <v>43.67839</v>
      </c>
      <c r="S93" s="184"/>
      <c r="T93" s="186">
        <f>SUM(T94:T159)</f>
        <v>1353.028</v>
      </c>
      <c r="AR93" s="187" t="s">
        <v>87</v>
      </c>
      <c r="AT93" s="188" t="s">
        <v>79</v>
      </c>
      <c r="AU93" s="188" t="s">
        <v>87</v>
      </c>
      <c r="AY93" s="187" t="s">
        <v>173</v>
      </c>
      <c r="BK93" s="189">
        <f>SUM(BK94:BK159)</f>
        <v>0</v>
      </c>
    </row>
    <row r="94" spans="2:65" s="1" customFormat="1" ht="16.5" customHeight="1">
      <c r="B94" s="41"/>
      <c r="C94" s="192" t="s">
        <v>87</v>
      </c>
      <c r="D94" s="192" t="s">
        <v>176</v>
      </c>
      <c r="E94" s="193" t="s">
        <v>3005</v>
      </c>
      <c r="F94" s="194" t="s">
        <v>3006</v>
      </c>
      <c r="G94" s="195" t="s">
        <v>256</v>
      </c>
      <c r="H94" s="196">
        <v>26</v>
      </c>
      <c r="I94" s="197"/>
      <c r="J94" s="198">
        <f>ROUND(I94*H94,2)</f>
        <v>0</v>
      </c>
      <c r="K94" s="194" t="s">
        <v>276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0.505</v>
      </c>
      <c r="T94" s="202">
        <f>S94*H94</f>
        <v>13.13</v>
      </c>
      <c r="AR94" s="23" t="s">
        <v>194</v>
      </c>
      <c r="AT94" s="23" t="s">
        <v>176</v>
      </c>
      <c r="AU94" s="23" t="s">
        <v>89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194</v>
      </c>
      <c r="BM94" s="23" t="s">
        <v>3007</v>
      </c>
    </row>
    <row r="95" spans="2:65" s="1" customFormat="1" ht="40.5">
      <c r="B95" s="41"/>
      <c r="C95" s="63"/>
      <c r="D95" s="204" t="s">
        <v>182</v>
      </c>
      <c r="E95" s="63"/>
      <c r="F95" s="205" t="s">
        <v>3008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89</v>
      </c>
    </row>
    <row r="96" spans="2:65" s="1" customFormat="1" ht="25.5" customHeight="1">
      <c r="B96" s="41"/>
      <c r="C96" s="192" t="s">
        <v>89</v>
      </c>
      <c r="D96" s="192" t="s">
        <v>176</v>
      </c>
      <c r="E96" s="193" t="s">
        <v>3009</v>
      </c>
      <c r="F96" s="194" t="s">
        <v>3010</v>
      </c>
      <c r="G96" s="195" t="s">
        <v>256</v>
      </c>
      <c r="H96" s="196">
        <v>36</v>
      </c>
      <c r="I96" s="197"/>
      <c r="J96" s="198">
        <f>ROUND(I96*H96,2)</f>
        <v>0</v>
      </c>
      <c r="K96" s="194" t="s">
        <v>276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0.29499999999999998</v>
      </c>
      <c r="T96" s="202">
        <f>S96*H96</f>
        <v>10.62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3011</v>
      </c>
    </row>
    <row r="97" spans="2:65" s="1" customFormat="1" ht="40.5">
      <c r="B97" s="41"/>
      <c r="C97" s="63"/>
      <c r="D97" s="204" t="s">
        <v>182</v>
      </c>
      <c r="E97" s="63"/>
      <c r="F97" s="205" t="s">
        <v>3012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2" customFormat="1" ht="13.5">
      <c r="B98" s="221"/>
      <c r="C98" s="222"/>
      <c r="D98" s="204" t="s">
        <v>279</v>
      </c>
      <c r="E98" s="223" t="s">
        <v>78</v>
      </c>
      <c r="F98" s="224" t="s">
        <v>3013</v>
      </c>
      <c r="G98" s="222"/>
      <c r="H98" s="223" t="s">
        <v>78</v>
      </c>
      <c r="I98" s="225"/>
      <c r="J98" s="222"/>
      <c r="K98" s="222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279</v>
      </c>
      <c r="AU98" s="230" t="s">
        <v>89</v>
      </c>
      <c r="AV98" s="12" t="s">
        <v>87</v>
      </c>
      <c r="AW98" s="12" t="s">
        <v>42</v>
      </c>
      <c r="AX98" s="12" t="s">
        <v>80</v>
      </c>
      <c r="AY98" s="230" t="s">
        <v>173</v>
      </c>
    </row>
    <row r="99" spans="2:65" s="11" customFormat="1" ht="13.5">
      <c r="B99" s="210"/>
      <c r="C99" s="211"/>
      <c r="D99" s="204" t="s">
        <v>279</v>
      </c>
      <c r="E99" s="212" t="s">
        <v>78</v>
      </c>
      <c r="F99" s="213" t="s">
        <v>692</v>
      </c>
      <c r="G99" s="211"/>
      <c r="H99" s="214">
        <v>36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279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" customFormat="1" ht="16.5" customHeight="1">
      <c r="B100" s="41"/>
      <c r="C100" s="192" t="s">
        <v>188</v>
      </c>
      <c r="D100" s="192" t="s">
        <v>176</v>
      </c>
      <c r="E100" s="193" t="s">
        <v>3014</v>
      </c>
      <c r="F100" s="194" t="s">
        <v>3015</v>
      </c>
      <c r="G100" s="195" t="s">
        <v>256</v>
      </c>
      <c r="H100" s="196">
        <v>35</v>
      </c>
      <c r="I100" s="197"/>
      <c r="J100" s="198">
        <f>ROUND(I100*H100,2)</f>
        <v>0</v>
      </c>
      <c r="K100" s="194" t="s">
        <v>276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0.504</v>
      </c>
      <c r="T100" s="202">
        <f>S100*H100</f>
        <v>17.64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3016</v>
      </c>
    </row>
    <row r="101" spans="2:65" s="1" customFormat="1" ht="40.5">
      <c r="B101" s="41"/>
      <c r="C101" s="63"/>
      <c r="D101" s="204" t="s">
        <v>182</v>
      </c>
      <c r="E101" s="63"/>
      <c r="F101" s="205" t="s">
        <v>3017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1" customFormat="1" ht="13.5">
      <c r="B102" s="210"/>
      <c r="C102" s="211"/>
      <c r="D102" s="204" t="s">
        <v>279</v>
      </c>
      <c r="E102" s="212" t="s">
        <v>78</v>
      </c>
      <c r="F102" s="213" t="s">
        <v>683</v>
      </c>
      <c r="G102" s="211"/>
      <c r="H102" s="214">
        <v>35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279</v>
      </c>
      <c r="AU102" s="220" t="s">
        <v>89</v>
      </c>
      <c r="AV102" s="11" t="s">
        <v>89</v>
      </c>
      <c r="AW102" s="11" t="s">
        <v>42</v>
      </c>
      <c r="AX102" s="11" t="s">
        <v>87</v>
      </c>
      <c r="AY102" s="220" t="s">
        <v>173</v>
      </c>
    </row>
    <row r="103" spans="2:65" s="1" customFormat="1" ht="16.5" customHeight="1">
      <c r="B103" s="41"/>
      <c r="C103" s="192" t="s">
        <v>194</v>
      </c>
      <c r="D103" s="192" t="s">
        <v>176</v>
      </c>
      <c r="E103" s="193" t="s">
        <v>3018</v>
      </c>
      <c r="F103" s="194" t="s">
        <v>3019</v>
      </c>
      <c r="G103" s="195" t="s">
        <v>256</v>
      </c>
      <c r="H103" s="196">
        <v>181</v>
      </c>
      <c r="I103" s="197"/>
      <c r="J103" s="198">
        <f>ROUND(I103*H103,2)</f>
        <v>0</v>
      </c>
      <c r="K103" s="194" t="s">
        <v>276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0.23499999999999999</v>
      </c>
      <c r="T103" s="202">
        <f>S103*H103</f>
        <v>42.534999999999997</v>
      </c>
      <c r="AR103" s="23" t="s">
        <v>194</v>
      </c>
      <c r="AT103" s="23" t="s">
        <v>176</v>
      </c>
      <c r="AU103" s="23" t="s">
        <v>89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194</v>
      </c>
      <c r="BM103" s="23" t="s">
        <v>3020</v>
      </c>
    </row>
    <row r="104" spans="2:65" s="1" customFormat="1" ht="40.5">
      <c r="B104" s="41"/>
      <c r="C104" s="63"/>
      <c r="D104" s="204" t="s">
        <v>182</v>
      </c>
      <c r="E104" s="63"/>
      <c r="F104" s="205" t="s">
        <v>3021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89</v>
      </c>
    </row>
    <row r="105" spans="2:65" s="12" customFormat="1" ht="13.5">
      <c r="B105" s="221"/>
      <c r="C105" s="222"/>
      <c r="D105" s="204" t="s">
        <v>279</v>
      </c>
      <c r="E105" s="223" t="s">
        <v>78</v>
      </c>
      <c r="F105" s="224" t="s">
        <v>3022</v>
      </c>
      <c r="G105" s="222"/>
      <c r="H105" s="223" t="s">
        <v>78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279</v>
      </c>
      <c r="AU105" s="230" t="s">
        <v>89</v>
      </c>
      <c r="AV105" s="12" t="s">
        <v>87</v>
      </c>
      <c r="AW105" s="12" t="s">
        <v>42</v>
      </c>
      <c r="AX105" s="12" t="s">
        <v>80</v>
      </c>
      <c r="AY105" s="230" t="s">
        <v>173</v>
      </c>
    </row>
    <row r="106" spans="2:65" s="11" customFormat="1" ht="13.5">
      <c r="B106" s="210"/>
      <c r="C106" s="211"/>
      <c r="D106" s="204" t="s">
        <v>279</v>
      </c>
      <c r="E106" s="212" t="s">
        <v>78</v>
      </c>
      <c r="F106" s="213" t="s">
        <v>1637</v>
      </c>
      <c r="G106" s="211"/>
      <c r="H106" s="214">
        <v>181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279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" customFormat="1" ht="16.5" customHeight="1">
      <c r="B107" s="41"/>
      <c r="C107" s="192" t="s">
        <v>172</v>
      </c>
      <c r="D107" s="192" t="s">
        <v>176</v>
      </c>
      <c r="E107" s="193" t="s">
        <v>3023</v>
      </c>
      <c r="F107" s="194" t="s">
        <v>3024</v>
      </c>
      <c r="G107" s="195" t="s">
        <v>256</v>
      </c>
      <c r="H107" s="196">
        <v>1658</v>
      </c>
      <c r="I107" s="197"/>
      <c r="J107" s="198">
        <f>ROUND(I107*H107,2)</f>
        <v>0</v>
      </c>
      <c r="K107" s="194" t="s">
        <v>276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0.56000000000000005</v>
      </c>
      <c r="T107" s="202">
        <f>S107*H107</f>
        <v>928.48000000000013</v>
      </c>
      <c r="AR107" s="23" t="s">
        <v>194</v>
      </c>
      <c r="AT107" s="23" t="s">
        <v>176</v>
      </c>
      <c r="AU107" s="23" t="s">
        <v>89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194</v>
      </c>
      <c r="BM107" s="23" t="s">
        <v>3025</v>
      </c>
    </row>
    <row r="108" spans="2:65" s="1" customFormat="1" ht="40.5">
      <c r="B108" s="41"/>
      <c r="C108" s="63"/>
      <c r="D108" s="204" t="s">
        <v>182</v>
      </c>
      <c r="E108" s="63"/>
      <c r="F108" s="205" t="s">
        <v>3026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89</v>
      </c>
    </row>
    <row r="109" spans="2:65" s="11" customFormat="1" ht="13.5">
      <c r="B109" s="210"/>
      <c r="C109" s="211"/>
      <c r="D109" s="204" t="s">
        <v>279</v>
      </c>
      <c r="E109" s="212" t="s">
        <v>78</v>
      </c>
      <c r="F109" s="213" t="s">
        <v>3027</v>
      </c>
      <c r="G109" s="211"/>
      <c r="H109" s="214">
        <v>704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279</v>
      </c>
      <c r="AU109" s="220" t="s">
        <v>89</v>
      </c>
      <c r="AV109" s="11" t="s">
        <v>89</v>
      </c>
      <c r="AW109" s="11" t="s">
        <v>42</v>
      </c>
      <c r="AX109" s="11" t="s">
        <v>80</v>
      </c>
      <c r="AY109" s="220" t="s">
        <v>173</v>
      </c>
    </row>
    <row r="110" spans="2:65" s="11" customFormat="1" ht="13.5">
      <c r="B110" s="210"/>
      <c r="C110" s="211"/>
      <c r="D110" s="204" t="s">
        <v>279</v>
      </c>
      <c r="E110" s="212" t="s">
        <v>78</v>
      </c>
      <c r="F110" s="213" t="s">
        <v>3028</v>
      </c>
      <c r="G110" s="211"/>
      <c r="H110" s="214">
        <v>954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279</v>
      </c>
      <c r="AU110" s="220" t="s">
        <v>89</v>
      </c>
      <c r="AV110" s="11" t="s">
        <v>89</v>
      </c>
      <c r="AW110" s="11" t="s">
        <v>42</v>
      </c>
      <c r="AX110" s="11" t="s">
        <v>80</v>
      </c>
      <c r="AY110" s="220" t="s">
        <v>173</v>
      </c>
    </row>
    <row r="111" spans="2:65" s="13" customFormat="1" ht="13.5">
      <c r="B111" s="231"/>
      <c r="C111" s="232"/>
      <c r="D111" s="204" t="s">
        <v>279</v>
      </c>
      <c r="E111" s="233" t="s">
        <v>78</v>
      </c>
      <c r="F111" s="234" t="s">
        <v>292</v>
      </c>
      <c r="G111" s="232"/>
      <c r="H111" s="235">
        <v>1658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279</v>
      </c>
      <c r="AU111" s="241" t="s">
        <v>89</v>
      </c>
      <c r="AV111" s="13" t="s">
        <v>194</v>
      </c>
      <c r="AW111" s="13" t="s">
        <v>42</v>
      </c>
      <c r="AX111" s="13" t="s">
        <v>87</v>
      </c>
      <c r="AY111" s="241" t="s">
        <v>173</v>
      </c>
    </row>
    <row r="112" spans="2:65" s="1" customFormat="1" ht="16.5" customHeight="1">
      <c r="B112" s="41"/>
      <c r="C112" s="192" t="s">
        <v>201</v>
      </c>
      <c r="D112" s="192" t="s">
        <v>176</v>
      </c>
      <c r="E112" s="193" t="s">
        <v>3029</v>
      </c>
      <c r="F112" s="194" t="s">
        <v>3030</v>
      </c>
      <c r="G112" s="195" t="s">
        <v>256</v>
      </c>
      <c r="H112" s="196">
        <v>734</v>
      </c>
      <c r="I112" s="197"/>
      <c r="J112" s="198">
        <f>ROUND(I112*H112,2)</f>
        <v>0</v>
      </c>
      <c r="K112" s="194" t="s">
        <v>276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9.8000000000000004E-2</v>
      </c>
      <c r="T112" s="202">
        <f>S112*H112</f>
        <v>71.932000000000002</v>
      </c>
      <c r="AR112" s="23" t="s">
        <v>194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3031</v>
      </c>
    </row>
    <row r="113" spans="2:65" s="1" customFormat="1" ht="40.5">
      <c r="B113" s="41"/>
      <c r="C113" s="63"/>
      <c r="D113" s="204" t="s">
        <v>182</v>
      </c>
      <c r="E113" s="63"/>
      <c r="F113" s="205" t="s">
        <v>3032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2" customFormat="1" ht="13.5">
      <c r="B114" s="221"/>
      <c r="C114" s="222"/>
      <c r="D114" s="204" t="s">
        <v>279</v>
      </c>
      <c r="E114" s="223" t="s">
        <v>78</v>
      </c>
      <c r="F114" s="224" t="s">
        <v>3033</v>
      </c>
      <c r="G114" s="222"/>
      <c r="H114" s="223" t="s">
        <v>78</v>
      </c>
      <c r="I114" s="225"/>
      <c r="J114" s="222"/>
      <c r="K114" s="222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279</v>
      </c>
      <c r="AU114" s="230" t="s">
        <v>89</v>
      </c>
      <c r="AV114" s="12" t="s">
        <v>87</v>
      </c>
      <c r="AW114" s="12" t="s">
        <v>42</v>
      </c>
      <c r="AX114" s="12" t="s">
        <v>80</v>
      </c>
      <c r="AY114" s="230" t="s">
        <v>173</v>
      </c>
    </row>
    <row r="115" spans="2:65" s="11" customFormat="1" ht="13.5">
      <c r="B115" s="210"/>
      <c r="C115" s="211"/>
      <c r="D115" s="204" t="s">
        <v>279</v>
      </c>
      <c r="E115" s="212" t="s">
        <v>78</v>
      </c>
      <c r="F115" s="213" t="s">
        <v>3034</v>
      </c>
      <c r="G115" s="211"/>
      <c r="H115" s="214">
        <v>734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279</v>
      </c>
      <c r="AU115" s="220" t="s">
        <v>89</v>
      </c>
      <c r="AV115" s="11" t="s">
        <v>89</v>
      </c>
      <c r="AW115" s="11" t="s">
        <v>42</v>
      </c>
      <c r="AX115" s="11" t="s">
        <v>87</v>
      </c>
      <c r="AY115" s="220" t="s">
        <v>173</v>
      </c>
    </row>
    <row r="116" spans="2:65" s="1" customFormat="1" ht="25.5" customHeight="1">
      <c r="B116" s="41"/>
      <c r="C116" s="192" t="s">
        <v>205</v>
      </c>
      <c r="D116" s="192" t="s">
        <v>176</v>
      </c>
      <c r="E116" s="193" t="s">
        <v>3035</v>
      </c>
      <c r="F116" s="194" t="s">
        <v>3036</v>
      </c>
      <c r="G116" s="195" t="s">
        <v>256</v>
      </c>
      <c r="H116" s="196">
        <v>871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9.0000000000000006E-5</v>
      </c>
      <c r="R116" s="201">
        <f>Q116*H116</f>
        <v>7.8390000000000001E-2</v>
      </c>
      <c r="S116" s="201">
        <v>0.25600000000000001</v>
      </c>
      <c r="T116" s="202">
        <f>S116*H116</f>
        <v>222.976</v>
      </c>
      <c r="AR116" s="23" t="s">
        <v>194</v>
      </c>
      <c r="AT116" s="23" t="s">
        <v>176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194</v>
      </c>
      <c r="BM116" s="23" t="s">
        <v>3037</v>
      </c>
    </row>
    <row r="117" spans="2:65" s="1" customFormat="1" ht="27">
      <c r="B117" s="41"/>
      <c r="C117" s="63"/>
      <c r="D117" s="204" t="s">
        <v>182</v>
      </c>
      <c r="E117" s="63"/>
      <c r="F117" s="205" t="s">
        <v>3038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" customFormat="1" ht="27">
      <c r="B118" s="41"/>
      <c r="C118" s="63"/>
      <c r="D118" s="204" t="s">
        <v>351</v>
      </c>
      <c r="E118" s="63"/>
      <c r="F118" s="252" t="s">
        <v>3039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351</v>
      </c>
      <c r="AU118" s="23" t="s">
        <v>89</v>
      </c>
    </row>
    <row r="119" spans="2:65" s="11" customFormat="1" ht="13.5">
      <c r="B119" s="210"/>
      <c r="C119" s="211"/>
      <c r="D119" s="204" t="s">
        <v>279</v>
      </c>
      <c r="E119" s="212" t="s">
        <v>78</v>
      </c>
      <c r="F119" s="213" t="s">
        <v>3040</v>
      </c>
      <c r="G119" s="211"/>
      <c r="H119" s="214">
        <v>871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279</v>
      </c>
      <c r="AU119" s="220" t="s">
        <v>89</v>
      </c>
      <c r="AV119" s="11" t="s">
        <v>89</v>
      </c>
      <c r="AW119" s="11" t="s">
        <v>42</v>
      </c>
      <c r="AX119" s="11" t="s">
        <v>87</v>
      </c>
      <c r="AY119" s="220" t="s">
        <v>173</v>
      </c>
    </row>
    <row r="120" spans="2:65" s="1" customFormat="1" ht="16.5" customHeight="1">
      <c r="B120" s="41"/>
      <c r="C120" s="192" t="s">
        <v>209</v>
      </c>
      <c r="D120" s="192" t="s">
        <v>176</v>
      </c>
      <c r="E120" s="193" t="s">
        <v>3041</v>
      </c>
      <c r="F120" s="194" t="s">
        <v>3042</v>
      </c>
      <c r="G120" s="195" t="s">
        <v>327</v>
      </c>
      <c r="H120" s="196">
        <v>223</v>
      </c>
      <c r="I120" s="197"/>
      <c r="J120" s="198">
        <f>ROUND(I120*H120,2)</f>
        <v>0</v>
      </c>
      <c r="K120" s="194" t="s">
        <v>276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0.20499999999999999</v>
      </c>
      <c r="T120" s="202">
        <f>S120*H120</f>
        <v>45.714999999999996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3043</v>
      </c>
    </row>
    <row r="121" spans="2:65" s="1" customFormat="1" ht="27">
      <c r="B121" s="41"/>
      <c r="C121" s="63"/>
      <c r="D121" s="204" t="s">
        <v>182</v>
      </c>
      <c r="E121" s="63"/>
      <c r="F121" s="205" t="s">
        <v>3044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1" customFormat="1" ht="13.5">
      <c r="B122" s="210"/>
      <c r="C122" s="211"/>
      <c r="D122" s="204" t="s">
        <v>279</v>
      </c>
      <c r="E122" s="212" t="s">
        <v>78</v>
      </c>
      <c r="F122" s="213" t="s">
        <v>3045</v>
      </c>
      <c r="G122" s="211"/>
      <c r="H122" s="214">
        <v>17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279</v>
      </c>
      <c r="AU122" s="220" t="s">
        <v>89</v>
      </c>
      <c r="AV122" s="11" t="s">
        <v>89</v>
      </c>
      <c r="AW122" s="11" t="s">
        <v>42</v>
      </c>
      <c r="AX122" s="11" t="s">
        <v>80</v>
      </c>
      <c r="AY122" s="220" t="s">
        <v>173</v>
      </c>
    </row>
    <row r="123" spans="2:65" s="11" customFormat="1" ht="13.5">
      <c r="B123" s="210"/>
      <c r="C123" s="211"/>
      <c r="D123" s="204" t="s">
        <v>279</v>
      </c>
      <c r="E123" s="212" t="s">
        <v>78</v>
      </c>
      <c r="F123" s="213" t="s">
        <v>3046</v>
      </c>
      <c r="G123" s="211"/>
      <c r="H123" s="214">
        <v>206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279</v>
      </c>
      <c r="AU123" s="220" t="s">
        <v>89</v>
      </c>
      <c r="AV123" s="11" t="s">
        <v>89</v>
      </c>
      <c r="AW123" s="11" t="s">
        <v>42</v>
      </c>
      <c r="AX123" s="11" t="s">
        <v>80</v>
      </c>
      <c r="AY123" s="220" t="s">
        <v>173</v>
      </c>
    </row>
    <row r="124" spans="2:65" s="13" customFormat="1" ht="13.5">
      <c r="B124" s="231"/>
      <c r="C124" s="232"/>
      <c r="D124" s="204" t="s">
        <v>279</v>
      </c>
      <c r="E124" s="233" t="s">
        <v>78</v>
      </c>
      <c r="F124" s="234" t="s">
        <v>292</v>
      </c>
      <c r="G124" s="232"/>
      <c r="H124" s="235">
        <v>223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279</v>
      </c>
      <c r="AU124" s="241" t="s">
        <v>89</v>
      </c>
      <c r="AV124" s="13" t="s">
        <v>194</v>
      </c>
      <c r="AW124" s="13" t="s">
        <v>42</v>
      </c>
      <c r="AX124" s="13" t="s">
        <v>87</v>
      </c>
      <c r="AY124" s="241" t="s">
        <v>173</v>
      </c>
    </row>
    <row r="125" spans="2:65" s="1" customFormat="1" ht="16.5" customHeight="1">
      <c r="B125" s="41"/>
      <c r="C125" s="192" t="s">
        <v>213</v>
      </c>
      <c r="D125" s="192" t="s">
        <v>176</v>
      </c>
      <c r="E125" s="193" t="s">
        <v>3047</v>
      </c>
      <c r="F125" s="194" t="s">
        <v>3048</v>
      </c>
      <c r="G125" s="195" t="s">
        <v>275</v>
      </c>
      <c r="H125" s="196">
        <v>133.6</v>
      </c>
      <c r="I125" s="197"/>
      <c r="J125" s="198">
        <f>ROUND(I125*H125,2)</f>
        <v>0</v>
      </c>
      <c r="K125" s="194" t="s">
        <v>276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3049</v>
      </c>
    </row>
    <row r="126" spans="2:65" s="1" customFormat="1" ht="27">
      <c r="B126" s="41"/>
      <c r="C126" s="63"/>
      <c r="D126" s="204" t="s">
        <v>182</v>
      </c>
      <c r="E126" s="63"/>
      <c r="F126" s="205" t="s">
        <v>3050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2" customFormat="1" ht="13.5">
      <c r="B127" s="221"/>
      <c r="C127" s="222"/>
      <c r="D127" s="204" t="s">
        <v>279</v>
      </c>
      <c r="E127" s="223" t="s">
        <v>78</v>
      </c>
      <c r="F127" s="224" t="s">
        <v>3051</v>
      </c>
      <c r="G127" s="222"/>
      <c r="H127" s="223" t="s">
        <v>78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279</v>
      </c>
      <c r="AU127" s="230" t="s">
        <v>89</v>
      </c>
      <c r="AV127" s="12" t="s">
        <v>87</v>
      </c>
      <c r="AW127" s="12" t="s">
        <v>42</v>
      </c>
      <c r="AX127" s="12" t="s">
        <v>80</v>
      </c>
      <c r="AY127" s="230" t="s">
        <v>173</v>
      </c>
    </row>
    <row r="128" spans="2:65" s="11" customFormat="1" ht="13.5">
      <c r="B128" s="210"/>
      <c r="C128" s="211"/>
      <c r="D128" s="204" t="s">
        <v>279</v>
      </c>
      <c r="E128" s="212" t="s">
        <v>78</v>
      </c>
      <c r="F128" s="213" t="s">
        <v>3052</v>
      </c>
      <c r="G128" s="211"/>
      <c r="H128" s="214">
        <v>133.6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279</v>
      </c>
      <c r="AU128" s="220" t="s">
        <v>89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192" t="s">
        <v>109</v>
      </c>
      <c r="D129" s="192" t="s">
        <v>176</v>
      </c>
      <c r="E129" s="193" t="s">
        <v>3053</v>
      </c>
      <c r="F129" s="194" t="s">
        <v>3054</v>
      </c>
      <c r="G129" s="195" t="s">
        <v>275</v>
      </c>
      <c r="H129" s="196">
        <v>21.8</v>
      </c>
      <c r="I129" s="197"/>
      <c r="J129" s="198">
        <f>ROUND(I129*H129,2)</f>
        <v>0</v>
      </c>
      <c r="K129" s="194" t="s">
        <v>276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194</v>
      </c>
      <c r="AT129" s="23" t="s">
        <v>176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3055</v>
      </c>
    </row>
    <row r="130" spans="2:65" s="1" customFormat="1" ht="27">
      <c r="B130" s="41"/>
      <c r="C130" s="63"/>
      <c r="D130" s="204" t="s">
        <v>182</v>
      </c>
      <c r="E130" s="63"/>
      <c r="F130" s="205" t="s">
        <v>3056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1" customFormat="1" ht="13.5">
      <c r="B131" s="210"/>
      <c r="C131" s="211"/>
      <c r="D131" s="204" t="s">
        <v>279</v>
      </c>
      <c r="E131" s="212" t="s">
        <v>78</v>
      </c>
      <c r="F131" s="213" t="s">
        <v>3057</v>
      </c>
      <c r="G131" s="211"/>
      <c r="H131" s="214">
        <v>21.8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279</v>
      </c>
      <c r="AU131" s="220" t="s">
        <v>89</v>
      </c>
      <c r="AV131" s="11" t="s">
        <v>89</v>
      </c>
      <c r="AW131" s="11" t="s">
        <v>42</v>
      </c>
      <c r="AX131" s="11" t="s">
        <v>87</v>
      </c>
      <c r="AY131" s="220" t="s">
        <v>173</v>
      </c>
    </row>
    <row r="132" spans="2:65" s="1" customFormat="1" ht="16.5" customHeight="1">
      <c r="B132" s="41"/>
      <c r="C132" s="192" t="s">
        <v>112</v>
      </c>
      <c r="D132" s="192" t="s">
        <v>176</v>
      </c>
      <c r="E132" s="193" t="s">
        <v>3058</v>
      </c>
      <c r="F132" s="194" t="s">
        <v>3059</v>
      </c>
      <c r="G132" s="195" t="s">
        <v>275</v>
      </c>
      <c r="H132" s="196">
        <v>21.8</v>
      </c>
      <c r="I132" s="197"/>
      <c r="J132" s="198">
        <f>ROUND(I132*H132,2)</f>
        <v>0</v>
      </c>
      <c r="K132" s="194" t="s">
        <v>276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194</v>
      </c>
      <c r="AT132" s="23" t="s">
        <v>176</v>
      </c>
      <c r="AU132" s="23" t="s">
        <v>89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194</v>
      </c>
      <c r="BM132" s="23" t="s">
        <v>3060</v>
      </c>
    </row>
    <row r="133" spans="2:65" s="1" customFormat="1" ht="27">
      <c r="B133" s="41"/>
      <c r="C133" s="63"/>
      <c r="D133" s="204" t="s">
        <v>182</v>
      </c>
      <c r="E133" s="63"/>
      <c r="F133" s="205" t="s">
        <v>3061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89</v>
      </c>
    </row>
    <row r="134" spans="2:65" s="1" customFormat="1" ht="16.5" customHeight="1">
      <c r="B134" s="41"/>
      <c r="C134" s="192" t="s">
        <v>115</v>
      </c>
      <c r="D134" s="192" t="s">
        <v>176</v>
      </c>
      <c r="E134" s="193" t="s">
        <v>3062</v>
      </c>
      <c r="F134" s="194" t="s">
        <v>3063</v>
      </c>
      <c r="G134" s="195" t="s">
        <v>275</v>
      </c>
      <c r="H134" s="196">
        <v>133.6</v>
      </c>
      <c r="I134" s="197"/>
      <c r="J134" s="198">
        <f>ROUND(I134*H134,2)</f>
        <v>0</v>
      </c>
      <c r="K134" s="194" t="s">
        <v>276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3064</v>
      </c>
    </row>
    <row r="135" spans="2:65" s="1" customFormat="1" ht="40.5">
      <c r="B135" s="41"/>
      <c r="C135" s="63"/>
      <c r="D135" s="204" t="s">
        <v>182</v>
      </c>
      <c r="E135" s="63"/>
      <c r="F135" s="205" t="s">
        <v>3065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2" customFormat="1" ht="13.5">
      <c r="B136" s="221"/>
      <c r="C136" s="222"/>
      <c r="D136" s="204" t="s">
        <v>279</v>
      </c>
      <c r="E136" s="223" t="s">
        <v>78</v>
      </c>
      <c r="F136" s="224" t="s">
        <v>3066</v>
      </c>
      <c r="G136" s="222"/>
      <c r="H136" s="223" t="s">
        <v>78</v>
      </c>
      <c r="I136" s="225"/>
      <c r="J136" s="222"/>
      <c r="K136" s="222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279</v>
      </c>
      <c r="AU136" s="230" t="s">
        <v>89</v>
      </c>
      <c r="AV136" s="12" t="s">
        <v>87</v>
      </c>
      <c r="AW136" s="12" t="s">
        <v>42</v>
      </c>
      <c r="AX136" s="12" t="s">
        <v>80</v>
      </c>
      <c r="AY136" s="230" t="s">
        <v>173</v>
      </c>
    </row>
    <row r="137" spans="2:65" s="11" customFormat="1" ht="13.5">
      <c r="B137" s="210"/>
      <c r="C137" s="211"/>
      <c r="D137" s="204" t="s">
        <v>279</v>
      </c>
      <c r="E137" s="212" t="s">
        <v>78</v>
      </c>
      <c r="F137" s="213" t="s">
        <v>3067</v>
      </c>
      <c r="G137" s="211"/>
      <c r="H137" s="214">
        <v>133.6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279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118</v>
      </c>
      <c r="D138" s="192" t="s">
        <v>176</v>
      </c>
      <c r="E138" s="193" t="s">
        <v>415</v>
      </c>
      <c r="F138" s="194" t="s">
        <v>416</v>
      </c>
      <c r="G138" s="195" t="s">
        <v>275</v>
      </c>
      <c r="H138" s="196">
        <v>133.6</v>
      </c>
      <c r="I138" s="197"/>
      <c r="J138" s="198">
        <f>ROUND(I138*H138,2)</f>
        <v>0</v>
      </c>
      <c r="K138" s="194" t="s">
        <v>276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3068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416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1" customFormat="1" ht="13.5">
      <c r="B140" s="210"/>
      <c r="C140" s="211"/>
      <c r="D140" s="204" t="s">
        <v>279</v>
      </c>
      <c r="E140" s="212" t="s">
        <v>78</v>
      </c>
      <c r="F140" s="213" t="s">
        <v>3069</v>
      </c>
      <c r="G140" s="211"/>
      <c r="H140" s="214">
        <v>133.6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279</v>
      </c>
      <c r="AU140" s="220" t="s">
        <v>89</v>
      </c>
      <c r="AV140" s="11" t="s">
        <v>89</v>
      </c>
      <c r="AW140" s="11" t="s">
        <v>42</v>
      </c>
      <c r="AX140" s="11" t="s">
        <v>87</v>
      </c>
      <c r="AY140" s="220" t="s">
        <v>173</v>
      </c>
    </row>
    <row r="141" spans="2:65" s="1" customFormat="1" ht="16.5" customHeight="1">
      <c r="B141" s="41"/>
      <c r="C141" s="192" t="s">
        <v>121</v>
      </c>
      <c r="D141" s="192" t="s">
        <v>176</v>
      </c>
      <c r="E141" s="193" t="s">
        <v>421</v>
      </c>
      <c r="F141" s="194" t="s">
        <v>422</v>
      </c>
      <c r="G141" s="195" t="s">
        <v>332</v>
      </c>
      <c r="H141" s="196">
        <v>240.48</v>
      </c>
      <c r="I141" s="197"/>
      <c r="J141" s="198">
        <f>ROUND(I141*H141,2)</f>
        <v>0</v>
      </c>
      <c r="K141" s="194" t="s">
        <v>276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194</v>
      </c>
      <c r="AT141" s="23" t="s">
        <v>176</v>
      </c>
      <c r="AU141" s="23" t="s">
        <v>89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194</v>
      </c>
      <c r="BM141" s="23" t="s">
        <v>3070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424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89</v>
      </c>
    </row>
    <row r="143" spans="2:65" s="11" customFormat="1" ht="13.5">
      <c r="B143" s="210"/>
      <c r="C143" s="211"/>
      <c r="D143" s="204" t="s">
        <v>279</v>
      </c>
      <c r="E143" s="212" t="s">
        <v>78</v>
      </c>
      <c r="F143" s="213" t="s">
        <v>3071</v>
      </c>
      <c r="G143" s="211"/>
      <c r="H143" s="214">
        <v>240.48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279</v>
      </c>
      <c r="AU143" s="220" t="s">
        <v>89</v>
      </c>
      <c r="AV143" s="11" t="s">
        <v>89</v>
      </c>
      <c r="AW143" s="11" t="s">
        <v>42</v>
      </c>
      <c r="AX143" s="11" t="s">
        <v>87</v>
      </c>
      <c r="AY143" s="220" t="s">
        <v>173</v>
      </c>
    </row>
    <row r="144" spans="2:65" s="1" customFormat="1" ht="16.5" customHeight="1">
      <c r="B144" s="41"/>
      <c r="C144" s="192" t="s">
        <v>10</v>
      </c>
      <c r="D144" s="192" t="s">
        <v>176</v>
      </c>
      <c r="E144" s="193" t="s">
        <v>3072</v>
      </c>
      <c r="F144" s="194" t="s">
        <v>3073</v>
      </c>
      <c r="G144" s="195" t="s">
        <v>275</v>
      </c>
      <c r="H144" s="196">
        <v>21.8</v>
      </c>
      <c r="I144" s="197"/>
      <c r="J144" s="198">
        <f>ROUND(I144*H144,2)</f>
        <v>0</v>
      </c>
      <c r="K144" s="194" t="s">
        <v>276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194</v>
      </c>
      <c r="AT144" s="23" t="s">
        <v>176</v>
      </c>
      <c r="AU144" s="23" t="s">
        <v>89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194</v>
      </c>
      <c r="BM144" s="23" t="s">
        <v>3074</v>
      </c>
    </row>
    <row r="145" spans="2:65" s="1" customFormat="1" ht="40.5">
      <c r="B145" s="41"/>
      <c r="C145" s="63"/>
      <c r="D145" s="204" t="s">
        <v>182</v>
      </c>
      <c r="E145" s="63"/>
      <c r="F145" s="205" t="s">
        <v>3075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89</v>
      </c>
    </row>
    <row r="146" spans="2:65" s="12" customFormat="1" ht="13.5">
      <c r="B146" s="221"/>
      <c r="C146" s="222"/>
      <c r="D146" s="204" t="s">
        <v>279</v>
      </c>
      <c r="E146" s="223" t="s">
        <v>78</v>
      </c>
      <c r="F146" s="224" t="s">
        <v>3076</v>
      </c>
      <c r="G146" s="222"/>
      <c r="H146" s="223" t="s">
        <v>78</v>
      </c>
      <c r="I146" s="225"/>
      <c r="J146" s="222"/>
      <c r="K146" s="222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279</v>
      </c>
      <c r="AU146" s="230" t="s">
        <v>89</v>
      </c>
      <c r="AV146" s="12" t="s">
        <v>87</v>
      </c>
      <c r="AW146" s="12" t="s">
        <v>42</v>
      </c>
      <c r="AX146" s="12" t="s">
        <v>80</v>
      </c>
      <c r="AY146" s="230" t="s">
        <v>173</v>
      </c>
    </row>
    <row r="147" spans="2:65" s="11" customFormat="1" ht="13.5">
      <c r="B147" s="210"/>
      <c r="C147" s="211"/>
      <c r="D147" s="204" t="s">
        <v>279</v>
      </c>
      <c r="E147" s="212" t="s">
        <v>78</v>
      </c>
      <c r="F147" s="213" t="s">
        <v>3077</v>
      </c>
      <c r="G147" s="211"/>
      <c r="H147" s="214">
        <v>21.8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279</v>
      </c>
      <c r="AU147" s="220" t="s">
        <v>89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" customFormat="1" ht="16.5" customHeight="1">
      <c r="B148" s="41"/>
      <c r="C148" s="242" t="s">
        <v>239</v>
      </c>
      <c r="D148" s="242" t="s">
        <v>346</v>
      </c>
      <c r="E148" s="243" t="s">
        <v>3078</v>
      </c>
      <c r="F148" s="244" t="s">
        <v>3079</v>
      </c>
      <c r="G148" s="245" t="s">
        <v>332</v>
      </c>
      <c r="H148" s="246">
        <v>43.6</v>
      </c>
      <c r="I148" s="247"/>
      <c r="J148" s="248">
        <f>ROUND(I148*H148,2)</f>
        <v>0</v>
      </c>
      <c r="K148" s="244" t="s">
        <v>276</v>
      </c>
      <c r="L148" s="249"/>
      <c r="M148" s="250" t="s">
        <v>78</v>
      </c>
      <c r="N148" s="251" t="s">
        <v>50</v>
      </c>
      <c r="O148" s="42"/>
      <c r="P148" s="201">
        <f>O148*H148</f>
        <v>0</v>
      </c>
      <c r="Q148" s="201">
        <v>1</v>
      </c>
      <c r="R148" s="201">
        <f>Q148*H148</f>
        <v>43.6</v>
      </c>
      <c r="S148" s="201">
        <v>0</v>
      </c>
      <c r="T148" s="202">
        <f>S148*H148</f>
        <v>0</v>
      </c>
      <c r="AR148" s="23" t="s">
        <v>209</v>
      </c>
      <c r="AT148" s="23" t="s">
        <v>346</v>
      </c>
      <c r="AU148" s="23" t="s">
        <v>89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194</v>
      </c>
      <c r="BM148" s="23" t="s">
        <v>3080</v>
      </c>
    </row>
    <row r="149" spans="2:65" s="1" customFormat="1" ht="40.5">
      <c r="B149" s="41"/>
      <c r="C149" s="63"/>
      <c r="D149" s="204" t="s">
        <v>182</v>
      </c>
      <c r="E149" s="63"/>
      <c r="F149" s="205" t="s">
        <v>3081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89</v>
      </c>
    </row>
    <row r="150" spans="2:65" s="1" customFormat="1" ht="27">
      <c r="B150" s="41"/>
      <c r="C150" s="63"/>
      <c r="D150" s="204" t="s">
        <v>351</v>
      </c>
      <c r="E150" s="63"/>
      <c r="F150" s="252" t="s">
        <v>3082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351</v>
      </c>
      <c r="AU150" s="23" t="s">
        <v>89</v>
      </c>
    </row>
    <row r="151" spans="2:65" s="11" customFormat="1" ht="13.5">
      <c r="B151" s="210"/>
      <c r="C151" s="211"/>
      <c r="D151" s="204" t="s">
        <v>279</v>
      </c>
      <c r="E151" s="211"/>
      <c r="F151" s="213" t="s">
        <v>3083</v>
      </c>
      <c r="G151" s="211"/>
      <c r="H151" s="214">
        <v>43.6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279</v>
      </c>
      <c r="AU151" s="220" t="s">
        <v>89</v>
      </c>
      <c r="AV151" s="11" t="s">
        <v>89</v>
      </c>
      <c r="AW151" s="11" t="s">
        <v>6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243</v>
      </c>
      <c r="D152" s="192" t="s">
        <v>176</v>
      </c>
      <c r="E152" s="193" t="s">
        <v>321</v>
      </c>
      <c r="F152" s="194" t="s">
        <v>322</v>
      </c>
      <c r="G152" s="195" t="s">
        <v>256</v>
      </c>
      <c r="H152" s="196">
        <v>1839</v>
      </c>
      <c r="I152" s="197"/>
      <c r="J152" s="198">
        <f>ROUND(I152*H152,2)</f>
        <v>0</v>
      </c>
      <c r="K152" s="194" t="s">
        <v>276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194</v>
      </c>
      <c r="AT152" s="23" t="s">
        <v>176</v>
      </c>
      <c r="AU152" s="23" t="s">
        <v>89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194</v>
      </c>
      <c r="BM152" s="23" t="s">
        <v>3084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324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89</v>
      </c>
    </row>
    <row r="154" spans="2:65" s="11" customFormat="1" ht="13.5">
      <c r="B154" s="210"/>
      <c r="C154" s="211"/>
      <c r="D154" s="204" t="s">
        <v>279</v>
      </c>
      <c r="E154" s="212" t="s">
        <v>78</v>
      </c>
      <c r="F154" s="213" t="s">
        <v>3085</v>
      </c>
      <c r="G154" s="211"/>
      <c r="H154" s="214">
        <v>525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279</v>
      </c>
      <c r="AU154" s="220" t="s">
        <v>89</v>
      </c>
      <c r="AV154" s="11" t="s">
        <v>89</v>
      </c>
      <c r="AW154" s="11" t="s">
        <v>42</v>
      </c>
      <c r="AX154" s="11" t="s">
        <v>80</v>
      </c>
      <c r="AY154" s="220" t="s">
        <v>173</v>
      </c>
    </row>
    <row r="155" spans="2:65" s="11" customFormat="1" ht="13.5">
      <c r="B155" s="210"/>
      <c r="C155" s="211"/>
      <c r="D155" s="204" t="s">
        <v>279</v>
      </c>
      <c r="E155" s="212" t="s">
        <v>78</v>
      </c>
      <c r="F155" s="213" t="s">
        <v>3086</v>
      </c>
      <c r="G155" s="211"/>
      <c r="H155" s="214">
        <v>954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279</v>
      </c>
      <c r="AU155" s="220" t="s">
        <v>89</v>
      </c>
      <c r="AV155" s="11" t="s">
        <v>89</v>
      </c>
      <c r="AW155" s="11" t="s">
        <v>42</v>
      </c>
      <c r="AX155" s="11" t="s">
        <v>80</v>
      </c>
      <c r="AY155" s="220" t="s">
        <v>173</v>
      </c>
    </row>
    <row r="156" spans="2:65" s="11" customFormat="1" ht="13.5">
      <c r="B156" s="210"/>
      <c r="C156" s="211"/>
      <c r="D156" s="204" t="s">
        <v>279</v>
      </c>
      <c r="E156" s="212" t="s">
        <v>78</v>
      </c>
      <c r="F156" s="213" t="s">
        <v>3087</v>
      </c>
      <c r="G156" s="211"/>
      <c r="H156" s="214">
        <v>181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279</v>
      </c>
      <c r="AU156" s="220" t="s">
        <v>89</v>
      </c>
      <c r="AV156" s="11" t="s">
        <v>89</v>
      </c>
      <c r="AW156" s="11" t="s">
        <v>42</v>
      </c>
      <c r="AX156" s="11" t="s">
        <v>80</v>
      </c>
      <c r="AY156" s="220" t="s">
        <v>173</v>
      </c>
    </row>
    <row r="157" spans="2:65" s="11" customFormat="1" ht="13.5">
      <c r="B157" s="210"/>
      <c r="C157" s="211"/>
      <c r="D157" s="204" t="s">
        <v>279</v>
      </c>
      <c r="E157" s="212" t="s">
        <v>78</v>
      </c>
      <c r="F157" s="213" t="s">
        <v>3088</v>
      </c>
      <c r="G157" s="211"/>
      <c r="H157" s="214">
        <v>179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279</v>
      </c>
      <c r="AU157" s="220" t="s">
        <v>89</v>
      </c>
      <c r="AV157" s="11" t="s">
        <v>89</v>
      </c>
      <c r="AW157" s="11" t="s">
        <v>42</v>
      </c>
      <c r="AX157" s="11" t="s">
        <v>80</v>
      </c>
      <c r="AY157" s="220" t="s">
        <v>173</v>
      </c>
    </row>
    <row r="158" spans="2:65" s="13" customFormat="1" ht="13.5">
      <c r="B158" s="231"/>
      <c r="C158" s="232"/>
      <c r="D158" s="204" t="s">
        <v>279</v>
      </c>
      <c r="E158" s="233" t="s">
        <v>78</v>
      </c>
      <c r="F158" s="234" t="s">
        <v>292</v>
      </c>
      <c r="G158" s="232"/>
      <c r="H158" s="235">
        <v>1839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279</v>
      </c>
      <c r="AU158" s="241" t="s">
        <v>89</v>
      </c>
      <c r="AV158" s="13" t="s">
        <v>194</v>
      </c>
      <c r="AW158" s="13" t="s">
        <v>42</v>
      </c>
      <c r="AX158" s="13" t="s">
        <v>87</v>
      </c>
      <c r="AY158" s="241" t="s">
        <v>173</v>
      </c>
    </row>
    <row r="159" spans="2:65" s="1" customFormat="1" ht="25.5" customHeight="1">
      <c r="B159" s="41"/>
      <c r="C159" s="192" t="s">
        <v>249</v>
      </c>
      <c r="D159" s="192" t="s">
        <v>176</v>
      </c>
      <c r="E159" s="193" t="s">
        <v>3089</v>
      </c>
      <c r="F159" s="194" t="s">
        <v>3090</v>
      </c>
      <c r="G159" s="195" t="s">
        <v>256</v>
      </c>
      <c r="H159" s="196">
        <v>262.5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194</v>
      </c>
      <c r="AT159" s="23" t="s">
        <v>176</v>
      </c>
      <c r="AU159" s="23" t="s">
        <v>89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194</v>
      </c>
      <c r="BM159" s="23" t="s">
        <v>3091</v>
      </c>
    </row>
    <row r="160" spans="2:65" s="10" customFormat="1" ht="29.85" customHeight="1">
      <c r="B160" s="176"/>
      <c r="C160" s="177"/>
      <c r="D160" s="178" t="s">
        <v>79</v>
      </c>
      <c r="E160" s="190" t="s">
        <v>89</v>
      </c>
      <c r="F160" s="190" t="s">
        <v>426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SUM(P161:P162)</f>
        <v>0</v>
      </c>
      <c r="Q160" s="184"/>
      <c r="R160" s="185">
        <f>SUM(R161:R162)</f>
        <v>25.133220000000001</v>
      </c>
      <c r="S160" s="184"/>
      <c r="T160" s="186">
        <f>SUM(T161:T162)</f>
        <v>0</v>
      </c>
      <c r="AR160" s="187" t="s">
        <v>87</v>
      </c>
      <c r="AT160" s="188" t="s">
        <v>79</v>
      </c>
      <c r="AU160" s="188" t="s">
        <v>87</v>
      </c>
      <c r="AY160" s="187" t="s">
        <v>173</v>
      </c>
      <c r="BK160" s="189">
        <f>SUM(BK161:BK162)</f>
        <v>0</v>
      </c>
    </row>
    <row r="161" spans="2:65" s="1" customFormat="1" ht="25.5" customHeight="1">
      <c r="B161" s="41"/>
      <c r="C161" s="192" t="s">
        <v>253</v>
      </c>
      <c r="D161" s="192" t="s">
        <v>176</v>
      </c>
      <c r="E161" s="193" t="s">
        <v>3092</v>
      </c>
      <c r="F161" s="194" t="s">
        <v>3093</v>
      </c>
      <c r="G161" s="195" t="s">
        <v>327</v>
      </c>
      <c r="H161" s="196">
        <v>109</v>
      </c>
      <c r="I161" s="197"/>
      <c r="J161" s="198">
        <f>ROUND(I161*H161,2)</f>
        <v>0</v>
      </c>
      <c r="K161" s="194" t="s">
        <v>276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0.23058000000000001</v>
      </c>
      <c r="R161" s="201">
        <f>Q161*H161</f>
        <v>25.133220000000001</v>
      </c>
      <c r="S161" s="201">
        <v>0</v>
      </c>
      <c r="T161" s="202">
        <f>S161*H161</f>
        <v>0</v>
      </c>
      <c r="AR161" s="23" t="s">
        <v>194</v>
      </c>
      <c r="AT161" s="23" t="s">
        <v>176</v>
      </c>
      <c r="AU161" s="23" t="s">
        <v>89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194</v>
      </c>
      <c r="BM161" s="23" t="s">
        <v>3094</v>
      </c>
    </row>
    <row r="162" spans="2:65" s="1" customFormat="1" ht="40.5">
      <c r="B162" s="41"/>
      <c r="C162" s="63"/>
      <c r="D162" s="204" t="s">
        <v>182</v>
      </c>
      <c r="E162" s="63"/>
      <c r="F162" s="205" t="s">
        <v>3095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89</v>
      </c>
    </row>
    <row r="163" spans="2:65" s="10" customFormat="1" ht="29.85" customHeight="1">
      <c r="B163" s="176"/>
      <c r="C163" s="177"/>
      <c r="D163" s="178" t="s">
        <v>79</v>
      </c>
      <c r="E163" s="190" t="s">
        <v>172</v>
      </c>
      <c r="F163" s="190" t="s">
        <v>3096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P164+P178+P195+P211</f>
        <v>0</v>
      </c>
      <c r="Q163" s="184"/>
      <c r="R163" s="185">
        <f>R164+R178+R195+R211</f>
        <v>469.207132</v>
      </c>
      <c r="S163" s="184"/>
      <c r="T163" s="186">
        <f>T164+T178+T195+T211</f>
        <v>0</v>
      </c>
      <c r="AR163" s="187" t="s">
        <v>87</v>
      </c>
      <c r="AT163" s="188" t="s">
        <v>79</v>
      </c>
      <c r="AU163" s="188" t="s">
        <v>87</v>
      </c>
      <c r="AY163" s="187" t="s">
        <v>173</v>
      </c>
      <c r="BK163" s="189">
        <f>BK164+BK178+BK195+BK211</f>
        <v>0</v>
      </c>
    </row>
    <row r="164" spans="2:65" s="10" customFormat="1" ht="14.85" customHeight="1">
      <c r="B164" s="176"/>
      <c r="C164" s="177"/>
      <c r="D164" s="178" t="s">
        <v>79</v>
      </c>
      <c r="E164" s="190" t="s">
        <v>3097</v>
      </c>
      <c r="F164" s="190" t="s">
        <v>3098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SUM(P165:P177)</f>
        <v>0</v>
      </c>
      <c r="Q164" s="184"/>
      <c r="R164" s="185">
        <f>SUM(R165:R177)</f>
        <v>151.19475</v>
      </c>
      <c r="S164" s="184"/>
      <c r="T164" s="186">
        <f>SUM(T165:T177)</f>
        <v>0</v>
      </c>
      <c r="AR164" s="187" t="s">
        <v>87</v>
      </c>
      <c r="AT164" s="188" t="s">
        <v>79</v>
      </c>
      <c r="AU164" s="188" t="s">
        <v>89</v>
      </c>
      <c r="AY164" s="187" t="s">
        <v>173</v>
      </c>
      <c r="BK164" s="189">
        <f>SUM(BK165:BK177)</f>
        <v>0</v>
      </c>
    </row>
    <row r="165" spans="2:65" s="1" customFormat="1" ht="16.5" customHeight="1">
      <c r="B165" s="41"/>
      <c r="C165" s="192" t="s">
        <v>124</v>
      </c>
      <c r="D165" s="192" t="s">
        <v>176</v>
      </c>
      <c r="E165" s="193" t="s">
        <v>3099</v>
      </c>
      <c r="F165" s="194" t="s">
        <v>3100</v>
      </c>
      <c r="G165" s="195" t="s">
        <v>256</v>
      </c>
      <c r="H165" s="196">
        <v>575</v>
      </c>
      <c r="I165" s="197"/>
      <c r="J165" s="198">
        <f>ROUND(I165*H165,2)</f>
        <v>0</v>
      </c>
      <c r="K165" s="194" t="s">
        <v>276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194</v>
      </c>
      <c r="AT165" s="23" t="s">
        <v>176</v>
      </c>
      <c r="AU165" s="23" t="s">
        <v>188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194</v>
      </c>
      <c r="BM165" s="23" t="s">
        <v>3101</v>
      </c>
    </row>
    <row r="166" spans="2:65" s="1" customFormat="1" ht="13.5">
      <c r="B166" s="41"/>
      <c r="C166" s="63"/>
      <c r="D166" s="204" t="s">
        <v>182</v>
      </c>
      <c r="E166" s="63"/>
      <c r="F166" s="205" t="s">
        <v>3102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188</v>
      </c>
    </row>
    <row r="167" spans="2:65" s="11" customFormat="1" ht="13.5">
      <c r="B167" s="210"/>
      <c r="C167" s="211"/>
      <c r="D167" s="204" t="s">
        <v>279</v>
      </c>
      <c r="E167" s="212" t="s">
        <v>78</v>
      </c>
      <c r="F167" s="213" t="s">
        <v>3103</v>
      </c>
      <c r="G167" s="211"/>
      <c r="H167" s="214">
        <v>525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279</v>
      </c>
      <c r="AU167" s="220" t="s">
        <v>188</v>
      </c>
      <c r="AV167" s="11" t="s">
        <v>89</v>
      </c>
      <c r="AW167" s="11" t="s">
        <v>42</v>
      </c>
      <c r="AX167" s="11" t="s">
        <v>80</v>
      </c>
      <c r="AY167" s="220" t="s">
        <v>173</v>
      </c>
    </row>
    <row r="168" spans="2:65" s="11" customFormat="1" ht="13.5">
      <c r="B168" s="210"/>
      <c r="C168" s="211"/>
      <c r="D168" s="204" t="s">
        <v>279</v>
      </c>
      <c r="E168" s="212" t="s">
        <v>78</v>
      </c>
      <c r="F168" s="213" t="s">
        <v>3104</v>
      </c>
      <c r="G168" s="211"/>
      <c r="H168" s="214">
        <v>50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279</v>
      </c>
      <c r="AU168" s="220" t="s">
        <v>188</v>
      </c>
      <c r="AV168" s="11" t="s">
        <v>89</v>
      </c>
      <c r="AW168" s="11" t="s">
        <v>42</v>
      </c>
      <c r="AX168" s="11" t="s">
        <v>80</v>
      </c>
      <c r="AY168" s="220" t="s">
        <v>173</v>
      </c>
    </row>
    <row r="169" spans="2:65" s="13" customFormat="1" ht="13.5">
      <c r="B169" s="231"/>
      <c r="C169" s="232"/>
      <c r="D169" s="204" t="s">
        <v>279</v>
      </c>
      <c r="E169" s="233" t="s">
        <v>78</v>
      </c>
      <c r="F169" s="234" t="s">
        <v>292</v>
      </c>
      <c r="G169" s="232"/>
      <c r="H169" s="235">
        <v>575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279</v>
      </c>
      <c r="AU169" s="241" t="s">
        <v>188</v>
      </c>
      <c r="AV169" s="13" t="s">
        <v>194</v>
      </c>
      <c r="AW169" s="13" t="s">
        <v>42</v>
      </c>
      <c r="AX169" s="13" t="s">
        <v>87</v>
      </c>
      <c r="AY169" s="241" t="s">
        <v>173</v>
      </c>
    </row>
    <row r="170" spans="2:65" s="1" customFormat="1" ht="16.5" customHeight="1">
      <c r="B170" s="41"/>
      <c r="C170" s="192" t="s">
        <v>9</v>
      </c>
      <c r="D170" s="192" t="s">
        <v>176</v>
      </c>
      <c r="E170" s="193" t="s">
        <v>3105</v>
      </c>
      <c r="F170" s="194" t="s">
        <v>3106</v>
      </c>
      <c r="G170" s="195" t="s">
        <v>256</v>
      </c>
      <c r="H170" s="196">
        <v>525</v>
      </c>
      <c r="I170" s="197"/>
      <c r="J170" s="198">
        <f>ROUND(I170*H170,2)</f>
        <v>0</v>
      </c>
      <c r="K170" s="194" t="s">
        <v>276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194</v>
      </c>
      <c r="AT170" s="23" t="s">
        <v>176</v>
      </c>
      <c r="AU170" s="23" t="s">
        <v>188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194</v>
      </c>
      <c r="BM170" s="23" t="s">
        <v>3107</v>
      </c>
    </row>
    <row r="171" spans="2:65" s="1" customFormat="1" ht="27">
      <c r="B171" s="41"/>
      <c r="C171" s="63"/>
      <c r="D171" s="204" t="s">
        <v>182</v>
      </c>
      <c r="E171" s="63"/>
      <c r="F171" s="205" t="s">
        <v>3108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188</v>
      </c>
    </row>
    <row r="172" spans="2:65" s="11" customFormat="1" ht="13.5">
      <c r="B172" s="210"/>
      <c r="C172" s="211"/>
      <c r="D172" s="204" t="s">
        <v>279</v>
      </c>
      <c r="E172" s="212" t="s">
        <v>78</v>
      </c>
      <c r="F172" s="213" t="s">
        <v>3103</v>
      </c>
      <c r="G172" s="211"/>
      <c r="H172" s="214">
        <v>525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279</v>
      </c>
      <c r="AU172" s="220" t="s">
        <v>188</v>
      </c>
      <c r="AV172" s="11" t="s">
        <v>89</v>
      </c>
      <c r="AW172" s="11" t="s">
        <v>42</v>
      </c>
      <c r="AX172" s="11" t="s">
        <v>87</v>
      </c>
      <c r="AY172" s="220" t="s">
        <v>173</v>
      </c>
    </row>
    <row r="173" spans="2:65" s="1" customFormat="1" ht="25.5" customHeight="1">
      <c r="B173" s="41"/>
      <c r="C173" s="192" t="s">
        <v>129</v>
      </c>
      <c r="D173" s="192" t="s">
        <v>176</v>
      </c>
      <c r="E173" s="193" t="s">
        <v>3109</v>
      </c>
      <c r="F173" s="194" t="s">
        <v>3110</v>
      </c>
      <c r="G173" s="195" t="s">
        <v>256</v>
      </c>
      <c r="H173" s="196">
        <v>525</v>
      </c>
      <c r="I173" s="197"/>
      <c r="J173" s="198">
        <f>ROUND(I173*H173,2)</f>
        <v>0</v>
      </c>
      <c r="K173" s="194" t="s">
        <v>276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0.10362</v>
      </c>
      <c r="R173" s="201">
        <f>Q173*H173</f>
        <v>54.400500000000001</v>
      </c>
      <c r="S173" s="201">
        <v>0</v>
      </c>
      <c r="T173" s="202">
        <f>S173*H173</f>
        <v>0</v>
      </c>
      <c r="AR173" s="23" t="s">
        <v>194</v>
      </c>
      <c r="AT173" s="23" t="s">
        <v>176</v>
      </c>
      <c r="AU173" s="23" t="s">
        <v>188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194</v>
      </c>
      <c r="BM173" s="23" t="s">
        <v>3111</v>
      </c>
    </row>
    <row r="174" spans="2:65" s="1" customFormat="1" ht="40.5">
      <c r="B174" s="41"/>
      <c r="C174" s="63"/>
      <c r="D174" s="204" t="s">
        <v>182</v>
      </c>
      <c r="E174" s="63"/>
      <c r="F174" s="205" t="s">
        <v>3112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188</v>
      </c>
    </row>
    <row r="175" spans="2:65" s="1" customFormat="1" ht="16.5" customHeight="1">
      <c r="B175" s="41"/>
      <c r="C175" s="242" t="s">
        <v>387</v>
      </c>
      <c r="D175" s="242" t="s">
        <v>346</v>
      </c>
      <c r="E175" s="243" t="s">
        <v>3113</v>
      </c>
      <c r="F175" s="244" t="s">
        <v>3114</v>
      </c>
      <c r="G175" s="245" t="s">
        <v>256</v>
      </c>
      <c r="H175" s="246">
        <v>540.75</v>
      </c>
      <c r="I175" s="247"/>
      <c r="J175" s="248">
        <f>ROUND(I175*H175,2)</f>
        <v>0</v>
      </c>
      <c r="K175" s="244" t="s">
        <v>78</v>
      </c>
      <c r="L175" s="249"/>
      <c r="M175" s="250" t="s">
        <v>78</v>
      </c>
      <c r="N175" s="251" t="s">
        <v>50</v>
      </c>
      <c r="O175" s="42"/>
      <c r="P175" s="201">
        <f>O175*H175</f>
        <v>0</v>
      </c>
      <c r="Q175" s="201">
        <v>0.17899999999999999</v>
      </c>
      <c r="R175" s="201">
        <f>Q175*H175</f>
        <v>96.794249999999991</v>
      </c>
      <c r="S175" s="201">
        <v>0</v>
      </c>
      <c r="T175" s="202">
        <f>S175*H175</f>
        <v>0</v>
      </c>
      <c r="AR175" s="23" t="s">
        <v>209</v>
      </c>
      <c r="AT175" s="23" t="s">
        <v>346</v>
      </c>
      <c r="AU175" s="23" t="s">
        <v>188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194</v>
      </c>
      <c r="BM175" s="23" t="s">
        <v>3115</v>
      </c>
    </row>
    <row r="176" spans="2:65" s="1" customFormat="1" ht="54">
      <c r="B176" s="41"/>
      <c r="C176" s="63"/>
      <c r="D176" s="204" t="s">
        <v>351</v>
      </c>
      <c r="E176" s="63"/>
      <c r="F176" s="252" t="s">
        <v>3116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351</v>
      </c>
      <c r="AU176" s="23" t="s">
        <v>188</v>
      </c>
    </row>
    <row r="177" spans="2:65" s="11" customFormat="1" ht="13.5">
      <c r="B177" s="210"/>
      <c r="C177" s="211"/>
      <c r="D177" s="204" t="s">
        <v>279</v>
      </c>
      <c r="E177" s="211"/>
      <c r="F177" s="213" t="s">
        <v>3117</v>
      </c>
      <c r="G177" s="211"/>
      <c r="H177" s="214">
        <v>540.75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279</v>
      </c>
      <c r="AU177" s="220" t="s">
        <v>188</v>
      </c>
      <c r="AV177" s="11" t="s">
        <v>89</v>
      </c>
      <c r="AW177" s="11" t="s">
        <v>6</v>
      </c>
      <c r="AX177" s="11" t="s">
        <v>87</v>
      </c>
      <c r="AY177" s="220" t="s">
        <v>173</v>
      </c>
    </row>
    <row r="178" spans="2:65" s="10" customFormat="1" ht="22.35" customHeight="1">
      <c r="B178" s="176"/>
      <c r="C178" s="177"/>
      <c r="D178" s="178" t="s">
        <v>79</v>
      </c>
      <c r="E178" s="190" t="s">
        <v>3118</v>
      </c>
      <c r="F178" s="190" t="s">
        <v>3119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SUM(P179:P194)</f>
        <v>0</v>
      </c>
      <c r="Q178" s="184"/>
      <c r="R178" s="185">
        <f>SUM(R179:R194)</f>
        <v>0.23627999999999999</v>
      </c>
      <c r="S178" s="184"/>
      <c r="T178" s="186">
        <f>SUM(T179:T194)</f>
        <v>0</v>
      </c>
      <c r="AR178" s="187" t="s">
        <v>87</v>
      </c>
      <c r="AT178" s="188" t="s">
        <v>79</v>
      </c>
      <c r="AU178" s="188" t="s">
        <v>89</v>
      </c>
      <c r="AY178" s="187" t="s">
        <v>173</v>
      </c>
      <c r="BK178" s="189">
        <f>SUM(BK179:BK194)</f>
        <v>0</v>
      </c>
    </row>
    <row r="179" spans="2:65" s="1" customFormat="1" ht="16.5" customHeight="1">
      <c r="B179" s="41"/>
      <c r="C179" s="192" t="s">
        <v>394</v>
      </c>
      <c r="D179" s="192" t="s">
        <v>176</v>
      </c>
      <c r="E179" s="193" t="s">
        <v>3099</v>
      </c>
      <c r="F179" s="194" t="s">
        <v>3100</v>
      </c>
      <c r="G179" s="195" t="s">
        <v>256</v>
      </c>
      <c r="H179" s="196">
        <v>204</v>
      </c>
      <c r="I179" s="197"/>
      <c r="J179" s="198">
        <f>ROUND(I179*H179,2)</f>
        <v>0</v>
      </c>
      <c r="K179" s="194" t="s">
        <v>276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194</v>
      </c>
      <c r="AT179" s="23" t="s">
        <v>176</v>
      </c>
      <c r="AU179" s="23" t="s">
        <v>188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194</v>
      </c>
      <c r="BM179" s="23" t="s">
        <v>3120</v>
      </c>
    </row>
    <row r="180" spans="2:65" s="1" customFormat="1" ht="13.5">
      <c r="B180" s="41"/>
      <c r="C180" s="63"/>
      <c r="D180" s="204" t="s">
        <v>182</v>
      </c>
      <c r="E180" s="63"/>
      <c r="F180" s="205" t="s">
        <v>3102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188</v>
      </c>
    </row>
    <row r="181" spans="2:65" s="11" customFormat="1" ht="13.5">
      <c r="B181" s="210"/>
      <c r="C181" s="211"/>
      <c r="D181" s="204" t="s">
        <v>279</v>
      </c>
      <c r="E181" s="212" t="s">
        <v>78</v>
      </c>
      <c r="F181" s="213" t="s">
        <v>3121</v>
      </c>
      <c r="G181" s="211"/>
      <c r="H181" s="214">
        <v>179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279</v>
      </c>
      <c r="AU181" s="220" t="s">
        <v>188</v>
      </c>
      <c r="AV181" s="11" t="s">
        <v>89</v>
      </c>
      <c r="AW181" s="11" t="s">
        <v>42</v>
      </c>
      <c r="AX181" s="11" t="s">
        <v>80</v>
      </c>
      <c r="AY181" s="220" t="s">
        <v>173</v>
      </c>
    </row>
    <row r="182" spans="2:65" s="11" customFormat="1" ht="13.5">
      <c r="B182" s="210"/>
      <c r="C182" s="211"/>
      <c r="D182" s="204" t="s">
        <v>279</v>
      </c>
      <c r="E182" s="212" t="s">
        <v>78</v>
      </c>
      <c r="F182" s="213" t="s">
        <v>3122</v>
      </c>
      <c r="G182" s="211"/>
      <c r="H182" s="214">
        <v>25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279</v>
      </c>
      <c r="AU182" s="220" t="s">
        <v>188</v>
      </c>
      <c r="AV182" s="11" t="s">
        <v>89</v>
      </c>
      <c r="AW182" s="11" t="s">
        <v>42</v>
      </c>
      <c r="AX182" s="11" t="s">
        <v>80</v>
      </c>
      <c r="AY182" s="220" t="s">
        <v>173</v>
      </c>
    </row>
    <row r="183" spans="2:65" s="13" customFormat="1" ht="13.5">
      <c r="B183" s="231"/>
      <c r="C183" s="232"/>
      <c r="D183" s="204" t="s">
        <v>279</v>
      </c>
      <c r="E183" s="233" t="s">
        <v>78</v>
      </c>
      <c r="F183" s="234" t="s">
        <v>292</v>
      </c>
      <c r="G183" s="232"/>
      <c r="H183" s="235">
        <v>204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279</v>
      </c>
      <c r="AU183" s="241" t="s">
        <v>188</v>
      </c>
      <c r="AV183" s="13" t="s">
        <v>194</v>
      </c>
      <c r="AW183" s="13" t="s">
        <v>42</v>
      </c>
      <c r="AX183" s="13" t="s">
        <v>87</v>
      </c>
      <c r="AY183" s="241" t="s">
        <v>173</v>
      </c>
    </row>
    <row r="184" spans="2:65" s="1" customFormat="1" ht="16.5" customHeight="1">
      <c r="B184" s="41"/>
      <c r="C184" s="192" t="s">
        <v>402</v>
      </c>
      <c r="D184" s="192" t="s">
        <v>176</v>
      </c>
      <c r="E184" s="193" t="s">
        <v>3123</v>
      </c>
      <c r="F184" s="194" t="s">
        <v>3124</v>
      </c>
      <c r="G184" s="195" t="s">
        <v>256</v>
      </c>
      <c r="H184" s="196">
        <v>179</v>
      </c>
      <c r="I184" s="197"/>
      <c r="J184" s="198">
        <f>ROUND(I184*H184,2)</f>
        <v>0</v>
      </c>
      <c r="K184" s="194" t="s">
        <v>276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194</v>
      </c>
      <c r="AT184" s="23" t="s">
        <v>176</v>
      </c>
      <c r="AU184" s="23" t="s">
        <v>188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194</v>
      </c>
      <c r="BM184" s="23" t="s">
        <v>3125</v>
      </c>
    </row>
    <row r="185" spans="2:65" s="1" customFormat="1" ht="27">
      <c r="B185" s="41"/>
      <c r="C185" s="63"/>
      <c r="D185" s="204" t="s">
        <v>182</v>
      </c>
      <c r="E185" s="63"/>
      <c r="F185" s="205" t="s">
        <v>3126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188</v>
      </c>
    </row>
    <row r="186" spans="2:65" s="11" customFormat="1" ht="13.5">
      <c r="B186" s="210"/>
      <c r="C186" s="211"/>
      <c r="D186" s="204" t="s">
        <v>279</v>
      </c>
      <c r="E186" s="212" t="s">
        <v>78</v>
      </c>
      <c r="F186" s="213" t="s">
        <v>3121</v>
      </c>
      <c r="G186" s="211"/>
      <c r="H186" s="214">
        <v>179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279</v>
      </c>
      <c r="AU186" s="220" t="s">
        <v>188</v>
      </c>
      <c r="AV186" s="11" t="s">
        <v>89</v>
      </c>
      <c r="AW186" s="11" t="s">
        <v>42</v>
      </c>
      <c r="AX186" s="11" t="s">
        <v>87</v>
      </c>
      <c r="AY186" s="220" t="s">
        <v>173</v>
      </c>
    </row>
    <row r="187" spans="2:65" s="1" customFormat="1" ht="16.5" customHeight="1">
      <c r="B187" s="41"/>
      <c r="C187" s="192" t="s">
        <v>407</v>
      </c>
      <c r="D187" s="192" t="s">
        <v>176</v>
      </c>
      <c r="E187" s="193" t="s">
        <v>3127</v>
      </c>
      <c r="F187" s="194" t="s">
        <v>3128</v>
      </c>
      <c r="G187" s="195" t="s">
        <v>256</v>
      </c>
      <c r="H187" s="196">
        <v>179</v>
      </c>
      <c r="I187" s="197"/>
      <c r="J187" s="198">
        <f>ROUND(I187*H187,2)</f>
        <v>0</v>
      </c>
      <c r="K187" s="194" t="s">
        <v>276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7.1000000000000002E-4</v>
      </c>
      <c r="R187" s="201">
        <f>Q187*H187</f>
        <v>0.12709000000000001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188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3129</v>
      </c>
    </row>
    <row r="188" spans="2:65" s="1" customFormat="1" ht="27">
      <c r="B188" s="41"/>
      <c r="C188" s="63"/>
      <c r="D188" s="204" t="s">
        <v>182</v>
      </c>
      <c r="E188" s="63"/>
      <c r="F188" s="205" t="s">
        <v>3130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188</v>
      </c>
    </row>
    <row r="189" spans="2:65" s="1" customFormat="1" ht="25.5" customHeight="1">
      <c r="B189" s="41"/>
      <c r="C189" s="192" t="s">
        <v>414</v>
      </c>
      <c r="D189" s="192" t="s">
        <v>176</v>
      </c>
      <c r="E189" s="193" t="s">
        <v>3131</v>
      </c>
      <c r="F189" s="194" t="s">
        <v>3132</v>
      </c>
      <c r="G189" s="195" t="s">
        <v>256</v>
      </c>
      <c r="H189" s="196">
        <v>179</v>
      </c>
      <c r="I189" s="197"/>
      <c r="J189" s="198">
        <f>ROUND(I189*H189,2)</f>
        <v>0</v>
      </c>
      <c r="K189" s="194" t="s">
        <v>276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194</v>
      </c>
      <c r="AT189" s="23" t="s">
        <v>176</v>
      </c>
      <c r="AU189" s="23" t="s">
        <v>188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194</v>
      </c>
      <c r="BM189" s="23" t="s">
        <v>3133</v>
      </c>
    </row>
    <row r="190" spans="2:65" s="1" customFormat="1" ht="27">
      <c r="B190" s="41"/>
      <c r="C190" s="63"/>
      <c r="D190" s="204" t="s">
        <v>182</v>
      </c>
      <c r="E190" s="63"/>
      <c r="F190" s="205" t="s">
        <v>3134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188</v>
      </c>
    </row>
    <row r="191" spans="2:65" s="1" customFormat="1" ht="16.5" customHeight="1">
      <c r="B191" s="41"/>
      <c r="C191" s="192" t="s">
        <v>420</v>
      </c>
      <c r="D191" s="192" t="s">
        <v>176</v>
      </c>
      <c r="E191" s="193" t="s">
        <v>3135</v>
      </c>
      <c r="F191" s="194" t="s">
        <v>3136</v>
      </c>
      <c r="G191" s="195" t="s">
        <v>256</v>
      </c>
      <c r="H191" s="196">
        <v>179</v>
      </c>
      <c r="I191" s="197"/>
      <c r="J191" s="198">
        <f>ROUND(I191*H191,2)</f>
        <v>0</v>
      </c>
      <c r="K191" s="194" t="s">
        <v>276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6.0999999999999997E-4</v>
      </c>
      <c r="R191" s="201">
        <f>Q191*H191</f>
        <v>0.10919</v>
      </c>
      <c r="S191" s="201">
        <v>0</v>
      </c>
      <c r="T191" s="202">
        <f>S191*H191</f>
        <v>0</v>
      </c>
      <c r="AR191" s="23" t="s">
        <v>194</v>
      </c>
      <c r="AT191" s="23" t="s">
        <v>176</v>
      </c>
      <c r="AU191" s="23" t="s">
        <v>188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194</v>
      </c>
      <c r="BM191" s="23" t="s">
        <v>3137</v>
      </c>
    </row>
    <row r="192" spans="2:65" s="1" customFormat="1" ht="27">
      <c r="B192" s="41"/>
      <c r="C192" s="63"/>
      <c r="D192" s="204" t="s">
        <v>182</v>
      </c>
      <c r="E192" s="63"/>
      <c r="F192" s="205" t="s">
        <v>3138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188</v>
      </c>
    </row>
    <row r="193" spans="2:65" s="1" customFormat="1" ht="25.5" customHeight="1">
      <c r="B193" s="41"/>
      <c r="C193" s="192" t="s">
        <v>427</v>
      </c>
      <c r="D193" s="192" t="s">
        <v>176</v>
      </c>
      <c r="E193" s="193" t="s">
        <v>3139</v>
      </c>
      <c r="F193" s="194" t="s">
        <v>3140</v>
      </c>
      <c r="G193" s="195" t="s">
        <v>256</v>
      </c>
      <c r="H193" s="196">
        <v>179</v>
      </c>
      <c r="I193" s="197"/>
      <c r="J193" s="198">
        <f>ROUND(I193*H193,2)</f>
        <v>0</v>
      </c>
      <c r="K193" s="194" t="s">
        <v>276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194</v>
      </c>
      <c r="AT193" s="23" t="s">
        <v>176</v>
      </c>
      <c r="AU193" s="23" t="s">
        <v>188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194</v>
      </c>
      <c r="BM193" s="23" t="s">
        <v>3141</v>
      </c>
    </row>
    <row r="194" spans="2:65" s="1" customFormat="1" ht="27">
      <c r="B194" s="41"/>
      <c r="C194" s="63"/>
      <c r="D194" s="204" t="s">
        <v>182</v>
      </c>
      <c r="E194" s="63"/>
      <c r="F194" s="205" t="s">
        <v>3142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188</v>
      </c>
    </row>
    <row r="195" spans="2:65" s="10" customFormat="1" ht="22.35" customHeight="1">
      <c r="B195" s="176"/>
      <c r="C195" s="177"/>
      <c r="D195" s="178" t="s">
        <v>79</v>
      </c>
      <c r="E195" s="190" t="s">
        <v>3143</v>
      </c>
      <c r="F195" s="190" t="s">
        <v>3144</v>
      </c>
      <c r="G195" s="177"/>
      <c r="H195" s="177"/>
      <c r="I195" s="180"/>
      <c r="J195" s="191">
        <f>BK195</f>
        <v>0</v>
      </c>
      <c r="K195" s="177"/>
      <c r="L195" s="182"/>
      <c r="M195" s="183"/>
      <c r="N195" s="184"/>
      <c r="O195" s="184"/>
      <c r="P195" s="185">
        <f>SUM(P196:P210)</f>
        <v>0</v>
      </c>
      <c r="Q195" s="184"/>
      <c r="R195" s="185">
        <f>SUM(R196:R210)</f>
        <v>278.69685200000004</v>
      </c>
      <c r="S195" s="184"/>
      <c r="T195" s="186">
        <f>SUM(T196:T210)</f>
        <v>0</v>
      </c>
      <c r="AR195" s="187" t="s">
        <v>87</v>
      </c>
      <c r="AT195" s="188" t="s">
        <v>79</v>
      </c>
      <c r="AU195" s="188" t="s">
        <v>89</v>
      </c>
      <c r="AY195" s="187" t="s">
        <v>173</v>
      </c>
      <c r="BK195" s="189">
        <f>SUM(BK196:BK210)</f>
        <v>0</v>
      </c>
    </row>
    <row r="196" spans="2:65" s="1" customFormat="1" ht="16.5" customHeight="1">
      <c r="B196" s="41"/>
      <c r="C196" s="192" t="s">
        <v>434</v>
      </c>
      <c r="D196" s="192" t="s">
        <v>176</v>
      </c>
      <c r="E196" s="193" t="s">
        <v>3145</v>
      </c>
      <c r="F196" s="194" t="s">
        <v>3146</v>
      </c>
      <c r="G196" s="195" t="s">
        <v>256</v>
      </c>
      <c r="H196" s="196">
        <v>1054</v>
      </c>
      <c r="I196" s="197"/>
      <c r="J196" s="198">
        <f>ROUND(I196*H196,2)</f>
        <v>0</v>
      </c>
      <c r="K196" s="194" t="s">
        <v>276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194</v>
      </c>
      <c r="AT196" s="23" t="s">
        <v>176</v>
      </c>
      <c r="AU196" s="23" t="s">
        <v>188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194</v>
      </c>
      <c r="BM196" s="23" t="s">
        <v>3147</v>
      </c>
    </row>
    <row r="197" spans="2:65" s="1" customFormat="1" ht="13.5">
      <c r="B197" s="41"/>
      <c r="C197" s="63"/>
      <c r="D197" s="204" t="s">
        <v>182</v>
      </c>
      <c r="E197" s="63"/>
      <c r="F197" s="205" t="s">
        <v>3148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188</v>
      </c>
    </row>
    <row r="198" spans="2:65" s="11" customFormat="1" ht="13.5">
      <c r="B198" s="210"/>
      <c r="C198" s="211"/>
      <c r="D198" s="204" t="s">
        <v>279</v>
      </c>
      <c r="E198" s="212" t="s">
        <v>78</v>
      </c>
      <c r="F198" s="213" t="s">
        <v>3149</v>
      </c>
      <c r="G198" s="211"/>
      <c r="H198" s="214">
        <v>954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279</v>
      </c>
      <c r="AU198" s="220" t="s">
        <v>188</v>
      </c>
      <c r="AV198" s="11" t="s">
        <v>89</v>
      </c>
      <c r="AW198" s="11" t="s">
        <v>42</v>
      </c>
      <c r="AX198" s="11" t="s">
        <v>80</v>
      </c>
      <c r="AY198" s="220" t="s">
        <v>173</v>
      </c>
    </row>
    <row r="199" spans="2:65" s="11" customFormat="1" ht="13.5">
      <c r="B199" s="210"/>
      <c r="C199" s="211"/>
      <c r="D199" s="204" t="s">
        <v>279</v>
      </c>
      <c r="E199" s="212" t="s">
        <v>78</v>
      </c>
      <c r="F199" s="213" t="s">
        <v>3150</v>
      </c>
      <c r="G199" s="211"/>
      <c r="H199" s="214">
        <v>100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279</v>
      </c>
      <c r="AU199" s="220" t="s">
        <v>188</v>
      </c>
      <c r="AV199" s="11" t="s">
        <v>89</v>
      </c>
      <c r="AW199" s="11" t="s">
        <v>42</v>
      </c>
      <c r="AX199" s="11" t="s">
        <v>80</v>
      </c>
      <c r="AY199" s="220" t="s">
        <v>173</v>
      </c>
    </row>
    <row r="200" spans="2:65" s="13" customFormat="1" ht="13.5">
      <c r="B200" s="231"/>
      <c r="C200" s="232"/>
      <c r="D200" s="204" t="s">
        <v>279</v>
      </c>
      <c r="E200" s="233" t="s">
        <v>78</v>
      </c>
      <c r="F200" s="234" t="s">
        <v>292</v>
      </c>
      <c r="G200" s="232"/>
      <c r="H200" s="235">
        <v>1054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279</v>
      </c>
      <c r="AU200" s="241" t="s">
        <v>188</v>
      </c>
      <c r="AV200" s="13" t="s">
        <v>194</v>
      </c>
      <c r="AW200" s="13" t="s">
        <v>42</v>
      </c>
      <c r="AX200" s="13" t="s">
        <v>87</v>
      </c>
      <c r="AY200" s="241" t="s">
        <v>173</v>
      </c>
    </row>
    <row r="201" spans="2:65" s="1" customFormat="1" ht="16.5" customHeight="1">
      <c r="B201" s="41"/>
      <c r="C201" s="192" t="s">
        <v>441</v>
      </c>
      <c r="D201" s="192" t="s">
        <v>176</v>
      </c>
      <c r="E201" s="193" t="s">
        <v>3151</v>
      </c>
      <c r="F201" s="194" t="s">
        <v>3152</v>
      </c>
      <c r="G201" s="195" t="s">
        <v>256</v>
      </c>
      <c r="H201" s="196">
        <v>931.1</v>
      </c>
      <c r="I201" s="197"/>
      <c r="J201" s="198">
        <f>ROUND(I201*H201,2)</f>
        <v>0</v>
      </c>
      <c r="K201" s="194" t="s">
        <v>276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194</v>
      </c>
      <c r="AT201" s="23" t="s">
        <v>176</v>
      </c>
      <c r="AU201" s="23" t="s">
        <v>188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194</v>
      </c>
      <c r="BM201" s="23" t="s">
        <v>3153</v>
      </c>
    </row>
    <row r="202" spans="2:65" s="1" customFormat="1" ht="27">
      <c r="B202" s="41"/>
      <c r="C202" s="63"/>
      <c r="D202" s="204" t="s">
        <v>182</v>
      </c>
      <c r="E202" s="63"/>
      <c r="F202" s="205" t="s">
        <v>3154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188</v>
      </c>
    </row>
    <row r="203" spans="2:65" s="11" customFormat="1" ht="13.5">
      <c r="B203" s="210"/>
      <c r="C203" s="211"/>
      <c r="D203" s="204" t="s">
        <v>279</v>
      </c>
      <c r="E203" s="212" t="s">
        <v>78</v>
      </c>
      <c r="F203" s="213" t="s">
        <v>3155</v>
      </c>
      <c r="G203" s="211"/>
      <c r="H203" s="214">
        <v>931.1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279</v>
      </c>
      <c r="AU203" s="220" t="s">
        <v>188</v>
      </c>
      <c r="AV203" s="11" t="s">
        <v>89</v>
      </c>
      <c r="AW203" s="11" t="s">
        <v>42</v>
      </c>
      <c r="AX203" s="11" t="s">
        <v>87</v>
      </c>
      <c r="AY203" s="220" t="s">
        <v>173</v>
      </c>
    </row>
    <row r="204" spans="2:65" s="1" customFormat="1" ht="25.5" customHeight="1">
      <c r="B204" s="41"/>
      <c r="C204" s="192" t="s">
        <v>666</v>
      </c>
      <c r="D204" s="192" t="s">
        <v>176</v>
      </c>
      <c r="E204" s="193" t="s">
        <v>3109</v>
      </c>
      <c r="F204" s="194" t="s">
        <v>3110</v>
      </c>
      <c r="G204" s="195" t="s">
        <v>256</v>
      </c>
      <c r="H204" s="196">
        <v>931.1</v>
      </c>
      <c r="I204" s="197"/>
      <c r="J204" s="198">
        <f>ROUND(I204*H204,2)</f>
        <v>0</v>
      </c>
      <c r="K204" s="194" t="s">
        <v>276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0.10362</v>
      </c>
      <c r="R204" s="201">
        <f>Q204*H204</f>
        <v>96.480582000000012</v>
      </c>
      <c r="S204" s="201">
        <v>0</v>
      </c>
      <c r="T204" s="202">
        <f>S204*H204</f>
        <v>0</v>
      </c>
      <c r="AR204" s="23" t="s">
        <v>194</v>
      </c>
      <c r="AT204" s="23" t="s">
        <v>176</v>
      </c>
      <c r="AU204" s="23" t="s">
        <v>188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194</v>
      </c>
      <c r="BM204" s="23" t="s">
        <v>3156</v>
      </c>
    </row>
    <row r="205" spans="2:65" s="1" customFormat="1" ht="40.5">
      <c r="B205" s="41"/>
      <c r="C205" s="63"/>
      <c r="D205" s="204" t="s">
        <v>182</v>
      </c>
      <c r="E205" s="63"/>
      <c r="F205" s="205" t="s">
        <v>3112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188</v>
      </c>
    </row>
    <row r="206" spans="2:65" s="1" customFormat="1" ht="16.5" customHeight="1">
      <c r="B206" s="41"/>
      <c r="C206" s="242" t="s">
        <v>673</v>
      </c>
      <c r="D206" s="242" t="s">
        <v>346</v>
      </c>
      <c r="E206" s="243" t="s">
        <v>3157</v>
      </c>
      <c r="F206" s="244" t="s">
        <v>3158</v>
      </c>
      <c r="G206" s="245" t="s">
        <v>256</v>
      </c>
      <c r="H206" s="246">
        <v>959.03300000000002</v>
      </c>
      <c r="I206" s="247"/>
      <c r="J206" s="248">
        <f>ROUND(I206*H206,2)</f>
        <v>0</v>
      </c>
      <c r="K206" s="244" t="s">
        <v>78</v>
      </c>
      <c r="L206" s="249"/>
      <c r="M206" s="250" t="s">
        <v>78</v>
      </c>
      <c r="N206" s="251" t="s">
        <v>50</v>
      </c>
      <c r="O206" s="42"/>
      <c r="P206" s="201">
        <f>O206*H206</f>
        <v>0</v>
      </c>
      <c r="Q206" s="201">
        <v>0.19</v>
      </c>
      <c r="R206" s="201">
        <f>Q206*H206</f>
        <v>182.21627000000001</v>
      </c>
      <c r="S206" s="201">
        <v>0</v>
      </c>
      <c r="T206" s="202">
        <f>S206*H206</f>
        <v>0</v>
      </c>
      <c r="AR206" s="23" t="s">
        <v>209</v>
      </c>
      <c r="AT206" s="23" t="s">
        <v>346</v>
      </c>
      <c r="AU206" s="23" t="s">
        <v>188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194</v>
      </c>
      <c r="BM206" s="23" t="s">
        <v>3159</v>
      </c>
    </row>
    <row r="207" spans="2:65" s="1" customFormat="1" ht="54">
      <c r="B207" s="41"/>
      <c r="C207" s="63"/>
      <c r="D207" s="204" t="s">
        <v>351</v>
      </c>
      <c r="E207" s="63"/>
      <c r="F207" s="252" t="s">
        <v>3160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351</v>
      </c>
      <c r="AU207" s="23" t="s">
        <v>188</v>
      </c>
    </row>
    <row r="208" spans="2:65" s="11" customFormat="1" ht="13.5">
      <c r="B208" s="210"/>
      <c r="C208" s="211"/>
      <c r="D208" s="204" t="s">
        <v>279</v>
      </c>
      <c r="E208" s="211"/>
      <c r="F208" s="213" t="s">
        <v>3161</v>
      </c>
      <c r="G208" s="211"/>
      <c r="H208" s="214">
        <v>959.03300000000002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279</v>
      </c>
      <c r="AU208" s="220" t="s">
        <v>188</v>
      </c>
      <c r="AV208" s="11" t="s">
        <v>89</v>
      </c>
      <c r="AW208" s="11" t="s">
        <v>6</v>
      </c>
      <c r="AX208" s="11" t="s">
        <v>87</v>
      </c>
      <c r="AY208" s="220" t="s">
        <v>173</v>
      </c>
    </row>
    <row r="209" spans="2:65" s="1" customFormat="1" ht="25.5" customHeight="1">
      <c r="B209" s="41"/>
      <c r="C209" s="192" t="s">
        <v>678</v>
      </c>
      <c r="D209" s="192" t="s">
        <v>176</v>
      </c>
      <c r="E209" s="193" t="s">
        <v>3162</v>
      </c>
      <c r="F209" s="194" t="s">
        <v>3163</v>
      </c>
      <c r="G209" s="195" t="s">
        <v>256</v>
      </c>
      <c r="H209" s="196">
        <v>931.1</v>
      </c>
      <c r="I209" s="197"/>
      <c r="J209" s="198">
        <f>ROUND(I209*H209,2)</f>
        <v>0</v>
      </c>
      <c r="K209" s="194" t="s">
        <v>276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194</v>
      </c>
      <c r="AT209" s="23" t="s">
        <v>176</v>
      </c>
      <c r="AU209" s="23" t="s">
        <v>188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194</v>
      </c>
      <c r="BM209" s="23" t="s">
        <v>3164</v>
      </c>
    </row>
    <row r="210" spans="2:65" s="1" customFormat="1" ht="54">
      <c r="B210" s="41"/>
      <c r="C210" s="63"/>
      <c r="D210" s="204" t="s">
        <v>182</v>
      </c>
      <c r="E210" s="63"/>
      <c r="F210" s="205" t="s">
        <v>3165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188</v>
      </c>
    </row>
    <row r="211" spans="2:65" s="10" customFormat="1" ht="22.35" customHeight="1">
      <c r="B211" s="176"/>
      <c r="C211" s="177"/>
      <c r="D211" s="178" t="s">
        <v>79</v>
      </c>
      <c r="E211" s="190" t="s">
        <v>3166</v>
      </c>
      <c r="F211" s="190" t="s">
        <v>3167</v>
      </c>
      <c r="G211" s="177"/>
      <c r="H211" s="177"/>
      <c r="I211" s="180"/>
      <c r="J211" s="191">
        <f>BK211</f>
        <v>0</v>
      </c>
      <c r="K211" s="177"/>
      <c r="L211" s="182"/>
      <c r="M211" s="183"/>
      <c r="N211" s="184"/>
      <c r="O211" s="184"/>
      <c r="P211" s="185">
        <f>SUM(P212:P219)</f>
        <v>0</v>
      </c>
      <c r="Q211" s="184"/>
      <c r="R211" s="185">
        <f>SUM(R212:R219)</f>
        <v>39.079250000000002</v>
      </c>
      <c r="S211" s="184"/>
      <c r="T211" s="186">
        <f>SUM(T212:T219)</f>
        <v>0</v>
      </c>
      <c r="AR211" s="187" t="s">
        <v>87</v>
      </c>
      <c r="AT211" s="188" t="s">
        <v>79</v>
      </c>
      <c r="AU211" s="188" t="s">
        <v>89</v>
      </c>
      <c r="AY211" s="187" t="s">
        <v>173</v>
      </c>
      <c r="BK211" s="189">
        <f>SUM(BK212:BK219)</f>
        <v>0</v>
      </c>
    </row>
    <row r="212" spans="2:65" s="1" customFormat="1" ht="16.5" customHeight="1">
      <c r="B212" s="41"/>
      <c r="C212" s="192" t="s">
        <v>683</v>
      </c>
      <c r="D212" s="192" t="s">
        <v>176</v>
      </c>
      <c r="E212" s="193" t="s">
        <v>3145</v>
      </c>
      <c r="F212" s="194" t="s">
        <v>3146</v>
      </c>
      <c r="G212" s="195" t="s">
        <v>256</v>
      </c>
      <c r="H212" s="196">
        <v>181</v>
      </c>
      <c r="I212" s="197"/>
      <c r="J212" s="198">
        <f>ROUND(I212*H212,2)</f>
        <v>0</v>
      </c>
      <c r="K212" s="194" t="s">
        <v>276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194</v>
      </c>
      <c r="AT212" s="23" t="s">
        <v>176</v>
      </c>
      <c r="AU212" s="23" t="s">
        <v>188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194</v>
      </c>
      <c r="BM212" s="23" t="s">
        <v>3168</v>
      </c>
    </row>
    <row r="213" spans="2:65" s="1" customFormat="1" ht="13.5">
      <c r="B213" s="41"/>
      <c r="C213" s="63"/>
      <c r="D213" s="204" t="s">
        <v>182</v>
      </c>
      <c r="E213" s="63"/>
      <c r="F213" s="205" t="s">
        <v>3148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188</v>
      </c>
    </row>
    <row r="214" spans="2:65" s="11" customFormat="1" ht="13.5">
      <c r="B214" s="210"/>
      <c r="C214" s="211"/>
      <c r="D214" s="204" t="s">
        <v>279</v>
      </c>
      <c r="E214" s="212" t="s">
        <v>78</v>
      </c>
      <c r="F214" s="213" t="s">
        <v>3087</v>
      </c>
      <c r="G214" s="211"/>
      <c r="H214" s="214">
        <v>181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279</v>
      </c>
      <c r="AU214" s="220" t="s">
        <v>188</v>
      </c>
      <c r="AV214" s="11" t="s">
        <v>89</v>
      </c>
      <c r="AW214" s="11" t="s">
        <v>42</v>
      </c>
      <c r="AX214" s="11" t="s">
        <v>87</v>
      </c>
      <c r="AY214" s="220" t="s">
        <v>173</v>
      </c>
    </row>
    <row r="215" spans="2:65" s="1" customFormat="1" ht="25.5" customHeight="1">
      <c r="B215" s="41"/>
      <c r="C215" s="192" t="s">
        <v>692</v>
      </c>
      <c r="D215" s="192" t="s">
        <v>176</v>
      </c>
      <c r="E215" s="193" t="s">
        <v>3169</v>
      </c>
      <c r="F215" s="194" t="s">
        <v>3170</v>
      </c>
      <c r="G215" s="195" t="s">
        <v>256</v>
      </c>
      <c r="H215" s="196">
        <v>181</v>
      </c>
      <c r="I215" s="197"/>
      <c r="J215" s="198">
        <f>ROUND(I215*H215,2)</f>
        <v>0</v>
      </c>
      <c r="K215" s="194" t="s">
        <v>276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8.4250000000000005E-2</v>
      </c>
      <c r="R215" s="201">
        <f>Q215*H215</f>
        <v>15.249250000000002</v>
      </c>
      <c r="S215" s="201">
        <v>0</v>
      </c>
      <c r="T215" s="202">
        <f>S215*H215</f>
        <v>0</v>
      </c>
      <c r="AR215" s="23" t="s">
        <v>194</v>
      </c>
      <c r="AT215" s="23" t="s">
        <v>176</v>
      </c>
      <c r="AU215" s="23" t="s">
        <v>188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194</v>
      </c>
      <c r="BM215" s="23" t="s">
        <v>3171</v>
      </c>
    </row>
    <row r="216" spans="2:65" s="1" customFormat="1" ht="40.5">
      <c r="B216" s="41"/>
      <c r="C216" s="63"/>
      <c r="D216" s="204" t="s">
        <v>182</v>
      </c>
      <c r="E216" s="63"/>
      <c r="F216" s="205" t="s">
        <v>3172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188</v>
      </c>
    </row>
    <row r="217" spans="2:65" s="1" customFormat="1" ht="16.5" customHeight="1">
      <c r="B217" s="41"/>
      <c r="C217" s="242" t="s">
        <v>701</v>
      </c>
      <c r="D217" s="242" t="s">
        <v>346</v>
      </c>
      <c r="E217" s="243" t="s">
        <v>3173</v>
      </c>
      <c r="F217" s="244" t="s">
        <v>3174</v>
      </c>
      <c r="G217" s="245" t="s">
        <v>256</v>
      </c>
      <c r="H217" s="246">
        <v>31</v>
      </c>
      <c r="I217" s="247"/>
      <c r="J217" s="248">
        <f>ROUND(I217*H217,2)</f>
        <v>0</v>
      </c>
      <c r="K217" s="244" t="s">
        <v>78</v>
      </c>
      <c r="L217" s="249"/>
      <c r="M217" s="250" t="s">
        <v>78</v>
      </c>
      <c r="N217" s="251" t="s">
        <v>50</v>
      </c>
      <c r="O217" s="42"/>
      <c r="P217" s="201">
        <f>O217*H217</f>
        <v>0</v>
      </c>
      <c r="Q217" s="201">
        <v>0.13</v>
      </c>
      <c r="R217" s="201">
        <f>Q217*H217</f>
        <v>4.03</v>
      </c>
      <c r="S217" s="201">
        <v>0</v>
      </c>
      <c r="T217" s="202">
        <f>S217*H217</f>
        <v>0</v>
      </c>
      <c r="AR217" s="23" t="s">
        <v>209</v>
      </c>
      <c r="AT217" s="23" t="s">
        <v>346</v>
      </c>
      <c r="AU217" s="23" t="s">
        <v>188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194</v>
      </c>
      <c r="BM217" s="23" t="s">
        <v>3175</v>
      </c>
    </row>
    <row r="218" spans="2:65" s="1" customFormat="1" ht="16.5" customHeight="1">
      <c r="B218" s="41"/>
      <c r="C218" s="242" t="s">
        <v>710</v>
      </c>
      <c r="D218" s="242" t="s">
        <v>346</v>
      </c>
      <c r="E218" s="243" t="s">
        <v>3176</v>
      </c>
      <c r="F218" s="244" t="s">
        <v>3177</v>
      </c>
      <c r="G218" s="245" t="s">
        <v>256</v>
      </c>
      <c r="H218" s="246">
        <v>150</v>
      </c>
      <c r="I218" s="247"/>
      <c r="J218" s="248">
        <f>ROUND(I218*H218,2)</f>
        <v>0</v>
      </c>
      <c r="K218" s="244" t="s">
        <v>78</v>
      </c>
      <c r="L218" s="249"/>
      <c r="M218" s="250" t="s">
        <v>78</v>
      </c>
      <c r="N218" s="251" t="s">
        <v>50</v>
      </c>
      <c r="O218" s="42"/>
      <c r="P218" s="201">
        <f>O218*H218</f>
        <v>0</v>
      </c>
      <c r="Q218" s="201">
        <v>0.13200000000000001</v>
      </c>
      <c r="R218" s="201">
        <f>Q218*H218</f>
        <v>19.8</v>
      </c>
      <c r="S218" s="201">
        <v>0</v>
      </c>
      <c r="T218" s="202">
        <f>S218*H218</f>
        <v>0</v>
      </c>
      <c r="AR218" s="23" t="s">
        <v>209</v>
      </c>
      <c r="AT218" s="23" t="s">
        <v>346</v>
      </c>
      <c r="AU218" s="23" t="s">
        <v>188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194</v>
      </c>
      <c r="BM218" s="23" t="s">
        <v>3178</v>
      </c>
    </row>
    <row r="219" spans="2:65" s="1" customFormat="1" ht="27">
      <c r="B219" s="41"/>
      <c r="C219" s="63"/>
      <c r="D219" s="204" t="s">
        <v>351</v>
      </c>
      <c r="E219" s="63"/>
      <c r="F219" s="252" t="s">
        <v>3179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351</v>
      </c>
      <c r="AU219" s="23" t="s">
        <v>188</v>
      </c>
    </row>
    <row r="220" spans="2:65" s="10" customFormat="1" ht="29.85" customHeight="1">
      <c r="B220" s="176"/>
      <c r="C220" s="177"/>
      <c r="D220" s="178" t="s">
        <v>79</v>
      </c>
      <c r="E220" s="190" t="s">
        <v>213</v>
      </c>
      <c r="F220" s="190" t="s">
        <v>1177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P221+SUM(P222:P225)+P265</f>
        <v>0</v>
      </c>
      <c r="Q220" s="184"/>
      <c r="R220" s="185">
        <f>R221+SUM(R222:R225)+R265</f>
        <v>97.53450500000001</v>
      </c>
      <c r="S220" s="184"/>
      <c r="T220" s="186">
        <f>T221+SUM(T222:T225)+T265</f>
        <v>2.03322</v>
      </c>
      <c r="AR220" s="187" t="s">
        <v>87</v>
      </c>
      <c r="AT220" s="188" t="s">
        <v>79</v>
      </c>
      <c r="AU220" s="188" t="s">
        <v>87</v>
      </c>
      <c r="AY220" s="187" t="s">
        <v>173</v>
      </c>
      <c r="BK220" s="189">
        <f>BK221+SUM(BK222:BK225)+BK265</f>
        <v>0</v>
      </c>
    </row>
    <row r="221" spans="2:65" s="1" customFormat="1" ht="16.5" customHeight="1">
      <c r="B221" s="41"/>
      <c r="C221" s="192" t="s">
        <v>718</v>
      </c>
      <c r="D221" s="192" t="s">
        <v>176</v>
      </c>
      <c r="E221" s="193" t="s">
        <v>3180</v>
      </c>
      <c r="F221" s="194" t="s">
        <v>3181</v>
      </c>
      <c r="G221" s="195" t="s">
        <v>327</v>
      </c>
      <c r="H221" s="196">
        <v>3.8</v>
      </c>
      <c r="I221" s="197"/>
      <c r="J221" s="198">
        <f>ROUND(I221*H221,2)</f>
        <v>0</v>
      </c>
      <c r="K221" s="194" t="s">
        <v>276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0.29221000000000003</v>
      </c>
      <c r="R221" s="201">
        <f>Q221*H221</f>
        <v>1.110398</v>
      </c>
      <c r="S221" s="201">
        <v>0</v>
      </c>
      <c r="T221" s="202">
        <f>S221*H221</f>
        <v>0</v>
      </c>
      <c r="AR221" s="23" t="s">
        <v>194</v>
      </c>
      <c r="AT221" s="23" t="s">
        <v>176</v>
      </c>
      <c r="AU221" s="23" t="s">
        <v>89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194</v>
      </c>
      <c r="BM221" s="23" t="s">
        <v>3182</v>
      </c>
    </row>
    <row r="222" spans="2:65" s="1" customFormat="1" ht="13.5">
      <c r="B222" s="41"/>
      <c r="C222" s="63"/>
      <c r="D222" s="204" t="s">
        <v>182</v>
      </c>
      <c r="E222" s="63"/>
      <c r="F222" s="205" t="s">
        <v>3183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89</v>
      </c>
    </row>
    <row r="223" spans="2:65" s="1" customFormat="1" ht="16.5" customHeight="1">
      <c r="B223" s="41"/>
      <c r="C223" s="242" t="s">
        <v>733</v>
      </c>
      <c r="D223" s="242" t="s">
        <v>346</v>
      </c>
      <c r="E223" s="243" t="s">
        <v>1933</v>
      </c>
      <c r="F223" s="244" t="s">
        <v>3184</v>
      </c>
      <c r="G223" s="245" t="s">
        <v>327</v>
      </c>
      <c r="H223" s="246">
        <v>3.8</v>
      </c>
      <c r="I223" s="247"/>
      <c r="J223" s="248">
        <f>ROUND(I223*H223,2)</f>
        <v>0</v>
      </c>
      <c r="K223" s="244" t="s">
        <v>78</v>
      </c>
      <c r="L223" s="249"/>
      <c r="M223" s="250" t="s">
        <v>78</v>
      </c>
      <c r="N223" s="251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209</v>
      </c>
      <c r="AT223" s="23" t="s">
        <v>346</v>
      </c>
      <c r="AU223" s="23" t="s">
        <v>89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194</v>
      </c>
      <c r="BM223" s="23" t="s">
        <v>3185</v>
      </c>
    </row>
    <row r="224" spans="2:65" s="1" customFormat="1" ht="16.5" customHeight="1">
      <c r="B224" s="41"/>
      <c r="C224" s="192" t="s">
        <v>716</v>
      </c>
      <c r="D224" s="192" t="s">
        <v>176</v>
      </c>
      <c r="E224" s="193" t="s">
        <v>3186</v>
      </c>
      <c r="F224" s="194" t="s">
        <v>3187</v>
      </c>
      <c r="G224" s="195" t="s">
        <v>338</v>
      </c>
      <c r="H224" s="196">
        <v>5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6.0003500000000001</v>
      </c>
      <c r="R224" s="201">
        <f>Q224*H224</f>
        <v>30.001750000000001</v>
      </c>
      <c r="S224" s="201">
        <v>0</v>
      </c>
      <c r="T224" s="202">
        <f>S224*H224</f>
        <v>0</v>
      </c>
      <c r="AR224" s="23" t="s">
        <v>194</v>
      </c>
      <c r="AT224" s="23" t="s">
        <v>176</v>
      </c>
      <c r="AU224" s="23" t="s">
        <v>89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194</v>
      </c>
      <c r="BM224" s="23" t="s">
        <v>3188</v>
      </c>
    </row>
    <row r="225" spans="2:65" s="10" customFormat="1" ht="22.35" customHeight="1">
      <c r="B225" s="176"/>
      <c r="C225" s="177"/>
      <c r="D225" s="178" t="s">
        <v>79</v>
      </c>
      <c r="E225" s="190" t="s">
        <v>1039</v>
      </c>
      <c r="F225" s="190" t="s">
        <v>3189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SUM(P226:P264)</f>
        <v>0</v>
      </c>
      <c r="Q225" s="184"/>
      <c r="R225" s="185">
        <f>SUM(R226:R264)</f>
        <v>66.422357000000005</v>
      </c>
      <c r="S225" s="184"/>
      <c r="T225" s="186">
        <f>SUM(T226:T264)</f>
        <v>0</v>
      </c>
      <c r="AR225" s="187" t="s">
        <v>87</v>
      </c>
      <c r="AT225" s="188" t="s">
        <v>79</v>
      </c>
      <c r="AU225" s="188" t="s">
        <v>89</v>
      </c>
      <c r="AY225" s="187" t="s">
        <v>173</v>
      </c>
      <c r="BK225" s="189">
        <f>SUM(BK226:BK264)</f>
        <v>0</v>
      </c>
    </row>
    <row r="226" spans="2:65" s="1" customFormat="1" ht="16.5" customHeight="1">
      <c r="B226" s="41"/>
      <c r="C226" s="192" t="s">
        <v>746</v>
      </c>
      <c r="D226" s="192" t="s">
        <v>176</v>
      </c>
      <c r="E226" s="193" t="s">
        <v>3190</v>
      </c>
      <c r="F226" s="194" t="s">
        <v>3191</v>
      </c>
      <c r="G226" s="195" t="s">
        <v>338</v>
      </c>
      <c r="H226" s="196">
        <v>2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194</v>
      </c>
      <c r="AT226" s="23" t="s">
        <v>176</v>
      </c>
      <c r="AU226" s="23" t="s">
        <v>188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194</v>
      </c>
      <c r="BM226" s="23" t="s">
        <v>3192</v>
      </c>
    </row>
    <row r="227" spans="2:65" s="1" customFormat="1" ht="16.5" customHeight="1">
      <c r="B227" s="41"/>
      <c r="C227" s="192" t="s">
        <v>753</v>
      </c>
      <c r="D227" s="192" t="s">
        <v>176</v>
      </c>
      <c r="E227" s="193" t="s">
        <v>3193</v>
      </c>
      <c r="F227" s="194" t="s">
        <v>3194</v>
      </c>
      <c r="G227" s="195" t="s">
        <v>338</v>
      </c>
      <c r="H227" s="196">
        <v>2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194</v>
      </c>
      <c r="AT227" s="23" t="s">
        <v>176</v>
      </c>
      <c r="AU227" s="23" t="s">
        <v>188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194</v>
      </c>
      <c r="BM227" s="23" t="s">
        <v>3195</v>
      </c>
    </row>
    <row r="228" spans="2:65" s="1" customFormat="1" ht="16.5" customHeight="1">
      <c r="B228" s="41"/>
      <c r="C228" s="192" t="s">
        <v>759</v>
      </c>
      <c r="D228" s="192" t="s">
        <v>176</v>
      </c>
      <c r="E228" s="193" t="s">
        <v>3196</v>
      </c>
      <c r="F228" s="194" t="s">
        <v>3197</v>
      </c>
      <c r="G228" s="195" t="s">
        <v>338</v>
      </c>
      <c r="H228" s="196">
        <v>1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194</v>
      </c>
      <c r="AT228" s="23" t="s">
        <v>176</v>
      </c>
      <c r="AU228" s="23" t="s">
        <v>188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194</v>
      </c>
      <c r="BM228" s="23" t="s">
        <v>3198</v>
      </c>
    </row>
    <row r="229" spans="2:65" s="1" customFormat="1" ht="16.5" customHeight="1">
      <c r="B229" s="41"/>
      <c r="C229" s="192" t="s">
        <v>764</v>
      </c>
      <c r="D229" s="192" t="s">
        <v>176</v>
      </c>
      <c r="E229" s="193" t="s">
        <v>3199</v>
      </c>
      <c r="F229" s="194" t="s">
        <v>3200</v>
      </c>
      <c r="G229" s="195" t="s">
        <v>338</v>
      </c>
      <c r="H229" s="196">
        <v>10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194</v>
      </c>
      <c r="AT229" s="23" t="s">
        <v>176</v>
      </c>
      <c r="AU229" s="23" t="s">
        <v>188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194</v>
      </c>
      <c r="BM229" s="23" t="s">
        <v>3201</v>
      </c>
    </row>
    <row r="230" spans="2:65" s="1" customFormat="1" ht="25.5" customHeight="1">
      <c r="B230" s="41"/>
      <c r="C230" s="192" t="s">
        <v>773</v>
      </c>
      <c r="D230" s="192" t="s">
        <v>176</v>
      </c>
      <c r="E230" s="193" t="s">
        <v>3202</v>
      </c>
      <c r="F230" s="194" t="s">
        <v>3203</v>
      </c>
      <c r="G230" s="195" t="s">
        <v>338</v>
      </c>
      <c r="H230" s="196">
        <v>12</v>
      </c>
      <c r="I230" s="197"/>
      <c r="J230" s="198">
        <f>ROUND(I230*H230,2)</f>
        <v>0</v>
      </c>
      <c r="K230" s="194" t="s">
        <v>276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6.9999999999999999E-4</v>
      </c>
      <c r="R230" s="201">
        <f>Q230*H230</f>
        <v>8.3999999999999995E-3</v>
      </c>
      <c r="S230" s="201">
        <v>0</v>
      </c>
      <c r="T230" s="202">
        <f>S230*H230</f>
        <v>0</v>
      </c>
      <c r="AR230" s="23" t="s">
        <v>194</v>
      </c>
      <c r="AT230" s="23" t="s">
        <v>176</v>
      </c>
      <c r="AU230" s="23" t="s">
        <v>188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194</v>
      </c>
      <c r="BM230" s="23" t="s">
        <v>3204</v>
      </c>
    </row>
    <row r="231" spans="2:65" s="1" customFormat="1" ht="13.5">
      <c r="B231" s="41"/>
      <c r="C231" s="63"/>
      <c r="D231" s="204" t="s">
        <v>182</v>
      </c>
      <c r="E231" s="63"/>
      <c r="F231" s="205" t="s">
        <v>3205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188</v>
      </c>
    </row>
    <row r="232" spans="2:65" s="1" customFormat="1" ht="16.5" customHeight="1">
      <c r="B232" s="41"/>
      <c r="C232" s="242" t="s">
        <v>778</v>
      </c>
      <c r="D232" s="242" t="s">
        <v>346</v>
      </c>
      <c r="E232" s="243" t="s">
        <v>3206</v>
      </c>
      <c r="F232" s="244" t="s">
        <v>3207</v>
      </c>
      <c r="G232" s="245" t="s">
        <v>338</v>
      </c>
      <c r="H232" s="246">
        <v>12</v>
      </c>
      <c r="I232" s="247"/>
      <c r="J232" s="248">
        <f>ROUND(I232*H232,2)</f>
        <v>0</v>
      </c>
      <c r="K232" s="244" t="s">
        <v>276</v>
      </c>
      <c r="L232" s="249"/>
      <c r="M232" s="250" t="s">
        <v>78</v>
      </c>
      <c r="N232" s="251" t="s">
        <v>50</v>
      </c>
      <c r="O232" s="42"/>
      <c r="P232" s="201">
        <f>O232*H232</f>
        <v>0</v>
      </c>
      <c r="Q232" s="201">
        <v>3.0000000000000001E-3</v>
      </c>
      <c r="R232" s="201">
        <f>Q232*H232</f>
        <v>3.6000000000000004E-2</v>
      </c>
      <c r="S232" s="201">
        <v>0</v>
      </c>
      <c r="T232" s="202">
        <f>S232*H232</f>
        <v>0</v>
      </c>
      <c r="AR232" s="23" t="s">
        <v>209</v>
      </c>
      <c r="AT232" s="23" t="s">
        <v>346</v>
      </c>
      <c r="AU232" s="23" t="s">
        <v>188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194</v>
      </c>
      <c r="BM232" s="23" t="s">
        <v>3208</v>
      </c>
    </row>
    <row r="233" spans="2:65" s="1" customFormat="1" ht="40.5">
      <c r="B233" s="41"/>
      <c r="C233" s="63"/>
      <c r="D233" s="204" t="s">
        <v>182</v>
      </c>
      <c r="E233" s="63"/>
      <c r="F233" s="205" t="s">
        <v>3209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188</v>
      </c>
    </row>
    <row r="234" spans="2:65" s="1" customFormat="1" ht="16.5" customHeight="1">
      <c r="B234" s="41"/>
      <c r="C234" s="192" t="s">
        <v>783</v>
      </c>
      <c r="D234" s="192" t="s">
        <v>176</v>
      </c>
      <c r="E234" s="193" t="s">
        <v>3210</v>
      </c>
      <c r="F234" s="194" t="s">
        <v>3211</v>
      </c>
      <c r="G234" s="195" t="s">
        <v>338</v>
      </c>
      <c r="H234" s="196">
        <v>10</v>
      </c>
      <c r="I234" s="197"/>
      <c r="J234" s="198">
        <f>ROUND(I234*H234,2)</f>
        <v>0</v>
      </c>
      <c r="K234" s="194" t="s">
        <v>276</v>
      </c>
      <c r="L234" s="61"/>
      <c r="M234" s="199" t="s">
        <v>78</v>
      </c>
      <c r="N234" s="200" t="s">
        <v>50</v>
      </c>
      <c r="O234" s="42"/>
      <c r="P234" s="201">
        <f>O234*H234</f>
        <v>0</v>
      </c>
      <c r="Q234" s="201">
        <v>0.10940999999999999</v>
      </c>
      <c r="R234" s="201">
        <f>Q234*H234</f>
        <v>1.0940999999999999</v>
      </c>
      <c r="S234" s="201">
        <v>0</v>
      </c>
      <c r="T234" s="202">
        <f>S234*H234</f>
        <v>0</v>
      </c>
      <c r="AR234" s="23" t="s">
        <v>194</v>
      </c>
      <c r="AT234" s="23" t="s">
        <v>176</v>
      </c>
      <c r="AU234" s="23" t="s">
        <v>188</v>
      </c>
      <c r="AY234" s="23" t="s">
        <v>173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87</v>
      </c>
      <c r="BK234" s="203">
        <f>ROUND(I234*H234,2)</f>
        <v>0</v>
      </c>
      <c r="BL234" s="23" t="s">
        <v>194</v>
      </c>
      <c r="BM234" s="23" t="s">
        <v>3212</v>
      </c>
    </row>
    <row r="235" spans="2:65" s="1" customFormat="1" ht="13.5">
      <c r="B235" s="41"/>
      <c r="C235" s="63"/>
      <c r="D235" s="204" t="s">
        <v>182</v>
      </c>
      <c r="E235" s="63"/>
      <c r="F235" s="205" t="s">
        <v>3213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182</v>
      </c>
      <c r="AU235" s="23" t="s">
        <v>188</v>
      </c>
    </row>
    <row r="236" spans="2:65" s="1" customFormat="1" ht="16.5" customHeight="1">
      <c r="B236" s="41"/>
      <c r="C236" s="242" t="s">
        <v>792</v>
      </c>
      <c r="D236" s="242" t="s">
        <v>346</v>
      </c>
      <c r="E236" s="243" t="s">
        <v>3214</v>
      </c>
      <c r="F236" s="244" t="s">
        <v>3215</v>
      </c>
      <c r="G236" s="245" t="s">
        <v>338</v>
      </c>
      <c r="H236" s="246">
        <v>10</v>
      </c>
      <c r="I236" s="247"/>
      <c r="J236" s="248">
        <f>ROUND(I236*H236,2)</f>
        <v>0</v>
      </c>
      <c r="K236" s="244" t="s">
        <v>276</v>
      </c>
      <c r="L236" s="249"/>
      <c r="M236" s="250" t="s">
        <v>78</v>
      </c>
      <c r="N236" s="251" t="s">
        <v>50</v>
      </c>
      <c r="O236" s="42"/>
      <c r="P236" s="201">
        <f>O236*H236</f>
        <v>0</v>
      </c>
      <c r="Q236" s="201">
        <v>2.5000000000000001E-3</v>
      </c>
      <c r="R236" s="201">
        <f>Q236*H236</f>
        <v>2.5000000000000001E-2</v>
      </c>
      <c r="S236" s="201">
        <v>0</v>
      </c>
      <c r="T236" s="202">
        <f>S236*H236</f>
        <v>0</v>
      </c>
      <c r="AR236" s="23" t="s">
        <v>209</v>
      </c>
      <c r="AT236" s="23" t="s">
        <v>346</v>
      </c>
      <c r="AU236" s="23" t="s">
        <v>188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194</v>
      </c>
      <c r="BM236" s="23" t="s">
        <v>3216</v>
      </c>
    </row>
    <row r="237" spans="2:65" s="1" customFormat="1" ht="13.5">
      <c r="B237" s="41"/>
      <c r="C237" s="63"/>
      <c r="D237" s="204" t="s">
        <v>182</v>
      </c>
      <c r="E237" s="63"/>
      <c r="F237" s="205" t="s">
        <v>3217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188</v>
      </c>
    </row>
    <row r="238" spans="2:65" s="1" customFormat="1" ht="16.5" customHeight="1">
      <c r="B238" s="41"/>
      <c r="C238" s="242" t="s">
        <v>797</v>
      </c>
      <c r="D238" s="242" t="s">
        <v>346</v>
      </c>
      <c r="E238" s="243" t="s">
        <v>3218</v>
      </c>
      <c r="F238" s="244" t="s">
        <v>3219</v>
      </c>
      <c r="G238" s="245" t="s">
        <v>338</v>
      </c>
      <c r="H238" s="246">
        <v>10</v>
      </c>
      <c r="I238" s="247"/>
      <c r="J238" s="248">
        <f>ROUND(I238*H238,2)</f>
        <v>0</v>
      </c>
      <c r="K238" s="244" t="s">
        <v>276</v>
      </c>
      <c r="L238" s="249"/>
      <c r="M238" s="250" t="s">
        <v>78</v>
      </c>
      <c r="N238" s="251" t="s">
        <v>50</v>
      </c>
      <c r="O238" s="42"/>
      <c r="P238" s="201">
        <f>O238*H238</f>
        <v>0</v>
      </c>
      <c r="Q238" s="201">
        <v>1E-4</v>
      </c>
      <c r="R238" s="201">
        <f>Q238*H238</f>
        <v>1E-3</v>
      </c>
      <c r="S238" s="201">
        <v>0</v>
      </c>
      <c r="T238" s="202">
        <f>S238*H238</f>
        <v>0</v>
      </c>
      <c r="AR238" s="23" t="s">
        <v>209</v>
      </c>
      <c r="AT238" s="23" t="s">
        <v>346</v>
      </c>
      <c r="AU238" s="23" t="s">
        <v>188</v>
      </c>
      <c r="AY238" s="23" t="s">
        <v>173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87</v>
      </c>
      <c r="BK238" s="203">
        <f>ROUND(I238*H238,2)</f>
        <v>0</v>
      </c>
      <c r="BL238" s="23" t="s">
        <v>194</v>
      </c>
      <c r="BM238" s="23" t="s">
        <v>3220</v>
      </c>
    </row>
    <row r="239" spans="2:65" s="1" customFormat="1" ht="16.5" customHeight="1">
      <c r="B239" s="41"/>
      <c r="C239" s="242" t="s">
        <v>805</v>
      </c>
      <c r="D239" s="242" t="s">
        <v>346</v>
      </c>
      <c r="E239" s="243" t="s">
        <v>3221</v>
      </c>
      <c r="F239" s="244" t="s">
        <v>3222</v>
      </c>
      <c r="G239" s="245" t="s">
        <v>338</v>
      </c>
      <c r="H239" s="246">
        <v>20</v>
      </c>
      <c r="I239" s="247"/>
      <c r="J239" s="248">
        <f>ROUND(I239*H239,2)</f>
        <v>0</v>
      </c>
      <c r="K239" s="244" t="s">
        <v>276</v>
      </c>
      <c r="L239" s="249"/>
      <c r="M239" s="250" t="s">
        <v>78</v>
      </c>
      <c r="N239" s="251" t="s">
        <v>50</v>
      </c>
      <c r="O239" s="42"/>
      <c r="P239" s="201">
        <f>O239*H239</f>
        <v>0</v>
      </c>
      <c r="Q239" s="201">
        <v>3.5E-4</v>
      </c>
      <c r="R239" s="201">
        <f>Q239*H239</f>
        <v>7.0000000000000001E-3</v>
      </c>
      <c r="S239" s="201">
        <v>0</v>
      </c>
      <c r="T239" s="202">
        <f>S239*H239</f>
        <v>0</v>
      </c>
      <c r="AR239" s="23" t="s">
        <v>209</v>
      </c>
      <c r="AT239" s="23" t="s">
        <v>346</v>
      </c>
      <c r="AU239" s="23" t="s">
        <v>188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194</v>
      </c>
      <c r="BM239" s="23" t="s">
        <v>3223</v>
      </c>
    </row>
    <row r="240" spans="2:65" s="11" customFormat="1" ht="13.5">
      <c r="B240" s="210"/>
      <c r="C240" s="211"/>
      <c r="D240" s="204" t="s">
        <v>279</v>
      </c>
      <c r="E240" s="211"/>
      <c r="F240" s="213" t="s">
        <v>3224</v>
      </c>
      <c r="G240" s="211"/>
      <c r="H240" s="214">
        <v>20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279</v>
      </c>
      <c r="AU240" s="220" t="s">
        <v>188</v>
      </c>
      <c r="AV240" s="11" t="s">
        <v>89</v>
      </c>
      <c r="AW240" s="11" t="s">
        <v>6</v>
      </c>
      <c r="AX240" s="11" t="s">
        <v>87</v>
      </c>
      <c r="AY240" s="220" t="s">
        <v>173</v>
      </c>
    </row>
    <row r="241" spans="2:65" s="1" customFormat="1" ht="16.5" customHeight="1">
      <c r="B241" s="41"/>
      <c r="C241" s="192" t="s">
        <v>813</v>
      </c>
      <c r="D241" s="192" t="s">
        <v>176</v>
      </c>
      <c r="E241" s="193" t="s">
        <v>3225</v>
      </c>
      <c r="F241" s="194" t="s">
        <v>3226</v>
      </c>
      <c r="G241" s="195" t="s">
        <v>327</v>
      </c>
      <c r="H241" s="196">
        <v>54.4</v>
      </c>
      <c r="I241" s="197"/>
      <c r="J241" s="198">
        <f>ROUND(I241*H241,2)</f>
        <v>0</v>
      </c>
      <c r="K241" s="194" t="s">
        <v>276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8.0000000000000007E-5</v>
      </c>
      <c r="R241" s="201">
        <f>Q241*H241</f>
        <v>4.352E-3</v>
      </c>
      <c r="S241" s="201">
        <v>0</v>
      </c>
      <c r="T241" s="202">
        <f>S241*H241</f>
        <v>0</v>
      </c>
      <c r="AR241" s="23" t="s">
        <v>194</v>
      </c>
      <c r="AT241" s="23" t="s">
        <v>176</v>
      </c>
      <c r="AU241" s="23" t="s">
        <v>188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194</v>
      </c>
      <c r="BM241" s="23" t="s">
        <v>3227</v>
      </c>
    </row>
    <row r="242" spans="2:65" s="1" customFormat="1" ht="13.5">
      <c r="B242" s="41"/>
      <c r="C242" s="63"/>
      <c r="D242" s="204" t="s">
        <v>182</v>
      </c>
      <c r="E242" s="63"/>
      <c r="F242" s="205" t="s">
        <v>3228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188</v>
      </c>
    </row>
    <row r="243" spans="2:65" s="1" customFormat="1" ht="25.5" customHeight="1">
      <c r="B243" s="41"/>
      <c r="C243" s="192" t="s">
        <v>818</v>
      </c>
      <c r="D243" s="192" t="s">
        <v>176</v>
      </c>
      <c r="E243" s="193" t="s">
        <v>3229</v>
      </c>
      <c r="F243" s="194" t="s">
        <v>3230</v>
      </c>
      <c r="G243" s="195" t="s">
        <v>327</v>
      </c>
      <c r="H243" s="196">
        <v>19</v>
      </c>
      <c r="I243" s="197"/>
      <c r="J243" s="198">
        <f>ROUND(I243*H243,2)</f>
        <v>0</v>
      </c>
      <c r="K243" s="194" t="s">
        <v>276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2.1000000000000001E-4</v>
      </c>
      <c r="R243" s="201">
        <f>Q243*H243</f>
        <v>3.9900000000000005E-3</v>
      </c>
      <c r="S243" s="201">
        <v>0</v>
      </c>
      <c r="T243" s="202">
        <f>S243*H243</f>
        <v>0</v>
      </c>
      <c r="AR243" s="23" t="s">
        <v>194</v>
      </c>
      <c r="AT243" s="23" t="s">
        <v>176</v>
      </c>
      <c r="AU243" s="23" t="s">
        <v>188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194</v>
      </c>
      <c r="BM243" s="23" t="s">
        <v>3231</v>
      </c>
    </row>
    <row r="244" spans="2:65" s="1" customFormat="1" ht="13.5">
      <c r="B244" s="41"/>
      <c r="C244" s="63"/>
      <c r="D244" s="204" t="s">
        <v>182</v>
      </c>
      <c r="E244" s="63"/>
      <c r="F244" s="205" t="s">
        <v>3232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188</v>
      </c>
    </row>
    <row r="245" spans="2:65" s="1" customFormat="1" ht="25.5" customHeight="1">
      <c r="B245" s="41"/>
      <c r="C245" s="192" t="s">
        <v>824</v>
      </c>
      <c r="D245" s="192" t="s">
        <v>176</v>
      </c>
      <c r="E245" s="193" t="s">
        <v>3233</v>
      </c>
      <c r="F245" s="194" t="s">
        <v>3234</v>
      </c>
      <c r="G245" s="195" t="s">
        <v>256</v>
      </c>
      <c r="H245" s="196">
        <v>2</v>
      </c>
      <c r="I245" s="197"/>
      <c r="J245" s="198">
        <f>ROUND(I245*H245,2)</f>
        <v>0</v>
      </c>
      <c r="K245" s="194" t="s">
        <v>276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5.9999999999999995E-4</v>
      </c>
      <c r="R245" s="201">
        <f>Q245*H245</f>
        <v>1.1999999999999999E-3</v>
      </c>
      <c r="S245" s="201">
        <v>0</v>
      </c>
      <c r="T245" s="202">
        <f>S245*H245</f>
        <v>0</v>
      </c>
      <c r="AR245" s="23" t="s">
        <v>194</v>
      </c>
      <c r="AT245" s="23" t="s">
        <v>176</v>
      </c>
      <c r="AU245" s="23" t="s">
        <v>188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194</v>
      </c>
      <c r="BM245" s="23" t="s">
        <v>3235</v>
      </c>
    </row>
    <row r="246" spans="2:65" s="1" customFormat="1" ht="13.5">
      <c r="B246" s="41"/>
      <c r="C246" s="63"/>
      <c r="D246" s="204" t="s">
        <v>182</v>
      </c>
      <c r="E246" s="63"/>
      <c r="F246" s="205" t="s">
        <v>3236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188</v>
      </c>
    </row>
    <row r="247" spans="2:65" s="12" customFormat="1" ht="13.5">
      <c r="B247" s="221"/>
      <c r="C247" s="222"/>
      <c r="D247" s="204" t="s">
        <v>279</v>
      </c>
      <c r="E247" s="223" t="s">
        <v>78</v>
      </c>
      <c r="F247" s="224" t="s">
        <v>3237</v>
      </c>
      <c r="G247" s="222"/>
      <c r="H247" s="223" t="s">
        <v>78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279</v>
      </c>
      <c r="AU247" s="230" t="s">
        <v>188</v>
      </c>
      <c r="AV247" s="12" t="s">
        <v>87</v>
      </c>
      <c r="AW247" s="12" t="s">
        <v>42</v>
      </c>
      <c r="AX247" s="12" t="s">
        <v>80</v>
      </c>
      <c r="AY247" s="230" t="s">
        <v>173</v>
      </c>
    </row>
    <row r="248" spans="2:65" s="11" customFormat="1" ht="13.5">
      <c r="B248" s="210"/>
      <c r="C248" s="211"/>
      <c r="D248" s="204" t="s">
        <v>279</v>
      </c>
      <c r="E248" s="212" t="s">
        <v>78</v>
      </c>
      <c r="F248" s="213" t="s">
        <v>3238</v>
      </c>
      <c r="G248" s="211"/>
      <c r="H248" s="214">
        <v>2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279</v>
      </c>
      <c r="AU248" s="220" t="s">
        <v>188</v>
      </c>
      <c r="AV248" s="11" t="s">
        <v>89</v>
      </c>
      <c r="AW248" s="11" t="s">
        <v>42</v>
      </c>
      <c r="AX248" s="11" t="s">
        <v>87</v>
      </c>
      <c r="AY248" s="220" t="s">
        <v>173</v>
      </c>
    </row>
    <row r="249" spans="2:65" s="1" customFormat="1" ht="25.5" customHeight="1">
      <c r="B249" s="41"/>
      <c r="C249" s="192" t="s">
        <v>829</v>
      </c>
      <c r="D249" s="192" t="s">
        <v>176</v>
      </c>
      <c r="E249" s="193" t="s">
        <v>3239</v>
      </c>
      <c r="F249" s="194" t="s">
        <v>3240</v>
      </c>
      <c r="G249" s="195" t="s">
        <v>327</v>
      </c>
      <c r="H249" s="196">
        <v>191.5</v>
      </c>
      <c r="I249" s="197"/>
      <c r="J249" s="198">
        <f>ROUND(I249*H249,2)</f>
        <v>0</v>
      </c>
      <c r="K249" s="194" t="s">
        <v>276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0.15540000000000001</v>
      </c>
      <c r="R249" s="201">
        <f>Q249*H249</f>
        <v>29.759100000000004</v>
      </c>
      <c r="S249" s="201">
        <v>0</v>
      </c>
      <c r="T249" s="202">
        <f>S249*H249</f>
        <v>0</v>
      </c>
      <c r="AR249" s="23" t="s">
        <v>194</v>
      </c>
      <c r="AT249" s="23" t="s">
        <v>176</v>
      </c>
      <c r="AU249" s="23" t="s">
        <v>188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194</v>
      </c>
      <c r="BM249" s="23" t="s">
        <v>3241</v>
      </c>
    </row>
    <row r="250" spans="2:65" s="1" customFormat="1" ht="40.5">
      <c r="B250" s="41"/>
      <c r="C250" s="63"/>
      <c r="D250" s="204" t="s">
        <v>182</v>
      </c>
      <c r="E250" s="63"/>
      <c r="F250" s="205" t="s">
        <v>3242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188</v>
      </c>
    </row>
    <row r="251" spans="2:65" s="1" customFormat="1" ht="16.5" customHeight="1">
      <c r="B251" s="41"/>
      <c r="C251" s="242" t="s">
        <v>835</v>
      </c>
      <c r="D251" s="242" t="s">
        <v>346</v>
      </c>
      <c r="E251" s="243" t="s">
        <v>3243</v>
      </c>
      <c r="F251" s="244" t="s">
        <v>3244</v>
      </c>
      <c r="G251" s="245" t="s">
        <v>338</v>
      </c>
      <c r="H251" s="246">
        <v>191.5</v>
      </c>
      <c r="I251" s="247"/>
      <c r="J251" s="248">
        <f>ROUND(I251*H251,2)</f>
        <v>0</v>
      </c>
      <c r="K251" s="244" t="s">
        <v>276</v>
      </c>
      <c r="L251" s="249"/>
      <c r="M251" s="250" t="s">
        <v>78</v>
      </c>
      <c r="N251" s="251" t="s">
        <v>50</v>
      </c>
      <c r="O251" s="42"/>
      <c r="P251" s="201">
        <f>O251*H251</f>
        <v>0</v>
      </c>
      <c r="Q251" s="201">
        <v>8.2100000000000006E-2</v>
      </c>
      <c r="R251" s="201">
        <f>Q251*H251</f>
        <v>15.722150000000001</v>
      </c>
      <c r="S251" s="201">
        <v>0</v>
      </c>
      <c r="T251" s="202">
        <f>S251*H251</f>
        <v>0</v>
      </c>
      <c r="AR251" s="23" t="s">
        <v>209</v>
      </c>
      <c r="AT251" s="23" t="s">
        <v>346</v>
      </c>
      <c r="AU251" s="23" t="s">
        <v>188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194</v>
      </c>
      <c r="BM251" s="23" t="s">
        <v>3245</v>
      </c>
    </row>
    <row r="252" spans="2:65" s="1" customFormat="1" ht="13.5">
      <c r="B252" s="41"/>
      <c r="C252" s="63"/>
      <c r="D252" s="204" t="s">
        <v>182</v>
      </c>
      <c r="E252" s="63"/>
      <c r="F252" s="205" t="s">
        <v>3246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188</v>
      </c>
    </row>
    <row r="253" spans="2:65" s="1" customFormat="1" ht="25.5" customHeight="1">
      <c r="B253" s="41"/>
      <c r="C253" s="192" t="s">
        <v>840</v>
      </c>
      <c r="D253" s="192" t="s">
        <v>176</v>
      </c>
      <c r="E253" s="193" t="s">
        <v>3247</v>
      </c>
      <c r="F253" s="194" t="s">
        <v>3248</v>
      </c>
      <c r="G253" s="195" t="s">
        <v>327</v>
      </c>
      <c r="H253" s="196">
        <v>107.5</v>
      </c>
      <c r="I253" s="197"/>
      <c r="J253" s="198">
        <f>ROUND(I253*H253,2)</f>
        <v>0</v>
      </c>
      <c r="K253" s="194" t="s">
        <v>276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0.1295</v>
      </c>
      <c r="R253" s="201">
        <f>Q253*H253</f>
        <v>13.921250000000001</v>
      </c>
      <c r="S253" s="201">
        <v>0</v>
      </c>
      <c r="T253" s="202">
        <f>S253*H253</f>
        <v>0</v>
      </c>
      <c r="AR253" s="23" t="s">
        <v>194</v>
      </c>
      <c r="AT253" s="23" t="s">
        <v>176</v>
      </c>
      <c r="AU253" s="23" t="s">
        <v>188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194</v>
      </c>
      <c r="BM253" s="23" t="s">
        <v>3249</v>
      </c>
    </row>
    <row r="254" spans="2:65" s="1" customFormat="1" ht="40.5">
      <c r="B254" s="41"/>
      <c r="C254" s="63"/>
      <c r="D254" s="204" t="s">
        <v>182</v>
      </c>
      <c r="E254" s="63"/>
      <c r="F254" s="205" t="s">
        <v>3250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188</v>
      </c>
    </row>
    <row r="255" spans="2:65" s="1" customFormat="1" ht="16.5" customHeight="1">
      <c r="B255" s="41"/>
      <c r="C255" s="242" t="s">
        <v>848</v>
      </c>
      <c r="D255" s="242" t="s">
        <v>346</v>
      </c>
      <c r="E255" s="243" t="s">
        <v>3251</v>
      </c>
      <c r="F255" s="244" t="s">
        <v>3252</v>
      </c>
      <c r="G255" s="245" t="s">
        <v>338</v>
      </c>
      <c r="H255" s="246">
        <v>107.5</v>
      </c>
      <c r="I255" s="247"/>
      <c r="J255" s="248">
        <f>ROUND(I255*H255,2)</f>
        <v>0</v>
      </c>
      <c r="K255" s="244" t="s">
        <v>276</v>
      </c>
      <c r="L255" s="249"/>
      <c r="M255" s="250" t="s">
        <v>78</v>
      </c>
      <c r="N255" s="251" t="s">
        <v>50</v>
      </c>
      <c r="O255" s="42"/>
      <c r="P255" s="201">
        <f>O255*H255</f>
        <v>0</v>
      </c>
      <c r="Q255" s="201">
        <v>5.1499999999999997E-2</v>
      </c>
      <c r="R255" s="201">
        <f>Q255*H255</f>
        <v>5.5362499999999999</v>
      </c>
      <c r="S255" s="201">
        <v>0</v>
      </c>
      <c r="T255" s="202">
        <f>S255*H255</f>
        <v>0</v>
      </c>
      <c r="AR255" s="23" t="s">
        <v>209</v>
      </c>
      <c r="AT255" s="23" t="s">
        <v>346</v>
      </c>
      <c r="AU255" s="23" t="s">
        <v>188</v>
      </c>
      <c r="AY255" s="23" t="s">
        <v>173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87</v>
      </c>
      <c r="BK255" s="203">
        <f>ROUND(I255*H255,2)</f>
        <v>0</v>
      </c>
      <c r="BL255" s="23" t="s">
        <v>194</v>
      </c>
      <c r="BM255" s="23" t="s">
        <v>3253</v>
      </c>
    </row>
    <row r="256" spans="2:65" s="1" customFormat="1" ht="13.5">
      <c r="B256" s="41"/>
      <c r="C256" s="63"/>
      <c r="D256" s="204" t="s">
        <v>182</v>
      </c>
      <c r="E256" s="63"/>
      <c r="F256" s="205" t="s">
        <v>3254</v>
      </c>
      <c r="G256" s="63"/>
      <c r="H256" s="63"/>
      <c r="I256" s="163"/>
      <c r="J256" s="63"/>
      <c r="K256" s="63"/>
      <c r="L256" s="61"/>
      <c r="M256" s="206"/>
      <c r="N256" s="42"/>
      <c r="O256" s="42"/>
      <c r="P256" s="42"/>
      <c r="Q256" s="42"/>
      <c r="R256" s="42"/>
      <c r="S256" s="42"/>
      <c r="T256" s="78"/>
      <c r="AT256" s="23" t="s">
        <v>182</v>
      </c>
      <c r="AU256" s="23" t="s">
        <v>188</v>
      </c>
    </row>
    <row r="257" spans="2:65" s="1" customFormat="1" ht="16.5" customHeight="1">
      <c r="B257" s="41"/>
      <c r="C257" s="192" t="s">
        <v>853</v>
      </c>
      <c r="D257" s="192" t="s">
        <v>176</v>
      </c>
      <c r="E257" s="193" t="s">
        <v>3255</v>
      </c>
      <c r="F257" s="194" t="s">
        <v>3256</v>
      </c>
      <c r="G257" s="195" t="s">
        <v>256</v>
      </c>
      <c r="H257" s="196">
        <v>179.4</v>
      </c>
      <c r="I257" s="197"/>
      <c r="J257" s="198">
        <f>ROUND(I257*H257,2)</f>
        <v>0</v>
      </c>
      <c r="K257" s="194" t="s">
        <v>276</v>
      </c>
      <c r="L257" s="61"/>
      <c r="M257" s="199" t="s">
        <v>78</v>
      </c>
      <c r="N257" s="200" t="s">
        <v>50</v>
      </c>
      <c r="O257" s="42"/>
      <c r="P257" s="201">
        <f>O257*H257</f>
        <v>0</v>
      </c>
      <c r="Q257" s="201">
        <v>8.8999999999999995E-4</v>
      </c>
      <c r="R257" s="201">
        <f>Q257*H257</f>
        <v>0.159666</v>
      </c>
      <c r="S257" s="201">
        <v>0</v>
      </c>
      <c r="T257" s="202">
        <f>S257*H257</f>
        <v>0</v>
      </c>
      <c r="AR257" s="23" t="s">
        <v>194</v>
      </c>
      <c r="AT257" s="23" t="s">
        <v>176</v>
      </c>
      <c r="AU257" s="23" t="s">
        <v>188</v>
      </c>
      <c r="AY257" s="23" t="s">
        <v>173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87</v>
      </c>
      <c r="BK257" s="203">
        <f>ROUND(I257*H257,2)</f>
        <v>0</v>
      </c>
      <c r="BL257" s="23" t="s">
        <v>194</v>
      </c>
      <c r="BM257" s="23" t="s">
        <v>3257</v>
      </c>
    </row>
    <row r="258" spans="2:65" s="1" customFormat="1" ht="13.5">
      <c r="B258" s="41"/>
      <c r="C258" s="63"/>
      <c r="D258" s="204" t="s">
        <v>182</v>
      </c>
      <c r="E258" s="63"/>
      <c r="F258" s="205" t="s">
        <v>3258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182</v>
      </c>
      <c r="AU258" s="23" t="s">
        <v>188</v>
      </c>
    </row>
    <row r="259" spans="2:65" s="12" customFormat="1" ht="13.5">
      <c r="B259" s="221"/>
      <c r="C259" s="222"/>
      <c r="D259" s="204" t="s">
        <v>279</v>
      </c>
      <c r="E259" s="223" t="s">
        <v>78</v>
      </c>
      <c r="F259" s="224" t="s">
        <v>3259</v>
      </c>
      <c r="G259" s="222"/>
      <c r="H259" s="223" t="s">
        <v>78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279</v>
      </c>
      <c r="AU259" s="230" t="s">
        <v>188</v>
      </c>
      <c r="AV259" s="12" t="s">
        <v>87</v>
      </c>
      <c r="AW259" s="12" t="s">
        <v>42</v>
      </c>
      <c r="AX259" s="12" t="s">
        <v>80</v>
      </c>
      <c r="AY259" s="230" t="s">
        <v>173</v>
      </c>
    </row>
    <row r="260" spans="2:65" s="11" customFormat="1" ht="13.5">
      <c r="B260" s="210"/>
      <c r="C260" s="211"/>
      <c r="D260" s="204" t="s">
        <v>279</v>
      </c>
      <c r="E260" s="212" t="s">
        <v>78</v>
      </c>
      <c r="F260" s="213" t="s">
        <v>3260</v>
      </c>
      <c r="G260" s="211"/>
      <c r="H260" s="214">
        <v>179.4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279</v>
      </c>
      <c r="AU260" s="220" t="s">
        <v>188</v>
      </c>
      <c r="AV260" s="11" t="s">
        <v>89</v>
      </c>
      <c r="AW260" s="11" t="s">
        <v>42</v>
      </c>
      <c r="AX260" s="11" t="s">
        <v>87</v>
      </c>
      <c r="AY260" s="220" t="s">
        <v>173</v>
      </c>
    </row>
    <row r="261" spans="2:65" s="1" customFormat="1" ht="25.5" customHeight="1">
      <c r="B261" s="41"/>
      <c r="C261" s="192" t="s">
        <v>861</v>
      </c>
      <c r="D261" s="192" t="s">
        <v>176</v>
      </c>
      <c r="E261" s="193" t="s">
        <v>3261</v>
      </c>
      <c r="F261" s="194" t="s">
        <v>3262</v>
      </c>
      <c r="G261" s="195" t="s">
        <v>256</v>
      </c>
      <c r="H261" s="196">
        <v>207.1</v>
      </c>
      <c r="I261" s="197"/>
      <c r="J261" s="198">
        <f>ROUND(I261*H261,2)</f>
        <v>0</v>
      </c>
      <c r="K261" s="194" t="s">
        <v>276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6.8999999999999997E-4</v>
      </c>
      <c r="R261" s="201">
        <f>Q261*H261</f>
        <v>0.142899</v>
      </c>
      <c r="S261" s="201">
        <v>0</v>
      </c>
      <c r="T261" s="202">
        <f>S261*H261</f>
        <v>0</v>
      </c>
      <c r="AR261" s="23" t="s">
        <v>194</v>
      </c>
      <c r="AT261" s="23" t="s">
        <v>176</v>
      </c>
      <c r="AU261" s="23" t="s">
        <v>188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194</v>
      </c>
      <c r="BM261" s="23" t="s">
        <v>3263</v>
      </c>
    </row>
    <row r="262" spans="2:65" s="1" customFormat="1" ht="13.5">
      <c r="B262" s="41"/>
      <c r="C262" s="63"/>
      <c r="D262" s="204" t="s">
        <v>182</v>
      </c>
      <c r="E262" s="63"/>
      <c r="F262" s="205" t="s">
        <v>3264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188</v>
      </c>
    </row>
    <row r="263" spans="2:65" s="12" customFormat="1" ht="13.5">
      <c r="B263" s="221"/>
      <c r="C263" s="222"/>
      <c r="D263" s="204" t="s">
        <v>279</v>
      </c>
      <c r="E263" s="223" t="s">
        <v>78</v>
      </c>
      <c r="F263" s="224" t="s">
        <v>3265</v>
      </c>
      <c r="G263" s="222"/>
      <c r="H263" s="223" t="s">
        <v>78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279</v>
      </c>
      <c r="AU263" s="230" t="s">
        <v>188</v>
      </c>
      <c r="AV263" s="12" t="s">
        <v>87</v>
      </c>
      <c r="AW263" s="12" t="s">
        <v>42</v>
      </c>
      <c r="AX263" s="12" t="s">
        <v>80</v>
      </c>
      <c r="AY263" s="230" t="s">
        <v>173</v>
      </c>
    </row>
    <row r="264" spans="2:65" s="11" customFormat="1" ht="13.5">
      <c r="B264" s="210"/>
      <c r="C264" s="211"/>
      <c r="D264" s="204" t="s">
        <v>279</v>
      </c>
      <c r="E264" s="212" t="s">
        <v>78</v>
      </c>
      <c r="F264" s="213" t="s">
        <v>3266</v>
      </c>
      <c r="G264" s="211"/>
      <c r="H264" s="214">
        <v>207.1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279</v>
      </c>
      <c r="AU264" s="220" t="s">
        <v>188</v>
      </c>
      <c r="AV264" s="11" t="s">
        <v>89</v>
      </c>
      <c r="AW264" s="11" t="s">
        <v>42</v>
      </c>
      <c r="AX264" s="11" t="s">
        <v>87</v>
      </c>
      <c r="AY264" s="220" t="s">
        <v>173</v>
      </c>
    </row>
    <row r="265" spans="2:65" s="10" customFormat="1" ht="22.35" customHeight="1">
      <c r="B265" s="176"/>
      <c r="C265" s="177"/>
      <c r="D265" s="178" t="s">
        <v>79</v>
      </c>
      <c r="E265" s="190" t="s">
        <v>1071</v>
      </c>
      <c r="F265" s="190" t="s">
        <v>3267</v>
      </c>
      <c r="G265" s="177"/>
      <c r="H265" s="177"/>
      <c r="I265" s="180"/>
      <c r="J265" s="191">
        <f>BK265</f>
        <v>0</v>
      </c>
      <c r="K265" s="177"/>
      <c r="L265" s="182"/>
      <c r="M265" s="183"/>
      <c r="N265" s="184"/>
      <c r="O265" s="184"/>
      <c r="P265" s="185">
        <f>SUM(P266:P273)</f>
        <v>0</v>
      </c>
      <c r="Q265" s="184"/>
      <c r="R265" s="185">
        <f>SUM(R266:R273)</f>
        <v>0</v>
      </c>
      <c r="S265" s="184"/>
      <c r="T265" s="186">
        <f>SUM(T266:T273)</f>
        <v>2.03322</v>
      </c>
      <c r="AR265" s="187" t="s">
        <v>87</v>
      </c>
      <c r="AT265" s="188" t="s">
        <v>79</v>
      </c>
      <c r="AU265" s="188" t="s">
        <v>89</v>
      </c>
      <c r="AY265" s="187" t="s">
        <v>173</v>
      </c>
      <c r="BK265" s="189">
        <f>SUM(BK266:BK273)</f>
        <v>0</v>
      </c>
    </row>
    <row r="266" spans="2:65" s="1" customFormat="1" ht="16.5" customHeight="1">
      <c r="B266" s="41"/>
      <c r="C266" s="192" t="s">
        <v>866</v>
      </c>
      <c r="D266" s="192" t="s">
        <v>176</v>
      </c>
      <c r="E266" s="193" t="s">
        <v>3268</v>
      </c>
      <c r="F266" s="194" t="s">
        <v>3269</v>
      </c>
      <c r="G266" s="195" t="s">
        <v>327</v>
      </c>
      <c r="H266" s="196">
        <v>76.5</v>
      </c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2.1479999999999999E-2</v>
      </c>
      <c r="T266" s="202">
        <f>S266*H266</f>
        <v>1.6432199999999999</v>
      </c>
      <c r="AR266" s="23" t="s">
        <v>194</v>
      </c>
      <c r="AT266" s="23" t="s">
        <v>176</v>
      </c>
      <c r="AU266" s="23" t="s">
        <v>188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3270</v>
      </c>
    </row>
    <row r="267" spans="2:65" s="1" customFormat="1" ht="16.5" customHeight="1">
      <c r="B267" s="41"/>
      <c r="C267" s="192" t="s">
        <v>871</v>
      </c>
      <c r="D267" s="192" t="s">
        <v>176</v>
      </c>
      <c r="E267" s="193" t="s">
        <v>3271</v>
      </c>
      <c r="F267" s="194" t="s">
        <v>3272</v>
      </c>
      <c r="G267" s="195" t="s">
        <v>327</v>
      </c>
      <c r="H267" s="196">
        <v>3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0.13</v>
      </c>
      <c r="T267" s="202">
        <f>S267*H267</f>
        <v>0.39</v>
      </c>
      <c r="AR267" s="23" t="s">
        <v>194</v>
      </c>
      <c r="AT267" s="23" t="s">
        <v>176</v>
      </c>
      <c r="AU267" s="23" t="s">
        <v>188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194</v>
      </c>
      <c r="BM267" s="23" t="s">
        <v>3273</v>
      </c>
    </row>
    <row r="268" spans="2:65" s="1" customFormat="1" ht="16.5" customHeight="1">
      <c r="B268" s="41"/>
      <c r="C268" s="192" t="s">
        <v>876</v>
      </c>
      <c r="D268" s="192" t="s">
        <v>176</v>
      </c>
      <c r="E268" s="193" t="s">
        <v>3274</v>
      </c>
      <c r="F268" s="194" t="s">
        <v>3275</v>
      </c>
      <c r="G268" s="195" t="s">
        <v>327</v>
      </c>
      <c r="H268" s="196">
        <v>223</v>
      </c>
      <c r="I268" s="197"/>
      <c r="J268" s="198">
        <f>ROUND(I268*H268,2)</f>
        <v>0</v>
      </c>
      <c r="K268" s="194" t="s">
        <v>276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194</v>
      </c>
      <c r="AT268" s="23" t="s">
        <v>176</v>
      </c>
      <c r="AU268" s="23" t="s">
        <v>188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194</v>
      </c>
      <c r="BM268" s="23" t="s">
        <v>3276</v>
      </c>
    </row>
    <row r="269" spans="2:65" s="1" customFormat="1" ht="40.5">
      <c r="B269" s="41"/>
      <c r="C269" s="63"/>
      <c r="D269" s="204" t="s">
        <v>182</v>
      </c>
      <c r="E269" s="63"/>
      <c r="F269" s="205" t="s">
        <v>3277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188</v>
      </c>
    </row>
    <row r="270" spans="2:65" s="1" customFormat="1" ht="25.5" customHeight="1">
      <c r="B270" s="41"/>
      <c r="C270" s="192" t="s">
        <v>880</v>
      </c>
      <c r="D270" s="192" t="s">
        <v>176</v>
      </c>
      <c r="E270" s="193" t="s">
        <v>3278</v>
      </c>
      <c r="F270" s="194" t="s">
        <v>3279</v>
      </c>
      <c r="G270" s="195" t="s">
        <v>256</v>
      </c>
      <c r="H270" s="196">
        <v>36</v>
      </c>
      <c r="I270" s="197"/>
      <c r="J270" s="198">
        <f>ROUND(I270*H270,2)</f>
        <v>0</v>
      </c>
      <c r="K270" s="194" t="s">
        <v>276</v>
      </c>
      <c r="L270" s="61"/>
      <c r="M270" s="199" t="s">
        <v>78</v>
      </c>
      <c r="N270" s="200" t="s">
        <v>50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3" t="s">
        <v>194</v>
      </c>
      <c r="AT270" s="23" t="s">
        <v>176</v>
      </c>
      <c r="AU270" s="23" t="s">
        <v>188</v>
      </c>
      <c r="AY270" s="23" t="s">
        <v>173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3" t="s">
        <v>87</v>
      </c>
      <c r="BK270" s="203">
        <f>ROUND(I270*H270,2)</f>
        <v>0</v>
      </c>
      <c r="BL270" s="23" t="s">
        <v>194</v>
      </c>
      <c r="BM270" s="23" t="s">
        <v>3280</v>
      </c>
    </row>
    <row r="271" spans="2:65" s="1" customFormat="1" ht="40.5">
      <c r="B271" s="41"/>
      <c r="C271" s="63"/>
      <c r="D271" s="204" t="s">
        <v>182</v>
      </c>
      <c r="E271" s="63"/>
      <c r="F271" s="205" t="s">
        <v>3281</v>
      </c>
      <c r="G271" s="63"/>
      <c r="H271" s="63"/>
      <c r="I271" s="163"/>
      <c r="J271" s="63"/>
      <c r="K271" s="63"/>
      <c r="L271" s="61"/>
      <c r="M271" s="206"/>
      <c r="N271" s="42"/>
      <c r="O271" s="42"/>
      <c r="P271" s="42"/>
      <c r="Q271" s="42"/>
      <c r="R271" s="42"/>
      <c r="S271" s="42"/>
      <c r="T271" s="78"/>
      <c r="AT271" s="23" t="s">
        <v>182</v>
      </c>
      <c r="AU271" s="23" t="s">
        <v>188</v>
      </c>
    </row>
    <row r="272" spans="2:65" s="1" customFormat="1" ht="25.5" customHeight="1">
      <c r="B272" s="41"/>
      <c r="C272" s="192" t="s">
        <v>890</v>
      </c>
      <c r="D272" s="192" t="s">
        <v>176</v>
      </c>
      <c r="E272" s="193" t="s">
        <v>3282</v>
      </c>
      <c r="F272" s="194" t="s">
        <v>3283</v>
      </c>
      <c r="G272" s="195" t="s">
        <v>256</v>
      </c>
      <c r="H272" s="196">
        <v>26</v>
      </c>
      <c r="I272" s="197"/>
      <c r="J272" s="198">
        <f>ROUND(I272*H272,2)</f>
        <v>0</v>
      </c>
      <c r="K272" s="194" t="s">
        <v>276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194</v>
      </c>
      <c r="AT272" s="23" t="s">
        <v>176</v>
      </c>
      <c r="AU272" s="23" t="s">
        <v>188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194</v>
      </c>
      <c r="BM272" s="23" t="s">
        <v>3284</v>
      </c>
    </row>
    <row r="273" spans="2:65" s="1" customFormat="1" ht="40.5">
      <c r="B273" s="41"/>
      <c r="C273" s="63"/>
      <c r="D273" s="204" t="s">
        <v>182</v>
      </c>
      <c r="E273" s="63"/>
      <c r="F273" s="205" t="s">
        <v>3285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182</v>
      </c>
      <c r="AU273" s="23" t="s">
        <v>188</v>
      </c>
    </row>
    <row r="274" spans="2:65" s="10" customFormat="1" ht="29.85" customHeight="1">
      <c r="B274" s="176"/>
      <c r="C274" s="177"/>
      <c r="D274" s="178" t="s">
        <v>79</v>
      </c>
      <c r="E274" s="190" t="s">
        <v>3286</v>
      </c>
      <c r="F274" s="190" t="s">
        <v>3287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SUM(P275:P289)</f>
        <v>0</v>
      </c>
      <c r="Q274" s="184"/>
      <c r="R274" s="185">
        <f>SUM(R275:R289)</f>
        <v>0</v>
      </c>
      <c r="S274" s="184"/>
      <c r="T274" s="186">
        <f>SUM(T275:T289)</f>
        <v>0</v>
      </c>
      <c r="AR274" s="187" t="s">
        <v>87</v>
      </c>
      <c r="AT274" s="188" t="s">
        <v>79</v>
      </c>
      <c r="AU274" s="188" t="s">
        <v>87</v>
      </c>
      <c r="AY274" s="187" t="s">
        <v>173</v>
      </c>
      <c r="BK274" s="189">
        <f>SUM(BK275:BK289)</f>
        <v>0</v>
      </c>
    </row>
    <row r="275" spans="2:65" s="1" customFormat="1" ht="16.5" customHeight="1">
      <c r="B275" s="41"/>
      <c r="C275" s="192" t="s">
        <v>895</v>
      </c>
      <c r="D275" s="192" t="s">
        <v>176</v>
      </c>
      <c r="E275" s="193" t="s">
        <v>3288</v>
      </c>
      <c r="F275" s="194" t="s">
        <v>3289</v>
      </c>
      <c r="G275" s="195" t="s">
        <v>332</v>
      </c>
      <c r="H275" s="196">
        <v>1355.0609999999999</v>
      </c>
      <c r="I275" s="197"/>
      <c r="J275" s="198">
        <f>ROUND(I275*H275,2)</f>
        <v>0</v>
      </c>
      <c r="K275" s="194" t="s">
        <v>276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194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194</v>
      </c>
      <c r="BM275" s="23" t="s">
        <v>3290</v>
      </c>
    </row>
    <row r="276" spans="2:65" s="1" customFormat="1" ht="27">
      <c r="B276" s="41"/>
      <c r="C276" s="63"/>
      <c r="D276" s="204" t="s">
        <v>182</v>
      </c>
      <c r="E276" s="63"/>
      <c r="F276" s="205" t="s">
        <v>3291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" customFormat="1" ht="16.5" customHeight="1">
      <c r="B277" s="41"/>
      <c r="C277" s="192" t="s">
        <v>899</v>
      </c>
      <c r="D277" s="192" t="s">
        <v>176</v>
      </c>
      <c r="E277" s="193" t="s">
        <v>3292</v>
      </c>
      <c r="F277" s="194" t="s">
        <v>3293</v>
      </c>
      <c r="G277" s="195" t="s">
        <v>332</v>
      </c>
      <c r="H277" s="196">
        <v>1355.0609999999999</v>
      </c>
      <c r="I277" s="197"/>
      <c r="J277" s="198">
        <f>ROUND(I277*H277,2)</f>
        <v>0</v>
      </c>
      <c r="K277" s="194" t="s">
        <v>276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194</v>
      </c>
      <c r="AT277" s="23" t="s">
        <v>176</v>
      </c>
      <c r="AU277" s="23" t="s">
        <v>89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194</v>
      </c>
      <c r="BM277" s="23" t="s">
        <v>3294</v>
      </c>
    </row>
    <row r="278" spans="2:65" s="1" customFormat="1" ht="27">
      <c r="B278" s="41"/>
      <c r="C278" s="63"/>
      <c r="D278" s="204" t="s">
        <v>182</v>
      </c>
      <c r="E278" s="63"/>
      <c r="F278" s="205" t="s">
        <v>3295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89</v>
      </c>
    </row>
    <row r="279" spans="2:65" s="1" customFormat="1" ht="27">
      <c r="B279" s="41"/>
      <c r="C279" s="63"/>
      <c r="D279" s="204" t="s">
        <v>351</v>
      </c>
      <c r="E279" s="63"/>
      <c r="F279" s="252" t="s">
        <v>3296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351</v>
      </c>
      <c r="AU279" s="23" t="s">
        <v>89</v>
      </c>
    </row>
    <row r="280" spans="2:65" s="1" customFormat="1" ht="16.5" customHeight="1">
      <c r="B280" s="41"/>
      <c r="C280" s="192" t="s">
        <v>903</v>
      </c>
      <c r="D280" s="192" t="s">
        <v>176</v>
      </c>
      <c r="E280" s="193" t="s">
        <v>3297</v>
      </c>
      <c r="F280" s="194" t="s">
        <v>3298</v>
      </c>
      <c r="G280" s="195" t="s">
        <v>332</v>
      </c>
      <c r="H280" s="196">
        <v>45.17</v>
      </c>
      <c r="I280" s="197"/>
      <c r="J280" s="198">
        <f>ROUND(I280*H280,2)</f>
        <v>0</v>
      </c>
      <c r="K280" s="194" t="s">
        <v>276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194</v>
      </c>
      <c r="AT280" s="23" t="s">
        <v>176</v>
      </c>
      <c r="AU280" s="23" t="s">
        <v>89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194</v>
      </c>
      <c r="BM280" s="23" t="s">
        <v>3299</v>
      </c>
    </row>
    <row r="281" spans="2:65" s="1" customFormat="1" ht="13.5">
      <c r="B281" s="41"/>
      <c r="C281" s="63"/>
      <c r="D281" s="204" t="s">
        <v>182</v>
      </c>
      <c r="E281" s="63"/>
      <c r="F281" s="205" t="s">
        <v>3300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89</v>
      </c>
    </row>
    <row r="282" spans="2:65" s="11" customFormat="1" ht="13.5">
      <c r="B282" s="210"/>
      <c r="C282" s="211"/>
      <c r="D282" s="204" t="s">
        <v>279</v>
      </c>
      <c r="E282" s="212" t="s">
        <v>78</v>
      </c>
      <c r="F282" s="213" t="s">
        <v>3301</v>
      </c>
      <c r="G282" s="211"/>
      <c r="H282" s="214">
        <v>45.17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279</v>
      </c>
      <c r="AU282" s="220" t="s">
        <v>89</v>
      </c>
      <c r="AV282" s="11" t="s">
        <v>89</v>
      </c>
      <c r="AW282" s="11" t="s">
        <v>42</v>
      </c>
      <c r="AX282" s="11" t="s">
        <v>87</v>
      </c>
      <c r="AY282" s="220" t="s">
        <v>173</v>
      </c>
    </row>
    <row r="283" spans="2:65" s="1" customFormat="1" ht="16.5" customHeight="1">
      <c r="B283" s="41"/>
      <c r="C283" s="192" t="s">
        <v>907</v>
      </c>
      <c r="D283" s="192" t="s">
        <v>176</v>
      </c>
      <c r="E283" s="193" t="s">
        <v>3302</v>
      </c>
      <c r="F283" s="194" t="s">
        <v>3303</v>
      </c>
      <c r="G283" s="195" t="s">
        <v>332</v>
      </c>
      <c r="H283" s="196">
        <v>17.64</v>
      </c>
      <c r="I283" s="197"/>
      <c r="J283" s="198">
        <f>ROUND(I283*H283,2)</f>
        <v>0</v>
      </c>
      <c r="K283" s="194" t="s">
        <v>276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194</v>
      </c>
      <c r="AT283" s="23" t="s">
        <v>176</v>
      </c>
      <c r="AU283" s="23" t="s">
        <v>89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194</v>
      </c>
      <c r="BM283" s="23" t="s">
        <v>3304</v>
      </c>
    </row>
    <row r="284" spans="2:65" s="1" customFormat="1" ht="13.5">
      <c r="B284" s="41"/>
      <c r="C284" s="63"/>
      <c r="D284" s="204" t="s">
        <v>182</v>
      </c>
      <c r="E284" s="63"/>
      <c r="F284" s="205" t="s">
        <v>3305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89</v>
      </c>
    </row>
    <row r="285" spans="2:65" s="1" customFormat="1" ht="16.5" customHeight="1">
      <c r="B285" s="41"/>
      <c r="C285" s="192" t="s">
        <v>911</v>
      </c>
      <c r="D285" s="192" t="s">
        <v>176</v>
      </c>
      <c r="E285" s="193" t="s">
        <v>3306</v>
      </c>
      <c r="F285" s="194" t="s">
        <v>3307</v>
      </c>
      <c r="G285" s="195" t="s">
        <v>332</v>
      </c>
      <c r="H285" s="196">
        <v>22.297999999999998</v>
      </c>
      <c r="I285" s="197"/>
      <c r="J285" s="198">
        <f>ROUND(I285*H285,2)</f>
        <v>0</v>
      </c>
      <c r="K285" s="194" t="s">
        <v>276</v>
      </c>
      <c r="L285" s="61"/>
      <c r="M285" s="199" t="s">
        <v>78</v>
      </c>
      <c r="N285" s="200" t="s">
        <v>50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194</v>
      </c>
      <c r="AT285" s="23" t="s">
        <v>176</v>
      </c>
      <c r="AU285" s="23" t="s">
        <v>89</v>
      </c>
      <c r="AY285" s="23" t="s">
        <v>173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87</v>
      </c>
      <c r="BK285" s="203">
        <f>ROUND(I285*H285,2)</f>
        <v>0</v>
      </c>
      <c r="BL285" s="23" t="s">
        <v>194</v>
      </c>
      <c r="BM285" s="23" t="s">
        <v>3308</v>
      </c>
    </row>
    <row r="286" spans="2:65" s="1" customFormat="1" ht="13.5">
      <c r="B286" s="41"/>
      <c r="C286" s="63"/>
      <c r="D286" s="204" t="s">
        <v>182</v>
      </c>
      <c r="E286" s="63"/>
      <c r="F286" s="205" t="s">
        <v>3309</v>
      </c>
      <c r="G286" s="63"/>
      <c r="H286" s="63"/>
      <c r="I286" s="163"/>
      <c r="J286" s="63"/>
      <c r="K286" s="63"/>
      <c r="L286" s="61"/>
      <c r="M286" s="206"/>
      <c r="N286" s="42"/>
      <c r="O286" s="42"/>
      <c r="P286" s="42"/>
      <c r="Q286" s="42"/>
      <c r="R286" s="42"/>
      <c r="S286" s="42"/>
      <c r="T286" s="78"/>
      <c r="AT286" s="23" t="s">
        <v>182</v>
      </c>
      <c r="AU286" s="23" t="s">
        <v>89</v>
      </c>
    </row>
    <row r="287" spans="2:65" s="1" customFormat="1" ht="25.5" customHeight="1">
      <c r="B287" s="41"/>
      <c r="C287" s="192" t="s">
        <v>916</v>
      </c>
      <c r="D287" s="192" t="s">
        <v>176</v>
      </c>
      <c r="E287" s="193" t="s">
        <v>3310</v>
      </c>
      <c r="F287" s="194" t="s">
        <v>3311</v>
      </c>
      <c r="G287" s="195" t="s">
        <v>332</v>
      </c>
      <c r="H287" s="196">
        <v>1269.953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194</v>
      </c>
      <c r="AT287" s="23" t="s">
        <v>176</v>
      </c>
      <c r="AU287" s="23" t="s">
        <v>89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194</v>
      </c>
      <c r="BM287" s="23" t="s">
        <v>3312</v>
      </c>
    </row>
    <row r="288" spans="2:65" s="1" customFormat="1" ht="13.5">
      <c r="B288" s="41"/>
      <c r="C288" s="63"/>
      <c r="D288" s="204" t="s">
        <v>182</v>
      </c>
      <c r="E288" s="63"/>
      <c r="F288" s="205" t="s">
        <v>3313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89</v>
      </c>
    </row>
    <row r="289" spans="2:65" s="11" customFormat="1" ht="13.5">
      <c r="B289" s="210"/>
      <c r="C289" s="211"/>
      <c r="D289" s="204" t="s">
        <v>279</v>
      </c>
      <c r="E289" s="212" t="s">
        <v>78</v>
      </c>
      <c r="F289" s="213" t="s">
        <v>3314</v>
      </c>
      <c r="G289" s="211"/>
      <c r="H289" s="214">
        <v>1269.953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279</v>
      </c>
      <c r="AU289" s="220" t="s">
        <v>89</v>
      </c>
      <c r="AV289" s="11" t="s">
        <v>89</v>
      </c>
      <c r="AW289" s="11" t="s">
        <v>42</v>
      </c>
      <c r="AX289" s="11" t="s">
        <v>87</v>
      </c>
      <c r="AY289" s="220" t="s">
        <v>173</v>
      </c>
    </row>
    <row r="290" spans="2:65" s="10" customFormat="1" ht="29.85" customHeight="1">
      <c r="B290" s="176"/>
      <c r="C290" s="177"/>
      <c r="D290" s="178" t="s">
        <v>79</v>
      </c>
      <c r="E290" s="190" t="s">
        <v>439</v>
      </c>
      <c r="F290" s="190" t="s">
        <v>440</v>
      </c>
      <c r="G290" s="177"/>
      <c r="H290" s="177"/>
      <c r="I290" s="180"/>
      <c r="J290" s="191">
        <f>BK290</f>
        <v>0</v>
      </c>
      <c r="K290" s="177"/>
      <c r="L290" s="182"/>
      <c r="M290" s="183"/>
      <c r="N290" s="184"/>
      <c r="O290" s="184"/>
      <c r="P290" s="185">
        <f>SUM(P291:P292)</f>
        <v>0</v>
      </c>
      <c r="Q290" s="184"/>
      <c r="R290" s="185">
        <f>SUM(R291:R292)</f>
        <v>0</v>
      </c>
      <c r="S290" s="184"/>
      <c r="T290" s="186">
        <f>SUM(T291:T292)</f>
        <v>0</v>
      </c>
      <c r="AR290" s="187" t="s">
        <v>87</v>
      </c>
      <c r="AT290" s="188" t="s">
        <v>79</v>
      </c>
      <c r="AU290" s="188" t="s">
        <v>87</v>
      </c>
      <c r="AY290" s="187" t="s">
        <v>173</v>
      </c>
      <c r="BK290" s="189">
        <f>SUM(BK291:BK292)</f>
        <v>0</v>
      </c>
    </row>
    <row r="291" spans="2:65" s="1" customFormat="1" ht="16.5" customHeight="1">
      <c r="B291" s="41"/>
      <c r="C291" s="192" t="s">
        <v>920</v>
      </c>
      <c r="D291" s="192" t="s">
        <v>176</v>
      </c>
      <c r="E291" s="193" t="s">
        <v>3315</v>
      </c>
      <c r="F291" s="194" t="s">
        <v>3316</v>
      </c>
      <c r="G291" s="195" t="s">
        <v>332</v>
      </c>
      <c r="H291" s="196">
        <v>635.553</v>
      </c>
      <c r="I291" s="197"/>
      <c r="J291" s="198">
        <f>ROUND(I291*H291,2)</f>
        <v>0</v>
      </c>
      <c r="K291" s="194" t="s">
        <v>276</v>
      </c>
      <c r="L291" s="61"/>
      <c r="M291" s="199" t="s">
        <v>78</v>
      </c>
      <c r="N291" s="200" t="s">
        <v>50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194</v>
      </c>
      <c r="AT291" s="23" t="s">
        <v>176</v>
      </c>
      <c r="AU291" s="23" t="s">
        <v>89</v>
      </c>
      <c r="AY291" s="23" t="s">
        <v>173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87</v>
      </c>
      <c r="BK291" s="203">
        <f>ROUND(I291*H291,2)</f>
        <v>0</v>
      </c>
      <c r="BL291" s="23" t="s">
        <v>194</v>
      </c>
      <c r="BM291" s="23" t="s">
        <v>3317</v>
      </c>
    </row>
    <row r="292" spans="2:65" s="1" customFormat="1" ht="27">
      <c r="B292" s="41"/>
      <c r="C292" s="63"/>
      <c r="D292" s="204" t="s">
        <v>182</v>
      </c>
      <c r="E292" s="63"/>
      <c r="F292" s="205" t="s">
        <v>3318</v>
      </c>
      <c r="G292" s="63"/>
      <c r="H292" s="63"/>
      <c r="I292" s="163"/>
      <c r="J292" s="63"/>
      <c r="K292" s="63"/>
      <c r="L292" s="61"/>
      <c r="M292" s="206"/>
      <c r="N292" s="42"/>
      <c r="O292" s="42"/>
      <c r="P292" s="42"/>
      <c r="Q292" s="42"/>
      <c r="R292" s="42"/>
      <c r="S292" s="42"/>
      <c r="T292" s="78"/>
      <c r="AT292" s="23" t="s">
        <v>182</v>
      </c>
      <c r="AU292" s="23" t="s">
        <v>89</v>
      </c>
    </row>
    <row r="293" spans="2:65" s="10" customFormat="1" ht="37.35" customHeight="1">
      <c r="B293" s="176"/>
      <c r="C293" s="177"/>
      <c r="D293" s="178" t="s">
        <v>79</v>
      </c>
      <c r="E293" s="179" t="s">
        <v>1298</v>
      </c>
      <c r="F293" s="179" t="s">
        <v>1299</v>
      </c>
      <c r="G293" s="177"/>
      <c r="H293" s="177"/>
      <c r="I293" s="180"/>
      <c r="J293" s="181">
        <f>BK293</f>
        <v>0</v>
      </c>
      <c r="K293" s="177"/>
      <c r="L293" s="182"/>
      <c r="M293" s="183"/>
      <c r="N293" s="184"/>
      <c r="O293" s="184"/>
      <c r="P293" s="185">
        <f>P294</f>
        <v>0</v>
      </c>
      <c r="Q293" s="184"/>
      <c r="R293" s="185">
        <f>R294</f>
        <v>0.11760000000000001</v>
      </c>
      <c r="S293" s="184"/>
      <c r="T293" s="186">
        <f>T294</f>
        <v>0</v>
      </c>
      <c r="AR293" s="187" t="s">
        <v>89</v>
      </c>
      <c r="AT293" s="188" t="s">
        <v>79</v>
      </c>
      <c r="AU293" s="188" t="s">
        <v>80</v>
      </c>
      <c r="AY293" s="187" t="s">
        <v>173</v>
      </c>
      <c r="BK293" s="189">
        <f>BK294</f>
        <v>0</v>
      </c>
    </row>
    <row r="294" spans="2:65" s="10" customFormat="1" ht="19.899999999999999" customHeight="1">
      <c r="B294" s="176"/>
      <c r="C294" s="177"/>
      <c r="D294" s="178" t="s">
        <v>79</v>
      </c>
      <c r="E294" s="190" t="s">
        <v>1300</v>
      </c>
      <c r="F294" s="190" t="s">
        <v>1301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SUM(P295:P296)</f>
        <v>0</v>
      </c>
      <c r="Q294" s="184"/>
      <c r="R294" s="185">
        <f>SUM(R295:R296)</f>
        <v>0.11760000000000001</v>
      </c>
      <c r="S294" s="184"/>
      <c r="T294" s="186">
        <f>SUM(T295:T296)</f>
        <v>0</v>
      </c>
      <c r="AR294" s="187" t="s">
        <v>89</v>
      </c>
      <c r="AT294" s="188" t="s">
        <v>79</v>
      </c>
      <c r="AU294" s="188" t="s">
        <v>87</v>
      </c>
      <c r="AY294" s="187" t="s">
        <v>173</v>
      </c>
      <c r="BK294" s="189">
        <f>SUM(BK295:BK296)</f>
        <v>0</v>
      </c>
    </row>
    <row r="295" spans="2:65" s="1" customFormat="1" ht="25.5" customHeight="1">
      <c r="B295" s="41"/>
      <c r="C295" s="192" t="s">
        <v>924</v>
      </c>
      <c r="D295" s="192" t="s">
        <v>176</v>
      </c>
      <c r="E295" s="193" t="s">
        <v>3319</v>
      </c>
      <c r="F295" s="194" t="s">
        <v>3320</v>
      </c>
      <c r="G295" s="195" t="s">
        <v>256</v>
      </c>
      <c r="H295" s="196">
        <v>140</v>
      </c>
      <c r="I295" s="197"/>
      <c r="J295" s="198">
        <f>ROUND(I295*H295,2)</f>
        <v>0</v>
      </c>
      <c r="K295" s="194" t="s">
        <v>276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8.4000000000000003E-4</v>
      </c>
      <c r="R295" s="201">
        <f>Q295*H295</f>
        <v>0.11760000000000001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89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3321</v>
      </c>
    </row>
    <row r="296" spans="2:65" s="1" customFormat="1" ht="27">
      <c r="B296" s="41"/>
      <c r="C296" s="63"/>
      <c r="D296" s="204" t="s">
        <v>182</v>
      </c>
      <c r="E296" s="63"/>
      <c r="F296" s="205" t="s">
        <v>3322</v>
      </c>
      <c r="G296" s="63"/>
      <c r="H296" s="63"/>
      <c r="I296" s="163"/>
      <c r="J296" s="63"/>
      <c r="K296" s="63"/>
      <c r="L296" s="61"/>
      <c r="M296" s="207"/>
      <c r="N296" s="208"/>
      <c r="O296" s="208"/>
      <c r="P296" s="208"/>
      <c r="Q296" s="208"/>
      <c r="R296" s="208"/>
      <c r="S296" s="208"/>
      <c r="T296" s="209"/>
      <c r="AT296" s="23" t="s">
        <v>182</v>
      </c>
      <c r="AU296" s="23" t="s">
        <v>89</v>
      </c>
    </row>
    <row r="297" spans="2:65" s="1" customFormat="1" ht="6.95" customHeight="1">
      <c r="B297" s="56"/>
      <c r="C297" s="57"/>
      <c r="D297" s="57"/>
      <c r="E297" s="57"/>
      <c r="F297" s="57"/>
      <c r="G297" s="57"/>
      <c r="H297" s="57"/>
      <c r="I297" s="139"/>
      <c r="J297" s="57"/>
      <c r="K297" s="57"/>
      <c r="L297" s="61"/>
    </row>
  </sheetData>
  <sheetProtection algorithmName="SHA-512" hashValue="fs/0Tpw2K/kLcXjX4Eg7lph7G5z3aaQeOqhi9PpDpWlWzY6u4VpcxjeJd9xztd8vHOaavGIb3agR1ZNhy1unMQ==" saltValue="TeRRbjsCI4thHExTobS6Au23XzZ7PGFwzuik2HkLoMMw6xbyxmEH37vKc9udLOEVIEmGmkLT2XeE2fv+Z0zrsA==" spinCount="100000" sheet="1" objects="1" scenarios="1" formatColumns="0" formatRows="0" autoFilter="0"/>
  <autoFilter ref="C90:K296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3323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ROUND(SUM(BE82:BE158), 2)</f>
        <v>0</v>
      </c>
      <c r="G30" s="42"/>
      <c r="H30" s="42"/>
      <c r="I30" s="131">
        <v>0.21</v>
      </c>
      <c r="J30" s="130">
        <f>ROUND(ROUND((SUM(BE82:BE158)),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ROUND(SUM(BF82:BF158), 2)</f>
        <v>0</v>
      </c>
      <c r="G31" s="42"/>
      <c r="H31" s="42"/>
      <c r="I31" s="131">
        <v>0.15</v>
      </c>
      <c r="J31" s="130">
        <f>ROUND(ROUND((SUM(BF82:BF158)),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04 - SO.11 - Oplocení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265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268</v>
      </c>
      <c r="E59" s="159"/>
      <c r="F59" s="159"/>
      <c r="G59" s="159"/>
      <c r="H59" s="159"/>
      <c r="I59" s="160"/>
      <c r="J59" s="161">
        <f>J100</f>
        <v>0</v>
      </c>
      <c r="K59" s="162"/>
    </row>
    <row r="60" spans="2:47" s="8" customFormat="1" ht="19.899999999999999" customHeight="1">
      <c r="B60" s="156"/>
      <c r="C60" s="157"/>
      <c r="D60" s="158" t="s">
        <v>448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452</v>
      </c>
      <c r="E61" s="159"/>
      <c r="F61" s="159"/>
      <c r="G61" s="159"/>
      <c r="H61" s="159"/>
      <c r="I61" s="160"/>
      <c r="J61" s="161">
        <f>J143</f>
        <v>0</v>
      </c>
      <c r="K61" s="162"/>
    </row>
    <row r="62" spans="2:47" s="8" customFormat="1" ht="19.899999999999999" customHeight="1">
      <c r="B62" s="156"/>
      <c r="C62" s="157"/>
      <c r="D62" s="158" t="s">
        <v>269</v>
      </c>
      <c r="E62" s="159"/>
      <c r="F62" s="159"/>
      <c r="G62" s="159"/>
      <c r="H62" s="159"/>
      <c r="I62" s="160"/>
      <c r="J62" s="161">
        <f>J156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1" t="str">
        <f>E7</f>
        <v>Výstavba objektu ZŠ - dostavba areálu při ul. Jizerská</v>
      </c>
      <c r="F72" s="382"/>
      <c r="G72" s="382"/>
      <c r="H72" s="382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56" t="str">
        <f>E9</f>
        <v>04 - SO.11 - Oplocení</v>
      </c>
      <c r="F74" s="383"/>
      <c r="G74" s="383"/>
      <c r="H74" s="38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6. 3. 2017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158</v>
      </c>
      <c r="D81" s="168" t="s">
        <v>64</v>
      </c>
      <c r="E81" s="168" t="s">
        <v>60</v>
      </c>
      <c r="F81" s="168" t="s">
        <v>159</v>
      </c>
      <c r="G81" s="168" t="s">
        <v>160</v>
      </c>
      <c r="H81" s="168" t="s">
        <v>161</v>
      </c>
      <c r="I81" s="169" t="s">
        <v>162</v>
      </c>
      <c r="J81" s="168" t="s">
        <v>146</v>
      </c>
      <c r="K81" s="170" t="s">
        <v>163</v>
      </c>
      <c r="L81" s="171"/>
      <c r="M81" s="81" t="s">
        <v>164</v>
      </c>
      <c r="N81" s="82" t="s">
        <v>49</v>
      </c>
      <c r="O81" s="82" t="s">
        <v>165</v>
      </c>
      <c r="P81" s="82" t="s">
        <v>166</v>
      </c>
      <c r="Q81" s="82" t="s">
        <v>167</v>
      </c>
      <c r="R81" s="82" t="s">
        <v>168</v>
      </c>
      <c r="S81" s="82" t="s">
        <v>169</v>
      </c>
      <c r="T81" s="83" t="s">
        <v>170</v>
      </c>
    </row>
    <row r="82" spans="2:65" s="1" customFormat="1" ht="29.25" customHeight="1">
      <c r="B82" s="41"/>
      <c r="C82" s="87" t="s">
        <v>147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11.032295319999998</v>
      </c>
      <c r="S82" s="85"/>
      <c r="T82" s="174">
        <f>T83</f>
        <v>0</v>
      </c>
      <c r="AT82" s="23" t="s">
        <v>79</v>
      </c>
      <c r="AU82" s="23" t="s">
        <v>148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270</v>
      </c>
      <c r="F83" s="179" t="s">
        <v>271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P84+P100+P107+P143+P156</f>
        <v>0</v>
      </c>
      <c r="Q83" s="184"/>
      <c r="R83" s="185">
        <f>R84+R100+R107+R143+R156</f>
        <v>11.032295319999998</v>
      </c>
      <c r="S83" s="184"/>
      <c r="T83" s="186">
        <f>T84+T100+T107+T143+T156</f>
        <v>0</v>
      </c>
      <c r="AR83" s="187" t="s">
        <v>87</v>
      </c>
      <c r="AT83" s="188" t="s">
        <v>79</v>
      </c>
      <c r="AU83" s="188" t="s">
        <v>80</v>
      </c>
      <c r="AY83" s="187" t="s">
        <v>173</v>
      </c>
      <c r="BK83" s="189">
        <f>BK84+BK100+BK107+BK143+BK156</f>
        <v>0</v>
      </c>
    </row>
    <row r="84" spans="2:65" s="10" customFormat="1" ht="19.899999999999999" customHeight="1">
      <c r="B84" s="176"/>
      <c r="C84" s="177"/>
      <c r="D84" s="178" t="s">
        <v>79</v>
      </c>
      <c r="E84" s="190" t="s">
        <v>87</v>
      </c>
      <c r="F84" s="190" t="s">
        <v>272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SUM(P85:P99)</f>
        <v>0</v>
      </c>
      <c r="Q84" s="184"/>
      <c r="R84" s="185">
        <f>SUM(R85:R99)</f>
        <v>0</v>
      </c>
      <c r="S84" s="184"/>
      <c r="T84" s="186">
        <f>SUM(T85:T99)</f>
        <v>0</v>
      </c>
      <c r="AR84" s="187" t="s">
        <v>87</v>
      </c>
      <c r="AT84" s="188" t="s">
        <v>79</v>
      </c>
      <c r="AU84" s="188" t="s">
        <v>87</v>
      </c>
      <c r="AY84" s="187" t="s">
        <v>173</v>
      </c>
      <c r="BK84" s="189">
        <f>SUM(BK85:BK99)</f>
        <v>0</v>
      </c>
    </row>
    <row r="85" spans="2:65" s="1" customFormat="1" ht="25.5" customHeight="1">
      <c r="B85" s="41"/>
      <c r="C85" s="192" t="s">
        <v>87</v>
      </c>
      <c r="D85" s="192" t="s">
        <v>176</v>
      </c>
      <c r="E85" s="193" t="s">
        <v>3324</v>
      </c>
      <c r="F85" s="194" t="s">
        <v>3325</v>
      </c>
      <c r="G85" s="195" t="s">
        <v>275</v>
      </c>
      <c r="H85" s="196">
        <v>10.5</v>
      </c>
      <c r="I85" s="197"/>
      <c r="J85" s="198">
        <f>ROUND(I85*H85,2)</f>
        <v>0</v>
      </c>
      <c r="K85" s="194" t="s">
        <v>276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194</v>
      </c>
      <c r="AT85" s="23" t="s">
        <v>176</v>
      </c>
      <c r="AU85" s="23" t="s">
        <v>89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194</v>
      </c>
      <c r="BM85" s="23" t="s">
        <v>3326</v>
      </c>
    </row>
    <row r="86" spans="2:65" s="1" customFormat="1" ht="27">
      <c r="B86" s="41"/>
      <c r="C86" s="63"/>
      <c r="D86" s="204" t="s">
        <v>182</v>
      </c>
      <c r="E86" s="63"/>
      <c r="F86" s="205" t="s">
        <v>3327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89</v>
      </c>
    </row>
    <row r="87" spans="2:65" s="11" customFormat="1" ht="13.5">
      <c r="B87" s="210"/>
      <c r="C87" s="211"/>
      <c r="D87" s="204" t="s">
        <v>279</v>
      </c>
      <c r="E87" s="212" t="s">
        <v>78</v>
      </c>
      <c r="F87" s="213" t="s">
        <v>3328</v>
      </c>
      <c r="G87" s="211"/>
      <c r="H87" s="214">
        <v>10.5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279</v>
      </c>
      <c r="AU87" s="220" t="s">
        <v>89</v>
      </c>
      <c r="AV87" s="11" t="s">
        <v>89</v>
      </c>
      <c r="AW87" s="11" t="s">
        <v>42</v>
      </c>
      <c r="AX87" s="11" t="s">
        <v>87</v>
      </c>
      <c r="AY87" s="220" t="s">
        <v>173</v>
      </c>
    </row>
    <row r="88" spans="2:65" s="1" customFormat="1" ht="25.5" customHeight="1">
      <c r="B88" s="41"/>
      <c r="C88" s="192" t="s">
        <v>89</v>
      </c>
      <c r="D88" s="192" t="s">
        <v>176</v>
      </c>
      <c r="E88" s="193" t="s">
        <v>3329</v>
      </c>
      <c r="F88" s="194" t="s">
        <v>3330</v>
      </c>
      <c r="G88" s="195" t="s">
        <v>275</v>
      </c>
      <c r="H88" s="196">
        <v>10.5</v>
      </c>
      <c r="I88" s="197"/>
      <c r="J88" s="198">
        <f>ROUND(I88*H88,2)</f>
        <v>0</v>
      </c>
      <c r="K88" s="194" t="s">
        <v>276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3331</v>
      </c>
    </row>
    <row r="89" spans="2:65" s="1" customFormat="1" ht="40.5">
      <c r="B89" s="41"/>
      <c r="C89" s="63"/>
      <c r="D89" s="204" t="s">
        <v>182</v>
      </c>
      <c r="E89" s="63"/>
      <c r="F89" s="205" t="s">
        <v>3332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" customFormat="1" ht="16.5" customHeight="1">
      <c r="B90" s="41"/>
      <c r="C90" s="192" t="s">
        <v>188</v>
      </c>
      <c r="D90" s="192" t="s">
        <v>176</v>
      </c>
      <c r="E90" s="193" t="s">
        <v>3062</v>
      </c>
      <c r="F90" s="194" t="s">
        <v>3063</v>
      </c>
      <c r="G90" s="195" t="s">
        <v>275</v>
      </c>
      <c r="H90" s="196">
        <v>3</v>
      </c>
      <c r="I90" s="197"/>
      <c r="J90" s="198">
        <f>ROUND(I90*H90,2)</f>
        <v>0</v>
      </c>
      <c r="K90" s="194" t="s">
        <v>276</v>
      </c>
      <c r="L90" s="61"/>
      <c r="M90" s="199" t="s">
        <v>78</v>
      </c>
      <c r="N90" s="200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194</v>
      </c>
      <c r="AT90" s="23" t="s">
        <v>176</v>
      </c>
      <c r="AU90" s="23" t="s">
        <v>89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194</v>
      </c>
      <c r="BM90" s="23" t="s">
        <v>3333</v>
      </c>
    </row>
    <row r="91" spans="2:65" s="1" customFormat="1" ht="40.5">
      <c r="B91" s="41"/>
      <c r="C91" s="63"/>
      <c r="D91" s="204" t="s">
        <v>182</v>
      </c>
      <c r="E91" s="63"/>
      <c r="F91" s="205" t="s">
        <v>3065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3" t="s">
        <v>182</v>
      </c>
      <c r="AU91" s="23" t="s">
        <v>89</v>
      </c>
    </row>
    <row r="92" spans="2:65" s="11" customFormat="1" ht="13.5">
      <c r="B92" s="210"/>
      <c r="C92" s="211"/>
      <c r="D92" s="204" t="s">
        <v>279</v>
      </c>
      <c r="E92" s="212" t="s">
        <v>78</v>
      </c>
      <c r="F92" s="213" t="s">
        <v>3334</v>
      </c>
      <c r="G92" s="211"/>
      <c r="H92" s="214">
        <v>3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279</v>
      </c>
      <c r="AU92" s="220" t="s">
        <v>89</v>
      </c>
      <c r="AV92" s="11" t="s">
        <v>89</v>
      </c>
      <c r="AW92" s="11" t="s">
        <v>42</v>
      </c>
      <c r="AX92" s="11" t="s">
        <v>87</v>
      </c>
      <c r="AY92" s="220" t="s">
        <v>173</v>
      </c>
    </row>
    <row r="93" spans="2:65" s="1" customFormat="1" ht="16.5" customHeight="1">
      <c r="B93" s="41"/>
      <c r="C93" s="192" t="s">
        <v>194</v>
      </c>
      <c r="D93" s="192" t="s">
        <v>176</v>
      </c>
      <c r="E93" s="193" t="s">
        <v>415</v>
      </c>
      <c r="F93" s="194" t="s">
        <v>416</v>
      </c>
      <c r="G93" s="195" t="s">
        <v>275</v>
      </c>
      <c r="H93" s="196">
        <v>3</v>
      </c>
      <c r="I93" s="197"/>
      <c r="J93" s="198">
        <f>ROUND(I93*H93,2)</f>
        <v>0</v>
      </c>
      <c r="K93" s="194" t="s">
        <v>276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194</v>
      </c>
      <c r="AT93" s="23" t="s">
        <v>176</v>
      </c>
      <c r="AU93" s="23" t="s">
        <v>89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194</v>
      </c>
      <c r="BM93" s="23" t="s">
        <v>3335</v>
      </c>
    </row>
    <row r="94" spans="2:65" s="1" customFormat="1" ht="13.5">
      <c r="B94" s="41"/>
      <c r="C94" s="63"/>
      <c r="D94" s="204" t="s">
        <v>182</v>
      </c>
      <c r="E94" s="63"/>
      <c r="F94" s="205" t="s">
        <v>416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89</v>
      </c>
    </row>
    <row r="95" spans="2:65" s="1" customFormat="1" ht="16.5" customHeight="1">
      <c r="B95" s="41"/>
      <c r="C95" s="192" t="s">
        <v>172</v>
      </c>
      <c r="D95" s="192" t="s">
        <v>176</v>
      </c>
      <c r="E95" s="193" t="s">
        <v>421</v>
      </c>
      <c r="F95" s="194" t="s">
        <v>422</v>
      </c>
      <c r="G95" s="195" t="s">
        <v>332</v>
      </c>
      <c r="H95" s="196">
        <v>3</v>
      </c>
      <c r="I95" s="197"/>
      <c r="J95" s="198">
        <f>ROUND(I95*H95,2)</f>
        <v>0</v>
      </c>
      <c r="K95" s="194" t="s">
        <v>276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194</v>
      </c>
      <c r="AT95" s="23" t="s">
        <v>176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194</v>
      </c>
      <c r="BM95" s="23" t="s">
        <v>3336</v>
      </c>
    </row>
    <row r="96" spans="2:65" s="1" customFormat="1" ht="13.5">
      <c r="B96" s="41"/>
      <c r="C96" s="63"/>
      <c r="D96" s="204" t="s">
        <v>182</v>
      </c>
      <c r="E96" s="63"/>
      <c r="F96" s="205" t="s">
        <v>424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89</v>
      </c>
    </row>
    <row r="97" spans="2:65" s="1" customFormat="1" ht="16.5" customHeight="1">
      <c r="B97" s="41"/>
      <c r="C97" s="192" t="s">
        <v>201</v>
      </c>
      <c r="D97" s="192" t="s">
        <v>176</v>
      </c>
      <c r="E97" s="193" t="s">
        <v>403</v>
      </c>
      <c r="F97" s="194" t="s">
        <v>404</v>
      </c>
      <c r="G97" s="195" t="s">
        <v>275</v>
      </c>
      <c r="H97" s="196">
        <v>7.5</v>
      </c>
      <c r="I97" s="197"/>
      <c r="J97" s="198">
        <f>ROUND(I97*H97,2)</f>
        <v>0</v>
      </c>
      <c r="K97" s="194" t="s">
        <v>276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194</v>
      </c>
      <c r="AT97" s="23" t="s">
        <v>176</v>
      </c>
      <c r="AU97" s="23" t="s">
        <v>89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194</v>
      </c>
      <c r="BM97" s="23" t="s">
        <v>3337</v>
      </c>
    </row>
    <row r="98" spans="2:65" s="1" customFormat="1" ht="27">
      <c r="B98" s="41"/>
      <c r="C98" s="63"/>
      <c r="D98" s="204" t="s">
        <v>182</v>
      </c>
      <c r="E98" s="63"/>
      <c r="F98" s="205" t="s">
        <v>406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89</v>
      </c>
    </row>
    <row r="99" spans="2:65" s="11" customFormat="1" ht="13.5">
      <c r="B99" s="210"/>
      <c r="C99" s="211"/>
      <c r="D99" s="204" t="s">
        <v>279</v>
      </c>
      <c r="E99" s="212" t="s">
        <v>78</v>
      </c>
      <c r="F99" s="213" t="s">
        <v>3338</v>
      </c>
      <c r="G99" s="211"/>
      <c r="H99" s="214">
        <v>7.5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279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0" customFormat="1" ht="29.85" customHeight="1">
      <c r="B100" s="176"/>
      <c r="C100" s="177"/>
      <c r="D100" s="178" t="s">
        <v>79</v>
      </c>
      <c r="E100" s="190" t="s">
        <v>89</v>
      </c>
      <c r="F100" s="190" t="s">
        <v>426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SUM(P101:P106)</f>
        <v>0</v>
      </c>
      <c r="Q100" s="184"/>
      <c r="R100" s="185">
        <f>SUM(R101:R106)</f>
        <v>7.7548095599999991</v>
      </c>
      <c r="S100" s="184"/>
      <c r="T100" s="186">
        <f>SUM(T101:T106)</f>
        <v>0</v>
      </c>
      <c r="AR100" s="187" t="s">
        <v>87</v>
      </c>
      <c r="AT100" s="188" t="s">
        <v>79</v>
      </c>
      <c r="AU100" s="188" t="s">
        <v>87</v>
      </c>
      <c r="AY100" s="187" t="s">
        <v>173</v>
      </c>
      <c r="BK100" s="189">
        <f>SUM(BK101:BK106)</f>
        <v>0</v>
      </c>
    </row>
    <row r="101" spans="2:65" s="1" customFormat="1" ht="25.5" customHeight="1">
      <c r="B101" s="41"/>
      <c r="C101" s="192" t="s">
        <v>205</v>
      </c>
      <c r="D101" s="192" t="s">
        <v>176</v>
      </c>
      <c r="E101" s="193" t="s">
        <v>3339</v>
      </c>
      <c r="F101" s="194" t="s">
        <v>3340</v>
      </c>
      <c r="G101" s="195" t="s">
        <v>256</v>
      </c>
      <c r="H101" s="196">
        <v>17.858000000000001</v>
      </c>
      <c r="I101" s="197"/>
      <c r="J101" s="198">
        <f>ROUND(I101*H101,2)</f>
        <v>0</v>
      </c>
      <c r="K101" s="194" t="s">
        <v>276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0.42831999999999998</v>
      </c>
      <c r="R101" s="201">
        <f>Q101*H101</f>
        <v>7.6489385599999995</v>
      </c>
      <c r="S101" s="201">
        <v>0</v>
      </c>
      <c r="T101" s="202">
        <f>S101*H101</f>
        <v>0</v>
      </c>
      <c r="AR101" s="23" t="s">
        <v>194</v>
      </c>
      <c r="AT101" s="23" t="s">
        <v>176</v>
      </c>
      <c r="AU101" s="23" t="s">
        <v>89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194</v>
      </c>
      <c r="BM101" s="23" t="s">
        <v>3341</v>
      </c>
    </row>
    <row r="102" spans="2:65" s="1" customFormat="1" ht="27">
      <c r="B102" s="41"/>
      <c r="C102" s="63"/>
      <c r="D102" s="204" t="s">
        <v>182</v>
      </c>
      <c r="E102" s="63"/>
      <c r="F102" s="205" t="s">
        <v>3342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89</v>
      </c>
    </row>
    <row r="103" spans="2:65" s="11" customFormat="1" ht="13.5">
      <c r="B103" s="210"/>
      <c r="C103" s="211"/>
      <c r="D103" s="204" t="s">
        <v>279</v>
      </c>
      <c r="E103" s="212" t="s">
        <v>78</v>
      </c>
      <c r="F103" s="213" t="s">
        <v>3343</v>
      </c>
      <c r="G103" s="211"/>
      <c r="H103" s="214">
        <v>17.858000000000001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279</v>
      </c>
      <c r="AU103" s="220" t="s">
        <v>89</v>
      </c>
      <c r="AV103" s="11" t="s">
        <v>89</v>
      </c>
      <c r="AW103" s="11" t="s">
        <v>42</v>
      </c>
      <c r="AX103" s="11" t="s">
        <v>87</v>
      </c>
      <c r="AY103" s="220" t="s">
        <v>173</v>
      </c>
    </row>
    <row r="104" spans="2:65" s="1" customFormat="1" ht="16.5" customHeight="1">
      <c r="B104" s="41"/>
      <c r="C104" s="192" t="s">
        <v>209</v>
      </c>
      <c r="D104" s="192" t="s">
        <v>176</v>
      </c>
      <c r="E104" s="193" t="s">
        <v>556</v>
      </c>
      <c r="F104" s="194" t="s">
        <v>557</v>
      </c>
      <c r="G104" s="195" t="s">
        <v>332</v>
      </c>
      <c r="H104" s="196">
        <v>0.1</v>
      </c>
      <c r="I104" s="197"/>
      <c r="J104" s="198">
        <f>ROUND(I104*H104,2)</f>
        <v>0</v>
      </c>
      <c r="K104" s="194" t="s">
        <v>276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1.05871</v>
      </c>
      <c r="R104" s="201">
        <f>Q104*H104</f>
        <v>0.10587100000000001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3344</v>
      </c>
    </row>
    <row r="105" spans="2:65" s="1" customFormat="1" ht="27">
      <c r="B105" s="41"/>
      <c r="C105" s="63"/>
      <c r="D105" s="204" t="s">
        <v>182</v>
      </c>
      <c r="E105" s="63"/>
      <c r="F105" s="205" t="s">
        <v>559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1" customFormat="1" ht="13.5">
      <c r="B106" s="210"/>
      <c r="C106" s="211"/>
      <c r="D106" s="204" t="s">
        <v>279</v>
      </c>
      <c r="E106" s="212" t="s">
        <v>78</v>
      </c>
      <c r="F106" s="213" t="s">
        <v>3345</v>
      </c>
      <c r="G106" s="211"/>
      <c r="H106" s="214">
        <v>0.1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279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0" customFormat="1" ht="29.85" customHeight="1">
      <c r="B107" s="176"/>
      <c r="C107" s="177"/>
      <c r="D107" s="178" t="s">
        <v>79</v>
      </c>
      <c r="E107" s="190" t="s">
        <v>188</v>
      </c>
      <c r="F107" s="190" t="s">
        <v>584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SUM(P108:P142)</f>
        <v>0</v>
      </c>
      <c r="Q107" s="184"/>
      <c r="R107" s="185">
        <f>SUM(R108:R142)</f>
        <v>3.2005879999999993</v>
      </c>
      <c r="S107" s="184"/>
      <c r="T107" s="186">
        <f>SUM(T108:T142)</f>
        <v>0</v>
      </c>
      <c r="AR107" s="187" t="s">
        <v>87</v>
      </c>
      <c r="AT107" s="188" t="s">
        <v>79</v>
      </c>
      <c r="AU107" s="188" t="s">
        <v>87</v>
      </c>
      <c r="AY107" s="187" t="s">
        <v>173</v>
      </c>
      <c r="BK107" s="189">
        <f>SUM(BK108:BK142)</f>
        <v>0</v>
      </c>
    </row>
    <row r="108" spans="2:65" s="1" customFormat="1" ht="16.5" customHeight="1">
      <c r="B108" s="41"/>
      <c r="C108" s="192" t="s">
        <v>213</v>
      </c>
      <c r="D108" s="192" t="s">
        <v>176</v>
      </c>
      <c r="E108" s="193" t="s">
        <v>3346</v>
      </c>
      <c r="F108" s="194" t="s">
        <v>3347</v>
      </c>
      <c r="G108" s="195" t="s">
        <v>338</v>
      </c>
      <c r="H108" s="196">
        <v>18</v>
      </c>
      <c r="I108" s="197"/>
      <c r="J108" s="198">
        <f>ROUND(I108*H108,2)</f>
        <v>0</v>
      </c>
      <c r="K108" s="194" t="s">
        <v>276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0.17488999999999999</v>
      </c>
      <c r="R108" s="201">
        <f>Q108*H108</f>
        <v>3.1480199999999998</v>
      </c>
      <c r="S108" s="201">
        <v>0</v>
      </c>
      <c r="T108" s="202">
        <f>S108*H108</f>
        <v>0</v>
      </c>
      <c r="AR108" s="23" t="s">
        <v>194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194</v>
      </c>
      <c r="BM108" s="23" t="s">
        <v>3348</v>
      </c>
    </row>
    <row r="109" spans="2:65" s="1" customFormat="1" ht="27">
      <c r="B109" s="41"/>
      <c r="C109" s="63"/>
      <c r="D109" s="204" t="s">
        <v>182</v>
      </c>
      <c r="E109" s="63"/>
      <c r="F109" s="205" t="s">
        <v>3349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89</v>
      </c>
    </row>
    <row r="110" spans="2:65" s="1" customFormat="1" ht="16.5" customHeight="1">
      <c r="B110" s="41"/>
      <c r="C110" s="242" t="s">
        <v>109</v>
      </c>
      <c r="D110" s="242" t="s">
        <v>346</v>
      </c>
      <c r="E110" s="243" t="s">
        <v>3350</v>
      </c>
      <c r="F110" s="244" t="s">
        <v>3351</v>
      </c>
      <c r="G110" s="245" t="s">
        <v>338</v>
      </c>
      <c r="H110" s="246">
        <v>2</v>
      </c>
      <c r="I110" s="247"/>
      <c r="J110" s="248">
        <f>ROUND(I110*H110,2)</f>
        <v>0</v>
      </c>
      <c r="K110" s="244" t="s">
        <v>276</v>
      </c>
      <c r="L110" s="249"/>
      <c r="M110" s="250" t="s">
        <v>78</v>
      </c>
      <c r="N110" s="251" t="s">
        <v>50</v>
      </c>
      <c r="O110" s="42"/>
      <c r="P110" s="201">
        <f>O110*H110</f>
        <v>0</v>
      </c>
      <c r="Q110" s="201">
        <v>2.8E-3</v>
      </c>
      <c r="R110" s="201">
        <f>Q110*H110</f>
        <v>5.5999999999999999E-3</v>
      </c>
      <c r="S110" s="201">
        <v>0</v>
      </c>
      <c r="T110" s="202">
        <f>S110*H110</f>
        <v>0</v>
      </c>
      <c r="AR110" s="23" t="s">
        <v>209</v>
      </c>
      <c r="AT110" s="23" t="s">
        <v>346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3352</v>
      </c>
    </row>
    <row r="111" spans="2:65" s="1" customFormat="1" ht="27">
      <c r="B111" s="41"/>
      <c r="C111" s="63"/>
      <c r="D111" s="204" t="s">
        <v>182</v>
      </c>
      <c r="E111" s="63"/>
      <c r="F111" s="205" t="s">
        <v>3353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16.5" customHeight="1">
      <c r="B112" s="41"/>
      <c r="C112" s="242" t="s">
        <v>112</v>
      </c>
      <c r="D112" s="242" t="s">
        <v>346</v>
      </c>
      <c r="E112" s="243" t="s">
        <v>3354</v>
      </c>
      <c r="F112" s="244" t="s">
        <v>3355</v>
      </c>
      <c r="G112" s="245" t="s">
        <v>338</v>
      </c>
      <c r="H112" s="246">
        <v>6</v>
      </c>
      <c r="I112" s="247"/>
      <c r="J112" s="248">
        <f>ROUND(I112*H112,2)</f>
        <v>0</v>
      </c>
      <c r="K112" s="244" t="s">
        <v>78</v>
      </c>
      <c r="L112" s="249"/>
      <c r="M112" s="250" t="s">
        <v>78</v>
      </c>
      <c r="N112" s="251" t="s">
        <v>50</v>
      </c>
      <c r="O112" s="42"/>
      <c r="P112" s="201">
        <f>O112*H112</f>
        <v>0</v>
      </c>
      <c r="Q112" s="201">
        <v>2.8E-3</v>
      </c>
      <c r="R112" s="201">
        <f>Q112*H112</f>
        <v>1.6799999999999999E-2</v>
      </c>
      <c r="S112" s="201">
        <v>0</v>
      </c>
      <c r="T112" s="202">
        <f>S112*H112</f>
        <v>0</v>
      </c>
      <c r="AR112" s="23" t="s">
        <v>209</v>
      </c>
      <c r="AT112" s="23" t="s">
        <v>346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3356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3355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" customFormat="1" ht="16.5" customHeight="1">
      <c r="B114" s="41"/>
      <c r="C114" s="242" t="s">
        <v>115</v>
      </c>
      <c r="D114" s="242" t="s">
        <v>346</v>
      </c>
      <c r="E114" s="243" t="s">
        <v>3357</v>
      </c>
      <c r="F114" s="244" t="s">
        <v>3358</v>
      </c>
      <c r="G114" s="245" t="s">
        <v>338</v>
      </c>
      <c r="H114" s="246">
        <v>3</v>
      </c>
      <c r="I114" s="247"/>
      <c r="J114" s="248">
        <f>ROUND(I114*H114,2)</f>
        <v>0</v>
      </c>
      <c r="K114" s="244" t="s">
        <v>78</v>
      </c>
      <c r="L114" s="249"/>
      <c r="M114" s="250" t="s">
        <v>78</v>
      </c>
      <c r="N114" s="251" t="s">
        <v>50</v>
      </c>
      <c r="O114" s="42"/>
      <c r="P114" s="201">
        <f>O114*H114</f>
        <v>0</v>
      </c>
      <c r="Q114" s="201">
        <v>2.8E-3</v>
      </c>
      <c r="R114" s="201">
        <f>Q114*H114</f>
        <v>8.3999999999999995E-3</v>
      </c>
      <c r="S114" s="201">
        <v>0</v>
      </c>
      <c r="T114" s="202">
        <f>S114*H114</f>
        <v>0</v>
      </c>
      <c r="AR114" s="23" t="s">
        <v>209</v>
      </c>
      <c r="AT114" s="23" t="s">
        <v>346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194</v>
      </c>
      <c r="BM114" s="23" t="s">
        <v>3359</v>
      </c>
    </row>
    <row r="115" spans="2:65" s="1" customFormat="1" ht="13.5">
      <c r="B115" s="41"/>
      <c r="C115" s="63"/>
      <c r="D115" s="204" t="s">
        <v>182</v>
      </c>
      <c r="E115" s="63"/>
      <c r="F115" s="205" t="s">
        <v>3358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" customFormat="1" ht="16.5" customHeight="1">
      <c r="B116" s="41"/>
      <c r="C116" s="242" t="s">
        <v>118</v>
      </c>
      <c r="D116" s="242" t="s">
        <v>346</v>
      </c>
      <c r="E116" s="243" t="s">
        <v>3360</v>
      </c>
      <c r="F116" s="244" t="s">
        <v>3361</v>
      </c>
      <c r="G116" s="245" t="s">
        <v>338</v>
      </c>
      <c r="H116" s="246">
        <v>6</v>
      </c>
      <c r="I116" s="247"/>
      <c r="J116" s="248">
        <f>ROUND(I116*H116,2)</f>
        <v>0</v>
      </c>
      <c r="K116" s="244" t="s">
        <v>78</v>
      </c>
      <c r="L116" s="249"/>
      <c r="M116" s="250" t="s">
        <v>78</v>
      </c>
      <c r="N116" s="251" t="s">
        <v>50</v>
      </c>
      <c r="O116" s="42"/>
      <c r="P116" s="201">
        <f>O116*H116</f>
        <v>0</v>
      </c>
      <c r="Q116" s="201">
        <v>2.8E-3</v>
      </c>
      <c r="R116" s="201">
        <f>Q116*H116</f>
        <v>1.6799999999999999E-2</v>
      </c>
      <c r="S116" s="201">
        <v>0</v>
      </c>
      <c r="T116" s="202">
        <f>S116*H116</f>
        <v>0</v>
      </c>
      <c r="AR116" s="23" t="s">
        <v>209</v>
      </c>
      <c r="AT116" s="23" t="s">
        <v>346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194</v>
      </c>
      <c r="BM116" s="23" t="s">
        <v>3362</v>
      </c>
    </row>
    <row r="117" spans="2:65" s="1" customFormat="1" ht="13.5">
      <c r="B117" s="41"/>
      <c r="C117" s="63"/>
      <c r="D117" s="204" t="s">
        <v>182</v>
      </c>
      <c r="E117" s="63"/>
      <c r="F117" s="205" t="s">
        <v>3361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" customFormat="1" ht="16.5" customHeight="1">
      <c r="B118" s="41"/>
      <c r="C118" s="192" t="s">
        <v>121</v>
      </c>
      <c r="D118" s="192" t="s">
        <v>176</v>
      </c>
      <c r="E118" s="193" t="s">
        <v>3363</v>
      </c>
      <c r="F118" s="194" t="s">
        <v>3364</v>
      </c>
      <c r="G118" s="195" t="s">
        <v>338</v>
      </c>
      <c r="H118" s="196">
        <v>1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3365</v>
      </c>
    </row>
    <row r="119" spans="2:65" s="1" customFormat="1" ht="25.5" customHeight="1">
      <c r="B119" s="41"/>
      <c r="C119" s="242" t="s">
        <v>10</v>
      </c>
      <c r="D119" s="242" t="s">
        <v>346</v>
      </c>
      <c r="E119" s="243" t="s">
        <v>3366</v>
      </c>
      <c r="F119" s="244" t="s">
        <v>3367</v>
      </c>
      <c r="G119" s="245" t="s">
        <v>338</v>
      </c>
      <c r="H119" s="246">
        <v>1</v>
      </c>
      <c r="I119" s="247"/>
      <c r="J119" s="248">
        <f>ROUND(I119*H119,2)</f>
        <v>0</v>
      </c>
      <c r="K119" s="244" t="s">
        <v>78</v>
      </c>
      <c r="L119" s="249"/>
      <c r="M119" s="250" t="s">
        <v>78</v>
      </c>
      <c r="N119" s="251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209</v>
      </c>
      <c r="AT119" s="23" t="s">
        <v>346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194</v>
      </c>
      <c r="BM119" s="23" t="s">
        <v>3368</v>
      </c>
    </row>
    <row r="120" spans="2:65" s="1" customFormat="1" ht="16.5" customHeight="1">
      <c r="B120" s="41"/>
      <c r="C120" s="192" t="s">
        <v>239</v>
      </c>
      <c r="D120" s="192" t="s">
        <v>176</v>
      </c>
      <c r="E120" s="193" t="s">
        <v>3369</v>
      </c>
      <c r="F120" s="194" t="s">
        <v>3370</v>
      </c>
      <c r="G120" s="195" t="s">
        <v>338</v>
      </c>
      <c r="H120" s="196">
        <v>2</v>
      </c>
      <c r="I120" s="197"/>
      <c r="J120" s="198">
        <f>ROUND(I120*H120,2)</f>
        <v>0</v>
      </c>
      <c r="K120" s="194" t="s">
        <v>276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3371</v>
      </c>
    </row>
    <row r="121" spans="2:65" s="1" customFormat="1" ht="13.5">
      <c r="B121" s="41"/>
      <c r="C121" s="63"/>
      <c r="D121" s="204" t="s">
        <v>182</v>
      </c>
      <c r="E121" s="63"/>
      <c r="F121" s="205" t="s">
        <v>3372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" customFormat="1" ht="25.5" customHeight="1">
      <c r="B122" s="41"/>
      <c r="C122" s="242" t="s">
        <v>243</v>
      </c>
      <c r="D122" s="242" t="s">
        <v>346</v>
      </c>
      <c r="E122" s="243" t="s">
        <v>3373</v>
      </c>
      <c r="F122" s="244" t="s">
        <v>3374</v>
      </c>
      <c r="G122" s="245" t="s">
        <v>338</v>
      </c>
      <c r="H122" s="246">
        <v>1</v>
      </c>
      <c r="I122" s="247"/>
      <c r="J122" s="248">
        <f>ROUND(I122*H122,2)</f>
        <v>0</v>
      </c>
      <c r="K122" s="244" t="s">
        <v>78</v>
      </c>
      <c r="L122" s="249"/>
      <c r="M122" s="250" t="s">
        <v>78</v>
      </c>
      <c r="N122" s="251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209</v>
      </c>
      <c r="AT122" s="23" t="s">
        <v>346</v>
      </c>
      <c r="AU122" s="23" t="s">
        <v>89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194</v>
      </c>
      <c r="BM122" s="23" t="s">
        <v>3375</v>
      </c>
    </row>
    <row r="123" spans="2:65" s="11" customFormat="1" ht="13.5">
      <c r="B123" s="210"/>
      <c r="C123" s="211"/>
      <c r="D123" s="204" t="s">
        <v>279</v>
      </c>
      <c r="E123" s="212" t="s">
        <v>78</v>
      </c>
      <c r="F123" s="213" t="s">
        <v>87</v>
      </c>
      <c r="G123" s="211"/>
      <c r="H123" s="214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279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25.5" customHeight="1">
      <c r="B124" s="41"/>
      <c r="C124" s="242" t="s">
        <v>249</v>
      </c>
      <c r="D124" s="242" t="s">
        <v>346</v>
      </c>
      <c r="E124" s="243" t="s">
        <v>3376</v>
      </c>
      <c r="F124" s="244" t="s">
        <v>3377</v>
      </c>
      <c r="G124" s="245" t="s">
        <v>338</v>
      </c>
      <c r="H124" s="246">
        <v>1</v>
      </c>
      <c r="I124" s="247"/>
      <c r="J124" s="248">
        <f>ROUND(I124*H124,2)</f>
        <v>0</v>
      </c>
      <c r="K124" s="244" t="s">
        <v>78</v>
      </c>
      <c r="L124" s="249"/>
      <c r="M124" s="250" t="s">
        <v>78</v>
      </c>
      <c r="N124" s="251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209</v>
      </c>
      <c r="AT124" s="23" t="s">
        <v>346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3378</v>
      </c>
    </row>
    <row r="125" spans="2:65" s="1" customFormat="1" ht="16.5" customHeight="1">
      <c r="B125" s="41"/>
      <c r="C125" s="192" t="s">
        <v>253</v>
      </c>
      <c r="D125" s="192" t="s">
        <v>176</v>
      </c>
      <c r="E125" s="193" t="s">
        <v>3379</v>
      </c>
      <c r="F125" s="194" t="s">
        <v>3380</v>
      </c>
      <c r="G125" s="195" t="s">
        <v>338</v>
      </c>
      <c r="H125" s="196">
        <v>1</v>
      </c>
      <c r="I125" s="197"/>
      <c r="J125" s="198">
        <f>ROUND(I125*H125,2)</f>
        <v>0</v>
      </c>
      <c r="K125" s="194" t="s">
        <v>276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3381</v>
      </c>
    </row>
    <row r="126" spans="2:65" s="1" customFormat="1" ht="13.5">
      <c r="B126" s="41"/>
      <c r="C126" s="63"/>
      <c r="D126" s="204" t="s">
        <v>182</v>
      </c>
      <c r="E126" s="63"/>
      <c r="F126" s="205" t="s">
        <v>3382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" customFormat="1" ht="25.5" customHeight="1">
      <c r="B127" s="41"/>
      <c r="C127" s="242" t="s">
        <v>124</v>
      </c>
      <c r="D127" s="242" t="s">
        <v>346</v>
      </c>
      <c r="E127" s="243" t="s">
        <v>3383</v>
      </c>
      <c r="F127" s="244" t="s">
        <v>3384</v>
      </c>
      <c r="G127" s="245" t="s">
        <v>338</v>
      </c>
      <c r="H127" s="246">
        <v>1</v>
      </c>
      <c r="I127" s="247"/>
      <c r="J127" s="248">
        <f>ROUND(I127*H127,2)</f>
        <v>0</v>
      </c>
      <c r="K127" s="244" t="s">
        <v>78</v>
      </c>
      <c r="L127" s="249"/>
      <c r="M127" s="250" t="s">
        <v>78</v>
      </c>
      <c r="N127" s="251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209</v>
      </c>
      <c r="AT127" s="23" t="s">
        <v>346</v>
      </c>
      <c r="AU127" s="23" t="s">
        <v>89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194</v>
      </c>
      <c r="BM127" s="23" t="s">
        <v>3385</v>
      </c>
    </row>
    <row r="128" spans="2:65" s="1" customFormat="1" ht="16.5" customHeight="1">
      <c r="B128" s="41"/>
      <c r="C128" s="192" t="s">
        <v>9</v>
      </c>
      <c r="D128" s="192" t="s">
        <v>176</v>
      </c>
      <c r="E128" s="193" t="s">
        <v>3386</v>
      </c>
      <c r="F128" s="194" t="s">
        <v>3387</v>
      </c>
      <c r="G128" s="195" t="s">
        <v>327</v>
      </c>
      <c r="H128" s="196">
        <v>17.713999999999999</v>
      </c>
      <c r="I128" s="197"/>
      <c r="J128" s="198">
        <f>ROUND(I128*H128,2)</f>
        <v>0</v>
      </c>
      <c r="K128" s="194" t="s">
        <v>276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194</v>
      </c>
      <c r="AT128" s="23" t="s">
        <v>176</v>
      </c>
      <c r="AU128" s="23" t="s">
        <v>89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194</v>
      </c>
      <c r="BM128" s="23" t="s">
        <v>3388</v>
      </c>
    </row>
    <row r="129" spans="2:65" s="1" customFormat="1" ht="27">
      <c r="B129" s="41"/>
      <c r="C129" s="63"/>
      <c r="D129" s="204" t="s">
        <v>182</v>
      </c>
      <c r="E129" s="63"/>
      <c r="F129" s="205" t="s">
        <v>3389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89</v>
      </c>
    </row>
    <row r="130" spans="2:65" s="11" customFormat="1" ht="13.5">
      <c r="B130" s="210"/>
      <c r="C130" s="211"/>
      <c r="D130" s="204" t="s">
        <v>279</v>
      </c>
      <c r="E130" s="212" t="s">
        <v>78</v>
      </c>
      <c r="F130" s="213" t="s">
        <v>3390</v>
      </c>
      <c r="G130" s="211"/>
      <c r="H130" s="214">
        <v>17.713999999999999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279</v>
      </c>
      <c r="AU130" s="220" t="s">
        <v>89</v>
      </c>
      <c r="AV130" s="11" t="s">
        <v>89</v>
      </c>
      <c r="AW130" s="11" t="s">
        <v>42</v>
      </c>
      <c r="AX130" s="11" t="s">
        <v>87</v>
      </c>
      <c r="AY130" s="220" t="s">
        <v>173</v>
      </c>
    </row>
    <row r="131" spans="2:65" s="1" customFormat="1" ht="25.5" customHeight="1">
      <c r="B131" s="41"/>
      <c r="C131" s="242" t="s">
        <v>129</v>
      </c>
      <c r="D131" s="242" t="s">
        <v>346</v>
      </c>
      <c r="E131" s="243" t="s">
        <v>3391</v>
      </c>
      <c r="F131" s="244" t="s">
        <v>3392</v>
      </c>
      <c r="G131" s="245" t="s">
        <v>256</v>
      </c>
      <c r="H131" s="246">
        <v>16.649999999999999</v>
      </c>
      <c r="I131" s="247"/>
      <c r="J131" s="248">
        <f>ROUND(I131*H131,2)</f>
        <v>0</v>
      </c>
      <c r="K131" s="244" t="s">
        <v>78</v>
      </c>
      <c r="L131" s="249"/>
      <c r="M131" s="250" t="s">
        <v>78</v>
      </c>
      <c r="N131" s="251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209</v>
      </c>
      <c r="AT131" s="23" t="s">
        <v>346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3393</v>
      </c>
    </row>
    <row r="132" spans="2:65" s="11" customFormat="1" ht="13.5">
      <c r="B132" s="210"/>
      <c r="C132" s="211"/>
      <c r="D132" s="204" t="s">
        <v>279</v>
      </c>
      <c r="E132" s="212" t="s">
        <v>78</v>
      </c>
      <c r="F132" s="213" t="s">
        <v>3394</v>
      </c>
      <c r="G132" s="211"/>
      <c r="H132" s="214">
        <v>16.649999999999999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279</v>
      </c>
      <c r="AU132" s="220" t="s">
        <v>89</v>
      </c>
      <c r="AV132" s="11" t="s">
        <v>89</v>
      </c>
      <c r="AW132" s="11" t="s">
        <v>42</v>
      </c>
      <c r="AX132" s="11" t="s">
        <v>87</v>
      </c>
      <c r="AY132" s="220" t="s">
        <v>173</v>
      </c>
    </row>
    <row r="133" spans="2:65" s="1" customFormat="1" ht="16.5" customHeight="1">
      <c r="B133" s="41"/>
      <c r="C133" s="242" t="s">
        <v>387</v>
      </c>
      <c r="D133" s="242" t="s">
        <v>346</v>
      </c>
      <c r="E133" s="243" t="s">
        <v>3395</v>
      </c>
      <c r="F133" s="244" t="s">
        <v>3396</v>
      </c>
      <c r="G133" s="245" t="s">
        <v>256</v>
      </c>
      <c r="H133" s="246">
        <v>15.84</v>
      </c>
      <c r="I133" s="247"/>
      <c r="J133" s="248">
        <f>ROUND(I133*H133,2)</f>
        <v>0</v>
      </c>
      <c r="K133" s="244" t="s">
        <v>78</v>
      </c>
      <c r="L133" s="249"/>
      <c r="M133" s="250" t="s">
        <v>78</v>
      </c>
      <c r="N133" s="251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209</v>
      </c>
      <c r="AT133" s="23" t="s">
        <v>346</v>
      </c>
      <c r="AU133" s="23" t="s">
        <v>89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194</v>
      </c>
      <c r="BM133" s="23" t="s">
        <v>3397</v>
      </c>
    </row>
    <row r="134" spans="2:65" s="11" customFormat="1" ht="13.5">
      <c r="B134" s="210"/>
      <c r="C134" s="211"/>
      <c r="D134" s="204" t="s">
        <v>279</v>
      </c>
      <c r="E134" s="212" t="s">
        <v>78</v>
      </c>
      <c r="F134" s="213" t="s">
        <v>3398</v>
      </c>
      <c r="G134" s="211"/>
      <c r="H134" s="214">
        <v>15.84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279</v>
      </c>
      <c r="AU134" s="220" t="s">
        <v>89</v>
      </c>
      <c r="AV134" s="11" t="s">
        <v>89</v>
      </c>
      <c r="AW134" s="11" t="s">
        <v>42</v>
      </c>
      <c r="AX134" s="11" t="s">
        <v>87</v>
      </c>
      <c r="AY134" s="220" t="s">
        <v>173</v>
      </c>
    </row>
    <row r="135" spans="2:65" s="1" customFormat="1" ht="25.5" customHeight="1">
      <c r="B135" s="41"/>
      <c r="C135" s="192" t="s">
        <v>394</v>
      </c>
      <c r="D135" s="192" t="s">
        <v>176</v>
      </c>
      <c r="E135" s="193" t="s">
        <v>3399</v>
      </c>
      <c r="F135" s="194" t="s">
        <v>3400</v>
      </c>
      <c r="G135" s="195" t="s">
        <v>327</v>
      </c>
      <c r="H135" s="196">
        <v>3.68</v>
      </c>
      <c r="I135" s="197"/>
      <c r="J135" s="198">
        <f>ROUND(I135*H135,2)</f>
        <v>0</v>
      </c>
      <c r="K135" s="194" t="s">
        <v>276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194</v>
      </c>
      <c r="AT135" s="23" t="s">
        <v>176</v>
      </c>
      <c r="AU135" s="23" t="s">
        <v>89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194</v>
      </c>
      <c r="BM135" s="23" t="s">
        <v>3401</v>
      </c>
    </row>
    <row r="136" spans="2:65" s="1" customFormat="1" ht="27">
      <c r="B136" s="41"/>
      <c r="C136" s="63"/>
      <c r="D136" s="204" t="s">
        <v>182</v>
      </c>
      <c r="E136" s="63"/>
      <c r="F136" s="205" t="s">
        <v>3402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89</v>
      </c>
    </row>
    <row r="137" spans="2:65" s="1" customFormat="1" ht="16.5" customHeight="1">
      <c r="B137" s="41"/>
      <c r="C137" s="242" t="s">
        <v>402</v>
      </c>
      <c r="D137" s="242" t="s">
        <v>346</v>
      </c>
      <c r="E137" s="243" t="s">
        <v>3403</v>
      </c>
      <c r="F137" s="244" t="s">
        <v>3404</v>
      </c>
      <c r="G137" s="245" t="s">
        <v>327</v>
      </c>
      <c r="H137" s="246">
        <v>3.68</v>
      </c>
      <c r="I137" s="247"/>
      <c r="J137" s="248">
        <f>ROUND(I137*H137,2)</f>
        <v>0</v>
      </c>
      <c r="K137" s="244" t="s">
        <v>276</v>
      </c>
      <c r="L137" s="249"/>
      <c r="M137" s="250" t="s">
        <v>78</v>
      </c>
      <c r="N137" s="251" t="s">
        <v>50</v>
      </c>
      <c r="O137" s="42"/>
      <c r="P137" s="201">
        <f>O137*H137</f>
        <v>0</v>
      </c>
      <c r="Q137" s="201">
        <v>1.31E-3</v>
      </c>
      <c r="R137" s="201">
        <f>Q137*H137</f>
        <v>4.8208000000000001E-3</v>
      </c>
      <c r="S137" s="201">
        <v>0</v>
      </c>
      <c r="T137" s="202">
        <f>S137*H137</f>
        <v>0</v>
      </c>
      <c r="AR137" s="23" t="s">
        <v>209</v>
      </c>
      <c r="AT137" s="23" t="s">
        <v>346</v>
      </c>
      <c r="AU137" s="23" t="s">
        <v>89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194</v>
      </c>
      <c r="BM137" s="23" t="s">
        <v>3405</v>
      </c>
    </row>
    <row r="138" spans="2:65" s="1" customFormat="1" ht="27">
      <c r="B138" s="41"/>
      <c r="C138" s="63"/>
      <c r="D138" s="204" t="s">
        <v>182</v>
      </c>
      <c r="E138" s="63"/>
      <c r="F138" s="205" t="s">
        <v>3406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89</v>
      </c>
    </row>
    <row r="139" spans="2:65" s="1" customFormat="1" ht="16.5" customHeight="1">
      <c r="B139" s="41"/>
      <c r="C139" s="192" t="s">
        <v>407</v>
      </c>
      <c r="D139" s="192" t="s">
        <v>176</v>
      </c>
      <c r="E139" s="193" t="s">
        <v>3407</v>
      </c>
      <c r="F139" s="194" t="s">
        <v>3408</v>
      </c>
      <c r="G139" s="195" t="s">
        <v>327</v>
      </c>
      <c r="H139" s="196">
        <v>3.68</v>
      </c>
      <c r="I139" s="197"/>
      <c r="J139" s="198">
        <f>ROUND(I139*H139,2)</f>
        <v>0</v>
      </c>
      <c r="K139" s="194" t="s">
        <v>276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194</v>
      </c>
      <c r="AT139" s="23" t="s">
        <v>176</v>
      </c>
      <c r="AU139" s="23" t="s">
        <v>89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194</v>
      </c>
      <c r="BM139" s="23" t="s">
        <v>3409</v>
      </c>
    </row>
    <row r="140" spans="2:65" s="1" customFormat="1" ht="13.5">
      <c r="B140" s="41"/>
      <c r="C140" s="63"/>
      <c r="D140" s="204" t="s">
        <v>182</v>
      </c>
      <c r="E140" s="63"/>
      <c r="F140" s="205" t="s">
        <v>3410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89</v>
      </c>
    </row>
    <row r="141" spans="2:65" s="1" customFormat="1" ht="16.5" customHeight="1">
      <c r="B141" s="41"/>
      <c r="C141" s="242" t="s">
        <v>414</v>
      </c>
      <c r="D141" s="242" t="s">
        <v>346</v>
      </c>
      <c r="E141" s="243" t="s">
        <v>3411</v>
      </c>
      <c r="F141" s="244" t="s">
        <v>3412</v>
      </c>
      <c r="G141" s="245" t="s">
        <v>327</v>
      </c>
      <c r="H141" s="246">
        <v>3.68</v>
      </c>
      <c r="I141" s="247"/>
      <c r="J141" s="248">
        <f>ROUND(I141*H141,2)</f>
        <v>0</v>
      </c>
      <c r="K141" s="244" t="s">
        <v>276</v>
      </c>
      <c r="L141" s="249"/>
      <c r="M141" s="250" t="s">
        <v>78</v>
      </c>
      <c r="N141" s="251" t="s">
        <v>50</v>
      </c>
      <c r="O141" s="42"/>
      <c r="P141" s="201">
        <f>O141*H141</f>
        <v>0</v>
      </c>
      <c r="Q141" s="201">
        <v>4.0000000000000003E-5</v>
      </c>
      <c r="R141" s="201">
        <f>Q141*H141</f>
        <v>1.4720000000000003E-4</v>
      </c>
      <c r="S141" s="201">
        <v>0</v>
      </c>
      <c r="T141" s="202">
        <f>S141*H141</f>
        <v>0</v>
      </c>
      <c r="AR141" s="23" t="s">
        <v>209</v>
      </c>
      <c r="AT141" s="23" t="s">
        <v>346</v>
      </c>
      <c r="AU141" s="23" t="s">
        <v>89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194</v>
      </c>
      <c r="BM141" s="23" t="s">
        <v>3413</v>
      </c>
    </row>
    <row r="142" spans="2:65" s="1" customFormat="1" ht="27">
      <c r="B142" s="41"/>
      <c r="C142" s="63"/>
      <c r="D142" s="204" t="s">
        <v>182</v>
      </c>
      <c r="E142" s="63"/>
      <c r="F142" s="205" t="s">
        <v>3414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89</v>
      </c>
    </row>
    <row r="143" spans="2:65" s="10" customFormat="1" ht="29.85" customHeight="1">
      <c r="B143" s="176"/>
      <c r="C143" s="177"/>
      <c r="D143" s="178" t="s">
        <v>79</v>
      </c>
      <c r="E143" s="190" t="s">
        <v>201</v>
      </c>
      <c r="F143" s="190" t="s">
        <v>968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SUM(P144:P155)</f>
        <v>0</v>
      </c>
      <c r="Q143" s="184"/>
      <c r="R143" s="185">
        <f>SUM(R144:R155)</f>
        <v>7.6897760000000009E-2</v>
      </c>
      <c r="S143" s="184"/>
      <c r="T143" s="186">
        <f>SUM(T144:T155)</f>
        <v>0</v>
      </c>
      <c r="AR143" s="187" t="s">
        <v>87</v>
      </c>
      <c r="AT143" s="188" t="s">
        <v>79</v>
      </c>
      <c r="AU143" s="188" t="s">
        <v>87</v>
      </c>
      <c r="AY143" s="187" t="s">
        <v>173</v>
      </c>
      <c r="BK143" s="189">
        <f>SUM(BK144:BK155)</f>
        <v>0</v>
      </c>
    </row>
    <row r="144" spans="2:65" s="1" customFormat="1" ht="16.5" customHeight="1">
      <c r="B144" s="41"/>
      <c r="C144" s="192" t="s">
        <v>420</v>
      </c>
      <c r="D144" s="192" t="s">
        <v>176</v>
      </c>
      <c r="E144" s="193" t="s">
        <v>3415</v>
      </c>
      <c r="F144" s="194" t="s">
        <v>3416</v>
      </c>
      <c r="G144" s="195" t="s">
        <v>256</v>
      </c>
      <c r="H144" s="196">
        <v>7.7919999999999998</v>
      </c>
      <c r="I144" s="197"/>
      <c r="J144" s="198">
        <f>ROUND(I144*H144,2)</f>
        <v>0</v>
      </c>
      <c r="K144" s="194" t="s">
        <v>276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2.5999999999999998E-4</v>
      </c>
      <c r="R144" s="201">
        <f>Q144*H144</f>
        <v>2.0259199999999996E-3</v>
      </c>
      <c r="S144" s="201">
        <v>0</v>
      </c>
      <c r="T144" s="202">
        <f>S144*H144</f>
        <v>0</v>
      </c>
      <c r="AR144" s="23" t="s">
        <v>194</v>
      </c>
      <c r="AT144" s="23" t="s">
        <v>176</v>
      </c>
      <c r="AU144" s="23" t="s">
        <v>89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194</v>
      </c>
      <c r="BM144" s="23" t="s">
        <v>3417</v>
      </c>
    </row>
    <row r="145" spans="2:65" s="1" customFormat="1" ht="27">
      <c r="B145" s="41"/>
      <c r="C145" s="63"/>
      <c r="D145" s="204" t="s">
        <v>182</v>
      </c>
      <c r="E145" s="63"/>
      <c r="F145" s="205" t="s">
        <v>3418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89</v>
      </c>
    </row>
    <row r="146" spans="2:65" s="11" customFormat="1" ht="13.5">
      <c r="B146" s="210"/>
      <c r="C146" s="211"/>
      <c r="D146" s="204" t="s">
        <v>279</v>
      </c>
      <c r="E146" s="212" t="s">
        <v>78</v>
      </c>
      <c r="F146" s="213" t="s">
        <v>3419</v>
      </c>
      <c r="G146" s="211"/>
      <c r="H146" s="214">
        <v>7.7919999999999998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279</v>
      </c>
      <c r="AU146" s="220" t="s">
        <v>89</v>
      </c>
      <c r="AV146" s="11" t="s">
        <v>89</v>
      </c>
      <c r="AW146" s="11" t="s">
        <v>42</v>
      </c>
      <c r="AX146" s="11" t="s">
        <v>87</v>
      </c>
      <c r="AY146" s="220" t="s">
        <v>173</v>
      </c>
    </row>
    <row r="147" spans="2:65" s="1" customFormat="1" ht="25.5" customHeight="1">
      <c r="B147" s="41"/>
      <c r="C147" s="192" t="s">
        <v>427</v>
      </c>
      <c r="D147" s="192" t="s">
        <v>176</v>
      </c>
      <c r="E147" s="193" t="s">
        <v>3420</v>
      </c>
      <c r="F147" s="194" t="s">
        <v>3421</v>
      </c>
      <c r="G147" s="195" t="s">
        <v>256</v>
      </c>
      <c r="H147" s="196">
        <v>7.7919999999999998</v>
      </c>
      <c r="I147" s="197"/>
      <c r="J147" s="198">
        <f>ROUND(I147*H147,2)</f>
        <v>0</v>
      </c>
      <c r="K147" s="194" t="s">
        <v>276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4.8900000000000002E-3</v>
      </c>
      <c r="R147" s="201">
        <f>Q147*H147</f>
        <v>3.8102879999999999E-2</v>
      </c>
      <c r="S147" s="201">
        <v>0</v>
      </c>
      <c r="T147" s="202">
        <f>S147*H147</f>
        <v>0</v>
      </c>
      <c r="AR147" s="23" t="s">
        <v>194</v>
      </c>
      <c r="AT147" s="23" t="s">
        <v>176</v>
      </c>
      <c r="AU147" s="23" t="s">
        <v>89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194</v>
      </c>
      <c r="BM147" s="23" t="s">
        <v>3422</v>
      </c>
    </row>
    <row r="148" spans="2:65" s="1" customFormat="1" ht="27">
      <c r="B148" s="41"/>
      <c r="C148" s="63"/>
      <c r="D148" s="204" t="s">
        <v>182</v>
      </c>
      <c r="E148" s="63"/>
      <c r="F148" s="205" t="s">
        <v>3423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89</v>
      </c>
    </row>
    <row r="149" spans="2:65" s="1" customFormat="1" ht="25.5" customHeight="1">
      <c r="B149" s="41"/>
      <c r="C149" s="192" t="s">
        <v>434</v>
      </c>
      <c r="D149" s="192" t="s">
        <v>176</v>
      </c>
      <c r="E149" s="193" t="s">
        <v>3424</v>
      </c>
      <c r="F149" s="194" t="s">
        <v>3425</v>
      </c>
      <c r="G149" s="195" t="s">
        <v>256</v>
      </c>
      <c r="H149" s="196">
        <v>7.7919999999999998</v>
      </c>
      <c r="I149" s="197"/>
      <c r="J149" s="198">
        <f>ROUND(I149*H149,2)</f>
        <v>0</v>
      </c>
      <c r="K149" s="194" t="s">
        <v>276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4.3800000000000002E-3</v>
      </c>
      <c r="R149" s="201">
        <f>Q149*H149</f>
        <v>3.412896E-2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3426</v>
      </c>
    </row>
    <row r="150" spans="2:65" s="1" customFormat="1" ht="27">
      <c r="B150" s="41"/>
      <c r="C150" s="63"/>
      <c r="D150" s="204" t="s">
        <v>182</v>
      </c>
      <c r="E150" s="63"/>
      <c r="F150" s="205" t="s">
        <v>3427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" customFormat="1" ht="16.5" customHeight="1">
      <c r="B151" s="41"/>
      <c r="C151" s="192" t="s">
        <v>441</v>
      </c>
      <c r="D151" s="192" t="s">
        <v>176</v>
      </c>
      <c r="E151" s="193" t="s">
        <v>3428</v>
      </c>
      <c r="F151" s="194" t="s">
        <v>3429</v>
      </c>
      <c r="G151" s="195" t="s">
        <v>256</v>
      </c>
      <c r="H151" s="196">
        <v>22</v>
      </c>
      <c r="I151" s="197"/>
      <c r="J151" s="198">
        <f>ROUND(I151*H151,2)</f>
        <v>0</v>
      </c>
      <c r="K151" s="194" t="s">
        <v>276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1.2E-4</v>
      </c>
      <c r="R151" s="201">
        <f>Q151*H151</f>
        <v>2.64E-3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3430</v>
      </c>
    </row>
    <row r="152" spans="2:65" s="1" customFormat="1" ht="27">
      <c r="B152" s="41"/>
      <c r="C152" s="63"/>
      <c r="D152" s="204" t="s">
        <v>182</v>
      </c>
      <c r="E152" s="63"/>
      <c r="F152" s="205" t="s">
        <v>3431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1" customFormat="1" ht="13.5">
      <c r="B153" s="210"/>
      <c r="C153" s="211"/>
      <c r="D153" s="204" t="s">
        <v>279</v>
      </c>
      <c r="E153" s="212" t="s">
        <v>78</v>
      </c>
      <c r="F153" s="213" t="s">
        <v>3432</v>
      </c>
      <c r="G153" s="211"/>
      <c r="H153" s="214">
        <v>22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279</v>
      </c>
      <c r="AU153" s="220" t="s">
        <v>89</v>
      </c>
      <c r="AV153" s="11" t="s">
        <v>89</v>
      </c>
      <c r="AW153" s="11" t="s">
        <v>42</v>
      </c>
      <c r="AX153" s="11" t="s">
        <v>87</v>
      </c>
      <c r="AY153" s="220" t="s">
        <v>173</v>
      </c>
    </row>
    <row r="154" spans="2:65" s="1" customFormat="1" ht="16.5" customHeight="1">
      <c r="B154" s="41"/>
      <c r="C154" s="192" t="s">
        <v>666</v>
      </c>
      <c r="D154" s="192" t="s">
        <v>176</v>
      </c>
      <c r="E154" s="193" t="s">
        <v>3433</v>
      </c>
      <c r="F154" s="194" t="s">
        <v>3434</v>
      </c>
      <c r="G154" s="195" t="s">
        <v>256</v>
      </c>
      <c r="H154" s="196">
        <v>7.7919999999999998</v>
      </c>
      <c r="I154" s="197"/>
      <c r="J154" s="198">
        <f>ROUND(I154*H154,2)</f>
        <v>0</v>
      </c>
      <c r="K154" s="194" t="s">
        <v>276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194</v>
      </c>
      <c r="AT154" s="23" t="s">
        <v>176</v>
      </c>
      <c r="AU154" s="23" t="s">
        <v>89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194</v>
      </c>
      <c r="BM154" s="23" t="s">
        <v>3435</v>
      </c>
    </row>
    <row r="155" spans="2:65" s="1" customFormat="1" ht="27">
      <c r="B155" s="41"/>
      <c r="C155" s="63"/>
      <c r="D155" s="204" t="s">
        <v>182</v>
      </c>
      <c r="E155" s="63"/>
      <c r="F155" s="205" t="s">
        <v>3436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89</v>
      </c>
    </row>
    <row r="156" spans="2:65" s="10" customFormat="1" ht="29.85" customHeight="1">
      <c r="B156" s="176"/>
      <c r="C156" s="177"/>
      <c r="D156" s="178" t="s">
        <v>79</v>
      </c>
      <c r="E156" s="190" t="s">
        <v>439</v>
      </c>
      <c r="F156" s="190" t="s">
        <v>440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SUM(P157:P158)</f>
        <v>0</v>
      </c>
      <c r="Q156" s="184"/>
      <c r="R156" s="185">
        <f>SUM(R157:R158)</f>
        <v>0</v>
      </c>
      <c r="S156" s="184"/>
      <c r="T156" s="186">
        <f>SUM(T157:T158)</f>
        <v>0</v>
      </c>
      <c r="AR156" s="187" t="s">
        <v>87</v>
      </c>
      <c r="AT156" s="188" t="s">
        <v>79</v>
      </c>
      <c r="AU156" s="188" t="s">
        <v>87</v>
      </c>
      <c r="AY156" s="187" t="s">
        <v>173</v>
      </c>
      <c r="BK156" s="189">
        <f>SUM(BK157:BK158)</f>
        <v>0</v>
      </c>
    </row>
    <row r="157" spans="2:65" s="1" customFormat="1" ht="16.5" customHeight="1">
      <c r="B157" s="41"/>
      <c r="C157" s="192" t="s">
        <v>673</v>
      </c>
      <c r="D157" s="192" t="s">
        <v>176</v>
      </c>
      <c r="E157" s="193" t="s">
        <v>3437</v>
      </c>
      <c r="F157" s="194" t="s">
        <v>3438</v>
      </c>
      <c r="G157" s="195" t="s">
        <v>332</v>
      </c>
      <c r="H157" s="196">
        <v>11.032</v>
      </c>
      <c r="I157" s="197"/>
      <c r="J157" s="198">
        <f>ROUND(I157*H157,2)</f>
        <v>0</v>
      </c>
      <c r="K157" s="194" t="s">
        <v>276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3439</v>
      </c>
    </row>
    <row r="158" spans="2:65" s="1" customFormat="1" ht="27">
      <c r="B158" s="41"/>
      <c r="C158" s="63"/>
      <c r="D158" s="204" t="s">
        <v>182</v>
      </c>
      <c r="E158" s="63"/>
      <c r="F158" s="205" t="s">
        <v>3440</v>
      </c>
      <c r="G158" s="63"/>
      <c r="H158" s="63"/>
      <c r="I158" s="163"/>
      <c r="J158" s="63"/>
      <c r="K158" s="63"/>
      <c r="L158" s="61"/>
      <c r="M158" s="207"/>
      <c r="N158" s="208"/>
      <c r="O158" s="208"/>
      <c r="P158" s="208"/>
      <c r="Q158" s="208"/>
      <c r="R158" s="208"/>
      <c r="S158" s="208"/>
      <c r="T158" s="209"/>
      <c r="AT158" s="23" t="s">
        <v>182</v>
      </c>
      <c r="AU158" s="23" t="s">
        <v>89</v>
      </c>
    </row>
    <row r="159" spans="2:65" s="1" customFormat="1" ht="6.95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61"/>
    </row>
  </sheetData>
  <sheetProtection algorithmName="SHA-512" hashValue="LlmLkcPq/0CcVA3gF6+Gk2WuE96kWpNkmESCV5/qsJArIF9TZQHe9fjPJB4Sqb8rXjtEic9ozt59+f9nzJAoBg==" saltValue="sqHACT3xE/vUMLKmuU0dUsaZB2nARzAWFWo14bAaNslyia/m7yS7EkyqKWPccsg+NO9DVb/S6MFqhaswJdE3hA==" spinCount="100000" sheet="1" objects="1" scenarios="1" formatColumns="0" formatRows="0" autoFilter="0"/>
  <autoFilter ref="C81:K15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3441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ROUND(SUM(BE85:BE160), 2)</f>
        <v>0</v>
      </c>
      <c r="G30" s="42"/>
      <c r="H30" s="42"/>
      <c r="I30" s="131">
        <v>0.21</v>
      </c>
      <c r="J30" s="130">
        <f>ROUND(ROUND((SUM(BE85:BE160)),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ROUND(SUM(BF85:BF160), 2)</f>
        <v>0</v>
      </c>
      <c r="G31" s="42"/>
      <c r="H31" s="42"/>
      <c r="I31" s="131">
        <v>0.15</v>
      </c>
      <c r="J31" s="130">
        <f>ROUND(ROUND((SUM(BF85:BF160)),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ROUND(SUM(BG85:BG160),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ROUND(SUM(BH85:BH160),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ROUND(SUM(BI85:BI160),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05 - SO.03 - Sadové úpravy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264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3442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3443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4.85" customHeight="1">
      <c r="B60" s="156"/>
      <c r="C60" s="157"/>
      <c r="D60" s="158" t="s">
        <v>3444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4.85" customHeight="1">
      <c r="B61" s="156"/>
      <c r="C61" s="157"/>
      <c r="D61" s="158" t="s">
        <v>3445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47" s="8" customFormat="1" ht="14.85" customHeight="1">
      <c r="B62" s="156"/>
      <c r="C62" s="157"/>
      <c r="D62" s="158" t="s">
        <v>3446</v>
      </c>
      <c r="E62" s="159"/>
      <c r="F62" s="159"/>
      <c r="G62" s="159"/>
      <c r="H62" s="159"/>
      <c r="I62" s="160"/>
      <c r="J62" s="161">
        <f>J139</f>
        <v>0</v>
      </c>
      <c r="K62" s="162"/>
    </row>
    <row r="63" spans="2:47" s="8" customFormat="1" ht="14.85" customHeight="1">
      <c r="B63" s="156"/>
      <c r="C63" s="157"/>
      <c r="D63" s="158" t="s">
        <v>3447</v>
      </c>
      <c r="E63" s="159"/>
      <c r="F63" s="159"/>
      <c r="G63" s="159"/>
      <c r="H63" s="159"/>
      <c r="I63" s="160"/>
      <c r="J63" s="161">
        <f>J146</f>
        <v>0</v>
      </c>
      <c r="K63" s="162"/>
    </row>
    <row r="64" spans="2:47" s="8" customFormat="1" ht="14.85" customHeight="1">
      <c r="B64" s="156"/>
      <c r="C64" s="157"/>
      <c r="D64" s="158" t="s">
        <v>3448</v>
      </c>
      <c r="E64" s="159"/>
      <c r="F64" s="159"/>
      <c r="G64" s="159"/>
      <c r="H64" s="159"/>
      <c r="I64" s="160"/>
      <c r="J64" s="161">
        <f>J149</f>
        <v>0</v>
      </c>
      <c r="K64" s="162"/>
    </row>
    <row r="65" spans="2:12" s="8" customFormat="1" ht="14.85" customHeight="1">
      <c r="B65" s="156"/>
      <c r="C65" s="157"/>
      <c r="D65" s="158" t="s">
        <v>3449</v>
      </c>
      <c r="E65" s="159"/>
      <c r="F65" s="159"/>
      <c r="G65" s="159"/>
      <c r="H65" s="159"/>
      <c r="I65" s="160"/>
      <c r="J65" s="161">
        <f>J158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05 - SO.03 - Sadové úpravy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</f>
        <v>0</v>
      </c>
      <c r="Q85" s="85"/>
      <c r="R85" s="173">
        <f>R86</f>
        <v>0.12859999999999999</v>
      </c>
      <c r="S85" s="85"/>
      <c r="T85" s="174">
        <f>T86</f>
        <v>0</v>
      </c>
      <c r="AT85" s="23" t="s">
        <v>79</v>
      </c>
      <c r="AU85" s="23" t="s">
        <v>148</v>
      </c>
      <c r="BK85" s="175">
        <f>BK86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270</v>
      </c>
      <c r="F86" s="179" t="s">
        <v>271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P87+P106</f>
        <v>0</v>
      </c>
      <c r="Q86" s="184"/>
      <c r="R86" s="185">
        <f>R87+R106</f>
        <v>0.12859999999999999</v>
      </c>
      <c r="S86" s="184"/>
      <c r="T86" s="186">
        <f>T87+T106</f>
        <v>0</v>
      </c>
      <c r="AR86" s="187" t="s">
        <v>87</v>
      </c>
      <c r="AT86" s="188" t="s">
        <v>79</v>
      </c>
      <c r="AU86" s="188" t="s">
        <v>80</v>
      </c>
      <c r="AY86" s="187" t="s">
        <v>173</v>
      </c>
      <c r="BK86" s="189">
        <f>BK87+BK106</f>
        <v>0</v>
      </c>
    </row>
    <row r="87" spans="2:65" s="10" customFormat="1" ht="19.899999999999999" customHeight="1">
      <c r="B87" s="176"/>
      <c r="C87" s="177"/>
      <c r="D87" s="178" t="s">
        <v>79</v>
      </c>
      <c r="E87" s="190" t="s">
        <v>3450</v>
      </c>
      <c r="F87" s="190" t="s">
        <v>3451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SUM(P88:P105)</f>
        <v>0</v>
      </c>
      <c r="Q87" s="184"/>
      <c r="R87" s="185">
        <f>SUM(R88:R105)</f>
        <v>0.12859999999999999</v>
      </c>
      <c r="S87" s="184"/>
      <c r="T87" s="186">
        <f>SUM(T88:T105)</f>
        <v>0</v>
      </c>
      <c r="AR87" s="187" t="s">
        <v>87</v>
      </c>
      <c r="AT87" s="188" t="s">
        <v>79</v>
      </c>
      <c r="AU87" s="188" t="s">
        <v>87</v>
      </c>
      <c r="AY87" s="187" t="s">
        <v>173</v>
      </c>
      <c r="BK87" s="189">
        <f>SUM(BK88:BK105)</f>
        <v>0</v>
      </c>
    </row>
    <row r="88" spans="2:65" s="1" customFormat="1" ht="16.5" customHeight="1">
      <c r="B88" s="41"/>
      <c r="C88" s="192" t="s">
        <v>87</v>
      </c>
      <c r="D88" s="192" t="s">
        <v>176</v>
      </c>
      <c r="E88" s="193" t="s">
        <v>3452</v>
      </c>
      <c r="F88" s="194" t="s">
        <v>3453</v>
      </c>
      <c r="G88" s="195" t="s">
        <v>338</v>
      </c>
      <c r="H88" s="196">
        <v>32</v>
      </c>
      <c r="I88" s="197"/>
      <c r="J88" s="198">
        <f>ROUND(I88*H88,2)</f>
        <v>0</v>
      </c>
      <c r="K88" s="194" t="s">
        <v>276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3454</v>
      </c>
    </row>
    <row r="89" spans="2:65" s="1" customFormat="1" ht="13.5">
      <c r="B89" s="41"/>
      <c r="C89" s="63"/>
      <c r="D89" s="204" t="s">
        <v>182</v>
      </c>
      <c r="E89" s="63"/>
      <c r="F89" s="205" t="s">
        <v>3453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" customFormat="1" ht="16.5" customHeight="1">
      <c r="B90" s="41"/>
      <c r="C90" s="242" t="s">
        <v>89</v>
      </c>
      <c r="D90" s="242" t="s">
        <v>346</v>
      </c>
      <c r="E90" s="243" t="s">
        <v>3455</v>
      </c>
      <c r="F90" s="244" t="s">
        <v>3456</v>
      </c>
      <c r="G90" s="245" t="s">
        <v>338</v>
      </c>
      <c r="H90" s="246">
        <v>10</v>
      </c>
      <c r="I90" s="247"/>
      <c r="J90" s="248">
        <f>ROUND(I90*H90,2)</f>
        <v>0</v>
      </c>
      <c r="K90" s="244" t="s">
        <v>78</v>
      </c>
      <c r="L90" s="249"/>
      <c r="M90" s="250" t="s">
        <v>78</v>
      </c>
      <c r="N90" s="251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209</v>
      </c>
      <c r="AT90" s="23" t="s">
        <v>346</v>
      </c>
      <c r="AU90" s="23" t="s">
        <v>89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194</v>
      </c>
      <c r="BM90" s="23" t="s">
        <v>3457</v>
      </c>
    </row>
    <row r="91" spans="2:65" s="1" customFormat="1" ht="16.5" customHeight="1">
      <c r="B91" s="41"/>
      <c r="C91" s="242" t="s">
        <v>188</v>
      </c>
      <c r="D91" s="242" t="s">
        <v>346</v>
      </c>
      <c r="E91" s="243" t="s">
        <v>3458</v>
      </c>
      <c r="F91" s="244" t="s">
        <v>3459</v>
      </c>
      <c r="G91" s="245" t="s">
        <v>338</v>
      </c>
      <c r="H91" s="246">
        <v>12</v>
      </c>
      <c r="I91" s="247"/>
      <c r="J91" s="248">
        <f>ROUND(I91*H91,2)</f>
        <v>0</v>
      </c>
      <c r="K91" s="244" t="s">
        <v>78</v>
      </c>
      <c r="L91" s="249"/>
      <c r="M91" s="250" t="s">
        <v>78</v>
      </c>
      <c r="N91" s="251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209</v>
      </c>
      <c r="AT91" s="23" t="s">
        <v>346</v>
      </c>
      <c r="AU91" s="23" t="s">
        <v>89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194</v>
      </c>
      <c r="BM91" s="23" t="s">
        <v>3460</v>
      </c>
    </row>
    <row r="92" spans="2:65" s="1" customFormat="1" ht="16.5" customHeight="1">
      <c r="B92" s="41"/>
      <c r="C92" s="242" t="s">
        <v>194</v>
      </c>
      <c r="D92" s="242" t="s">
        <v>346</v>
      </c>
      <c r="E92" s="243" t="s">
        <v>3461</v>
      </c>
      <c r="F92" s="244" t="s">
        <v>3462</v>
      </c>
      <c r="G92" s="245" t="s">
        <v>338</v>
      </c>
      <c r="H92" s="246">
        <v>10</v>
      </c>
      <c r="I92" s="247"/>
      <c r="J92" s="248">
        <f>ROUND(I92*H92,2)</f>
        <v>0</v>
      </c>
      <c r="K92" s="244" t="s">
        <v>78</v>
      </c>
      <c r="L92" s="249"/>
      <c r="M92" s="250" t="s">
        <v>78</v>
      </c>
      <c r="N92" s="251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209</v>
      </c>
      <c r="AT92" s="23" t="s">
        <v>346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194</v>
      </c>
      <c r="BM92" s="23" t="s">
        <v>3463</v>
      </c>
    </row>
    <row r="93" spans="2:65" s="1" customFormat="1" ht="16.5" customHeight="1">
      <c r="B93" s="41"/>
      <c r="C93" s="192" t="s">
        <v>172</v>
      </c>
      <c r="D93" s="192" t="s">
        <v>176</v>
      </c>
      <c r="E93" s="193" t="s">
        <v>3464</v>
      </c>
      <c r="F93" s="194" t="s">
        <v>3453</v>
      </c>
      <c r="G93" s="195" t="s">
        <v>338</v>
      </c>
      <c r="H93" s="196">
        <v>3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194</v>
      </c>
      <c r="AT93" s="23" t="s">
        <v>176</v>
      </c>
      <c r="AU93" s="23" t="s">
        <v>89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194</v>
      </c>
      <c r="BM93" s="23" t="s">
        <v>3465</v>
      </c>
    </row>
    <row r="94" spans="2:65" s="1" customFormat="1" ht="13.5">
      <c r="B94" s="41"/>
      <c r="C94" s="63"/>
      <c r="D94" s="204" t="s">
        <v>182</v>
      </c>
      <c r="E94" s="63"/>
      <c r="F94" s="205" t="s">
        <v>3453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89</v>
      </c>
    </row>
    <row r="95" spans="2:65" s="1" customFormat="1" ht="25.5" customHeight="1">
      <c r="B95" s="41"/>
      <c r="C95" s="242" t="s">
        <v>201</v>
      </c>
      <c r="D95" s="242" t="s">
        <v>346</v>
      </c>
      <c r="E95" s="243" t="s">
        <v>3466</v>
      </c>
      <c r="F95" s="244" t="s">
        <v>3467</v>
      </c>
      <c r="G95" s="245" t="s">
        <v>338</v>
      </c>
      <c r="H95" s="246">
        <v>3</v>
      </c>
      <c r="I95" s="247"/>
      <c r="J95" s="248">
        <f>ROUND(I95*H95,2)</f>
        <v>0</v>
      </c>
      <c r="K95" s="244" t="s">
        <v>78</v>
      </c>
      <c r="L95" s="249"/>
      <c r="M95" s="250" t="s">
        <v>78</v>
      </c>
      <c r="N95" s="251" t="s">
        <v>50</v>
      </c>
      <c r="O95" s="42"/>
      <c r="P95" s="201">
        <f>O95*H95</f>
        <v>0</v>
      </c>
      <c r="Q95" s="201">
        <v>3.5000000000000003E-2</v>
      </c>
      <c r="R95" s="201">
        <f>Q95*H95</f>
        <v>0.10500000000000001</v>
      </c>
      <c r="S95" s="201">
        <v>0</v>
      </c>
      <c r="T95" s="202">
        <f>S95*H95</f>
        <v>0</v>
      </c>
      <c r="AR95" s="23" t="s">
        <v>209</v>
      </c>
      <c r="AT95" s="23" t="s">
        <v>346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194</v>
      </c>
      <c r="BM95" s="23" t="s">
        <v>3468</v>
      </c>
    </row>
    <row r="96" spans="2:65" s="1" customFormat="1" ht="16.5" customHeight="1">
      <c r="B96" s="41"/>
      <c r="C96" s="192" t="s">
        <v>205</v>
      </c>
      <c r="D96" s="192" t="s">
        <v>176</v>
      </c>
      <c r="E96" s="193" t="s">
        <v>3469</v>
      </c>
      <c r="F96" s="194" t="s">
        <v>3470</v>
      </c>
      <c r="G96" s="195" t="s">
        <v>338</v>
      </c>
      <c r="H96" s="196">
        <v>10</v>
      </c>
      <c r="I96" s="197"/>
      <c r="J96" s="198">
        <f>ROUND(I96*H96,2)</f>
        <v>0</v>
      </c>
      <c r="K96" s="194" t="s">
        <v>276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3471</v>
      </c>
    </row>
    <row r="97" spans="2:65" s="1" customFormat="1" ht="13.5">
      <c r="B97" s="41"/>
      <c r="C97" s="63"/>
      <c r="D97" s="204" t="s">
        <v>182</v>
      </c>
      <c r="E97" s="63"/>
      <c r="F97" s="205" t="s">
        <v>3472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" customFormat="1" ht="16.5" customHeight="1">
      <c r="B98" s="41"/>
      <c r="C98" s="242" t="s">
        <v>209</v>
      </c>
      <c r="D98" s="242" t="s">
        <v>346</v>
      </c>
      <c r="E98" s="243" t="s">
        <v>3473</v>
      </c>
      <c r="F98" s="244" t="s">
        <v>3474</v>
      </c>
      <c r="G98" s="245" t="s">
        <v>338</v>
      </c>
      <c r="H98" s="246">
        <v>10</v>
      </c>
      <c r="I98" s="247"/>
      <c r="J98" s="248">
        <f>ROUND(I98*H98,2)</f>
        <v>0</v>
      </c>
      <c r="K98" s="244" t="s">
        <v>78</v>
      </c>
      <c r="L98" s="249"/>
      <c r="M98" s="250" t="s">
        <v>78</v>
      </c>
      <c r="N98" s="251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209</v>
      </c>
      <c r="AT98" s="23" t="s">
        <v>346</v>
      </c>
      <c r="AU98" s="23" t="s">
        <v>89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194</v>
      </c>
      <c r="BM98" s="23" t="s">
        <v>3475</v>
      </c>
    </row>
    <row r="99" spans="2:65" s="1" customFormat="1" ht="27">
      <c r="B99" s="41"/>
      <c r="C99" s="63"/>
      <c r="D99" s="204" t="s">
        <v>351</v>
      </c>
      <c r="E99" s="63"/>
      <c r="F99" s="252" t="s">
        <v>3476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351</v>
      </c>
      <c r="AU99" s="23" t="s">
        <v>89</v>
      </c>
    </row>
    <row r="100" spans="2:65" s="1" customFormat="1" ht="16.5" customHeight="1">
      <c r="B100" s="41"/>
      <c r="C100" s="192" t="s">
        <v>213</v>
      </c>
      <c r="D100" s="192" t="s">
        <v>176</v>
      </c>
      <c r="E100" s="193" t="s">
        <v>3477</v>
      </c>
      <c r="F100" s="194" t="s">
        <v>3478</v>
      </c>
      <c r="G100" s="195" t="s">
        <v>338</v>
      </c>
      <c r="H100" s="196">
        <v>5</v>
      </c>
      <c r="I100" s="197"/>
      <c r="J100" s="198">
        <f>ROUND(I100*H100,2)</f>
        <v>0</v>
      </c>
      <c r="K100" s="194" t="s">
        <v>276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1.1199999999999999E-3</v>
      </c>
      <c r="R100" s="201">
        <f>Q100*H100</f>
        <v>5.5999999999999991E-3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3479</v>
      </c>
    </row>
    <row r="101" spans="2:65" s="1" customFormat="1" ht="13.5">
      <c r="B101" s="41"/>
      <c r="C101" s="63"/>
      <c r="D101" s="204" t="s">
        <v>182</v>
      </c>
      <c r="E101" s="63"/>
      <c r="F101" s="205" t="s">
        <v>3480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" customFormat="1" ht="16.5" customHeight="1">
      <c r="B102" s="41"/>
      <c r="C102" s="242" t="s">
        <v>109</v>
      </c>
      <c r="D102" s="242" t="s">
        <v>346</v>
      </c>
      <c r="E102" s="243" t="s">
        <v>3481</v>
      </c>
      <c r="F102" s="244" t="s">
        <v>3482</v>
      </c>
      <c r="G102" s="245" t="s">
        <v>795</v>
      </c>
      <c r="H102" s="246">
        <v>5</v>
      </c>
      <c r="I102" s="247"/>
      <c r="J102" s="248">
        <f>ROUND(I102*H102,2)</f>
        <v>0</v>
      </c>
      <c r="K102" s="244" t="s">
        <v>78</v>
      </c>
      <c r="L102" s="249"/>
      <c r="M102" s="250" t="s">
        <v>78</v>
      </c>
      <c r="N102" s="251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209</v>
      </c>
      <c r="AT102" s="23" t="s">
        <v>346</v>
      </c>
      <c r="AU102" s="23" t="s">
        <v>89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194</v>
      </c>
      <c r="BM102" s="23" t="s">
        <v>3483</v>
      </c>
    </row>
    <row r="103" spans="2:65" s="1" customFormat="1" ht="81">
      <c r="B103" s="41"/>
      <c r="C103" s="63"/>
      <c r="D103" s="204" t="s">
        <v>351</v>
      </c>
      <c r="E103" s="63"/>
      <c r="F103" s="252" t="s">
        <v>3484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351</v>
      </c>
      <c r="AU103" s="23" t="s">
        <v>89</v>
      </c>
    </row>
    <row r="104" spans="2:65" s="1" customFormat="1" ht="16.5" customHeight="1">
      <c r="B104" s="41"/>
      <c r="C104" s="192" t="s">
        <v>112</v>
      </c>
      <c r="D104" s="192" t="s">
        <v>176</v>
      </c>
      <c r="E104" s="193" t="s">
        <v>3485</v>
      </c>
      <c r="F104" s="194" t="s">
        <v>3486</v>
      </c>
      <c r="G104" s="195" t="s">
        <v>338</v>
      </c>
      <c r="H104" s="196">
        <v>10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1.8E-3</v>
      </c>
      <c r="R104" s="201">
        <f>Q104*H104</f>
        <v>1.7999999999999999E-2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3487</v>
      </c>
    </row>
    <row r="105" spans="2:65" s="1" customFormat="1" ht="16.5" customHeight="1">
      <c r="B105" s="41"/>
      <c r="C105" s="242" t="s">
        <v>115</v>
      </c>
      <c r="D105" s="242" t="s">
        <v>346</v>
      </c>
      <c r="E105" s="243" t="s">
        <v>3488</v>
      </c>
      <c r="F105" s="244" t="s">
        <v>3489</v>
      </c>
      <c r="G105" s="245" t="s">
        <v>338</v>
      </c>
      <c r="H105" s="246">
        <v>10</v>
      </c>
      <c r="I105" s="247"/>
      <c r="J105" s="248">
        <f>ROUND(I105*H105,2)</f>
        <v>0</v>
      </c>
      <c r="K105" s="244" t="s">
        <v>78</v>
      </c>
      <c r="L105" s="249"/>
      <c r="M105" s="250" t="s">
        <v>78</v>
      </c>
      <c r="N105" s="251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209</v>
      </c>
      <c r="AT105" s="23" t="s">
        <v>346</v>
      </c>
      <c r="AU105" s="23" t="s">
        <v>89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194</v>
      </c>
      <c r="BM105" s="23" t="s">
        <v>3490</v>
      </c>
    </row>
    <row r="106" spans="2:65" s="10" customFormat="1" ht="29.85" customHeight="1">
      <c r="B106" s="176"/>
      <c r="C106" s="177"/>
      <c r="D106" s="178" t="s">
        <v>79</v>
      </c>
      <c r="E106" s="190" t="s">
        <v>3491</v>
      </c>
      <c r="F106" s="190" t="s">
        <v>3492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P107+P122+P139+P146+P149+P158</f>
        <v>0</v>
      </c>
      <c r="Q106" s="184"/>
      <c r="R106" s="185">
        <f>R107+R122+R139+R146+R149+R158</f>
        <v>0</v>
      </c>
      <c r="S106" s="184"/>
      <c r="T106" s="186">
        <f>T107+T122+T139+T146+T149+T158</f>
        <v>0</v>
      </c>
      <c r="AR106" s="187" t="s">
        <v>87</v>
      </c>
      <c r="AT106" s="188" t="s">
        <v>79</v>
      </c>
      <c r="AU106" s="188" t="s">
        <v>87</v>
      </c>
      <c r="AY106" s="187" t="s">
        <v>173</v>
      </c>
      <c r="BK106" s="189">
        <f>BK107+BK122+BK139+BK146+BK149+BK158</f>
        <v>0</v>
      </c>
    </row>
    <row r="107" spans="2:65" s="10" customFormat="1" ht="14.85" customHeight="1">
      <c r="B107" s="176"/>
      <c r="C107" s="177"/>
      <c r="D107" s="178" t="s">
        <v>79</v>
      </c>
      <c r="E107" s="190" t="s">
        <v>87</v>
      </c>
      <c r="F107" s="190" t="s">
        <v>3493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SUM(P108:P121)</f>
        <v>0</v>
      </c>
      <c r="Q107" s="184"/>
      <c r="R107" s="185">
        <f>SUM(R108:R121)</f>
        <v>0</v>
      </c>
      <c r="S107" s="184"/>
      <c r="T107" s="186">
        <f>SUM(T108:T121)</f>
        <v>0</v>
      </c>
      <c r="AR107" s="187" t="s">
        <v>87</v>
      </c>
      <c r="AT107" s="188" t="s">
        <v>79</v>
      </c>
      <c r="AU107" s="188" t="s">
        <v>89</v>
      </c>
      <c r="AY107" s="187" t="s">
        <v>173</v>
      </c>
      <c r="BK107" s="189">
        <f>SUM(BK108:BK121)</f>
        <v>0</v>
      </c>
    </row>
    <row r="108" spans="2:65" s="1" customFormat="1" ht="16.5" customHeight="1">
      <c r="B108" s="41"/>
      <c r="C108" s="192" t="s">
        <v>118</v>
      </c>
      <c r="D108" s="192" t="s">
        <v>176</v>
      </c>
      <c r="E108" s="193" t="s">
        <v>3494</v>
      </c>
      <c r="F108" s="194" t="s">
        <v>3495</v>
      </c>
      <c r="G108" s="195" t="s">
        <v>256</v>
      </c>
      <c r="H108" s="196">
        <v>1490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188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3496</v>
      </c>
    </row>
    <row r="109" spans="2:65" s="1" customFormat="1" ht="13.5">
      <c r="B109" s="41"/>
      <c r="C109" s="63"/>
      <c r="D109" s="204" t="s">
        <v>182</v>
      </c>
      <c r="E109" s="63"/>
      <c r="F109" s="205" t="s">
        <v>3495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188</v>
      </c>
    </row>
    <row r="110" spans="2:65" s="1" customFormat="1" ht="25.5" customHeight="1">
      <c r="B110" s="41"/>
      <c r="C110" s="192" t="s">
        <v>121</v>
      </c>
      <c r="D110" s="192" t="s">
        <v>176</v>
      </c>
      <c r="E110" s="193" t="s">
        <v>3497</v>
      </c>
      <c r="F110" s="194" t="s">
        <v>3498</v>
      </c>
      <c r="G110" s="195" t="s">
        <v>338</v>
      </c>
      <c r="H110" s="196">
        <v>26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188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3499</v>
      </c>
    </row>
    <row r="111" spans="2:65" s="1" customFormat="1" ht="13.5">
      <c r="B111" s="41"/>
      <c r="C111" s="63"/>
      <c r="D111" s="204" t="s">
        <v>182</v>
      </c>
      <c r="E111" s="63"/>
      <c r="F111" s="205" t="s">
        <v>3498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188</v>
      </c>
    </row>
    <row r="112" spans="2:65" s="1" customFormat="1" ht="16.5" customHeight="1">
      <c r="B112" s="41"/>
      <c r="C112" s="192" t="s">
        <v>10</v>
      </c>
      <c r="D112" s="192" t="s">
        <v>176</v>
      </c>
      <c r="E112" s="193" t="s">
        <v>3500</v>
      </c>
      <c r="F112" s="194" t="s">
        <v>3501</v>
      </c>
      <c r="G112" s="195" t="s">
        <v>256</v>
      </c>
      <c r="H112" s="196">
        <v>953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188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3502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3501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188</v>
      </c>
    </row>
    <row r="114" spans="2:65" s="1" customFormat="1" ht="16.5" customHeight="1">
      <c r="B114" s="41"/>
      <c r="C114" s="192" t="s">
        <v>239</v>
      </c>
      <c r="D114" s="192" t="s">
        <v>176</v>
      </c>
      <c r="E114" s="193" t="s">
        <v>3503</v>
      </c>
      <c r="F114" s="194" t="s">
        <v>3504</v>
      </c>
      <c r="G114" s="195" t="s">
        <v>256</v>
      </c>
      <c r="H114" s="196">
        <v>953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188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3505</v>
      </c>
    </row>
    <row r="115" spans="2:65" s="1" customFormat="1" ht="13.5">
      <c r="B115" s="41"/>
      <c r="C115" s="63"/>
      <c r="D115" s="204" t="s">
        <v>182</v>
      </c>
      <c r="E115" s="63"/>
      <c r="F115" s="205" t="s">
        <v>3504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188</v>
      </c>
    </row>
    <row r="116" spans="2:65" s="1" customFormat="1" ht="16.5" customHeight="1">
      <c r="B116" s="41"/>
      <c r="C116" s="192" t="s">
        <v>243</v>
      </c>
      <c r="D116" s="192" t="s">
        <v>176</v>
      </c>
      <c r="E116" s="193" t="s">
        <v>3506</v>
      </c>
      <c r="F116" s="194" t="s">
        <v>3507</v>
      </c>
      <c r="G116" s="195" t="s">
        <v>256</v>
      </c>
      <c r="H116" s="196">
        <v>953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188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3508</v>
      </c>
    </row>
    <row r="117" spans="2:65" s="1" customFormat="1" ht="13.5">
      <c r="B117" s="41"/>
      <c r="C117" s="63"/>
      <c r="D117" s="204" t="s">
        <v>182</v>
      </c>
      <c r="E117" s="63"/>
      <c r="F117" s="205" t="s">
        <v>3507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188</v>
      </c>
    </row>
    <row r="118" spans="2:65" s="1" customFormat="1" ht="16.5" customHeight="1">
      <c r="B118" s="41"/>
      <c r="C118" s="192" t="s">
        <v>249</v>
      </c>
      <c r="D118" s="192" t="s">
        <v>176</v>
      </c>
      <c r="E118" s="193" t="s">
        <v>3509</v>
      </c>
      <c r="F118" s="194" t="s">
        <v>3510</v>
      </c>
      <c r="G118" s="195" t="s">
        <v>275</v>
      </c>
      <c r="H118" s="196">
        <v>36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188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3511</v>
      </c>
    </row>
    <row r="119" spans="2:65" s="1" customFormat="1" ht="13.5">
      <c r="B119" s="41"/>
      <c r="C119" s="63"/>
      <c r="D119" s="204" t="s">
        <v>182</v>
      </c>
      <c r="E119" s="63"/>
      <c r="F119" s="205" t="s">
        <v>3512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188</v>
      </c>
    </row>
    <row r="120" spans="2:65" s="1" customFormat="1" ht="16.5" customHeight="1">
      <c r="B120" s="41"/>
      <c r="C120" s="192" t="s">
        <v>253</v>
      </c>
      <c r="D120" s="192" t="s">
        <v>176</v>
      </c>
      <c r="E120" s="193" t="s">
        <v>3513</v>
      </c>
      <c r="F120" s="194" t="s">
        <v>3514</v>
      </c>
      <c r="G120" s="195" t="s">
        <v>256</v>
      </c>
      <c r="H120" s="196">
        <v>4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188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3515</v>
      </c>
    </row>
    <row r="121" spans="2:65" s="1" customFormat="1" ht="13.5">
      <c r="B121" s="41"/>
      <c r="C121" s="63"/>
      <c r="D121" s="204" t="s">
        <v>182</v>
      </c>
      <c r="E121" s="63"/>
      <c r="F121" s="205" t="s">
        <v>3514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188</v>
      </c>
    </row>
    <row r="122" spans="2:65" s="10" customFormat="1" ht="22.35" customHeight="1">
      <c r="B122" s="176"/>
      <c r="C122" s="177"/>
      <c r="D122" s="178" t="s">
        <v>79</v>
      </c>
      <c r="E122" s="190" t="s">
        <v>89</v>
      </c>
      <c r="F122" s="190" t="s">
        <v>3516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SUM(P123:P138)</f>
        <v>0</v>
      </c>
      <c r="Q122" s="184"/>
      <c r="R122" s="185">
        <f>SUM(R123:R138)</f>
        <v>0</v>
      </c>
      <c r="S122" s="184"/>
      <c r="T122" s="186">
        <f>SUM(T123:T138)</f>
        <v>0</v>
      </c>
      <c r="AR122" s="187" t="s">
        <v>89</v>
      </c>
      <c r="AT122" s="188" t="s">
        <v>79</v>
      </c>
      <c r="AU122" s="188" t="s">
        <v>89</v>
      </c>
      <c r="AY122" s="187" t="s">
        <v>173</v>
      </c>
      <c r="BK122" s="189">
        <f>SUM(BK123:BK138)</f>
        <v>0</v>
      </c>
    </row>
    <row r="123" spans="2:65" s="1" customFormat="1" ht="25.5" customHeight="1">
      <c r="B123" s="41"/>
      <c r="C123" s="192" t="s">
        <v>124</v>
      </c>
      <c r="D123" s="192" t="s">
        <v>176</v>
      </c>
      <c r="E123" s="193" t="s">
        <v>3517</v>
      </c>
      <c r="F123" s="194" t="s">
        <v>3518</v>
      </c>
      <c r="G123" s="195" t="s">
        <v>338</v>
      </c>
      <c r="H123" s="196">
        <v>4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188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3519</v>
      </c>
    </row>
    <row r="124" spans="2:65" s="1" customFormat="1" ht="27">
      <c r="B124" s="41"/>
      <c r="C124" s="63"/>
      <c r="D124" s="204" t="s">
        <v>182</v>
      </c>
      <c r="E124" s="63"/>
      <c r="F124" s="205" t="s">
        <v>3518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188</v>
      </c>
    </row>
    <row r="125" spans="2:65" s="1" customFormat="1" ht="16.5" customHeight="1">
      <c r="B125" s="41"/>
      <c r="C125" s="242" t="s">
        <v>9</v>
      </c>
      <c r="D125" s="242" t="s">
        <v>346</v>
      </c>
      <c r="E125" s="243" t="s">
        <v>3520</v>
      </c>
      <c r="F125" s="244" t="s">
        <v>3521</v>
      </c>
      <c r="G125" s="245" t="s">
        <v>338</v>
      </c>
      <c r="H125" s="246">
        <v>4</v>
      </c>
      <c r="I125" s="247"/>
      <c r="J125" s="248">
        <f>ROUND(I125*H125,2)</f>
        <v>0</v>
      </c>
      <c r="K125" s="244" t="s">
        <v>78</v>
      </c>
      <c r="L125" s="249"/>
      <c r="M125" s="250" t="s">
        <v>78</v>
      </c>
      <c r="N125" s="251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666</v>
      </c>
      <c r="AT125" s="23" t="s">
        <v>346</v>
      </c>
      <c r="AU125" s="23" t="s">
        <v>188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3522</v>
      </c>
    </row>
    <row r="126" spans="2:65" s="1" customFormat="1" ht="13.5">
      <c r="B126" s="41"/>
      <c r="C126" s="63"/>
      <c r="D126" s="204" t="s">
        <v>182</v>
      </c>
      <c r="E126" s="63"/>
      <c r="F126" s="205" t="s">
        <v>3521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188</v>
      </c>
    </row>
    <row r="127" spans="2:65" s="1" customFormat="1" ht="25.5" customHeight="1">
      <c r="B127" s="41"/>
      <c r="C127" s="192" t="s">
        <v>129</v>
      </c>
      <c r="D127" s="192" t="s">
        <v>176</v>
      </c>
      <c r="E127" s="193" t="s">
        <v>3523</v>
      </c>
      <c r="F127" s="194" t="s">
        <v>3524</v>
      </c>
      <c r="G127" s="195" t="s">
        <v>338</v>
      </c>
      <c r="H127" s="196">
        <v>10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188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3525</v>
      </c>
    </row>
    <row r="128" spans="2:65" s="1" customFormat="1" ht="27">
      <c r="B128" s="41"/>
      <c r="C128" s="63"/>
      <c r="D128" s="204" t="s">
        <v>182</v>
      </c>
      <c r="E128" s="63"/>
      <c r="F128" s="205" t="s">
        <v>3524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188</v>
      </c>
    </row>
    <row r="129" spans="2:65" s="1" customFormat="1" ht="16.5" customHeight="1">
      <c r="B129" s="41"/>
      <c r="C129" s="242" t="s">
        <v>387</v>
      </c>
      <c r="D129" s="242" t="s">
        <v>346</v>
      </c>
      <c r="E129" s="243" t="s">
        <v>3526</v>
      </c>
      <c r="F129" s="244" t="s">
        <v>3527</v>
      </c>
      <c r="G129" s="245" t="s">
        <v>338</v>
      </c>
      <c r="H129" s="246">
        <v>10</v>
      </c>
      <c r="I129" s="247"/>
      <c r="J129" s="248">
        <f>ROUND(I129*H129,2)</f>
        <v>0</v>
      </c>
      <c r="K129" s="244" t="s">
        <v>78</v>
      </c>
      <c r="L129" s="249"/>
      <c r="M129" s="250" t="s">
        <v>78</v>
      </c>
      <c r="N129" s="251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666</v>
      </c>
      <c r="AT129" s="23" t="s">
        <v>346</v>
      </c>
      <c r="AU129" s="23" t="s">
        <v>188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3528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3527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188</v>
      </c>
    </row>
    <row r="131" spans="2:65" s="1" customFormat="1" ht="16.5" customHeight="1">
      <c r="B131" s="41"/>
      <c r="C131" s="192" t="s">
        <v>394</v>
      </c>
      <c r="D131" s="192" t="s">
        <v>176</v>
      </c>
      <c r="E131" s="193" t="s">
        <v>3529</v>
      </c>
      <c r="F131" s="194" t="s">
        <v>3530</v>
      </c>
      <c r="G131" s="195" t="s">
        <v>338</v>
      </c>
      <c r="H131" s="196">
        <v>10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188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3531</v>
      </c>
    </row>
    <row r="132" spans="2:65" s="1" customFormat="1" ht="13.5">
      <c r="B132" s="41"/>
      <c r="C132" s="63"/>
      <c r="D132" s="204" t="s">
        <v>182</v>
      </c>
      <c r="E132" s="63"/>
      <c r="F132" s="205" t="s">
        <v>3530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188</v>
      </c>
    </row>
    <row r="133" spans="2:65" s="1" customFormat="1" ht="16.5" customHeight="1">
      <c r="B133" s="41"/>
      <c r="C133" s="192" t="s">
        <v>402</v>
      </c>
      <c r="D133" s="192" t="s">
        <v>176</v>
      </c>
      <c r="E133" s="193" t="s">
        <v>3532</v>
      </c>
      <c r="F133" s="194" t="s">
        <v>3533</v>
      </c>
      <c r="G133" s="195" t="s">
        <v>338</v>
      </c>
      <c r="H133" s="196">
        <v>28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188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3534</v>
      </c>
    </row>
    <row r="134" spans="2:65" s="1" customFormat="1" ht="13.5">
      <c r="B134" s="41"/>
      <c r="C134" s="63"/>
      <c r="D134" s="204" t="s">
        <v>182</v>
      </c>
      <c r="E134" s="63"/>
      <c r="F134" s="205" t="s">
        <v>3533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188</v>
      </c>
    </row>
    <row r="135" spans="2:65" s="1" customFormat="1" ht="16.5" customHeight="1">
      <c r="B135" s="41"/>
      <c r="C135" s="192" t="s">
        <v>407</v>
      </c>
      <c r="D135" s="192" t="s">
        <v>176</v>
      </c>
      <c r="E135" s="193" t="s">
        <v>3535</v>
      </c>
      <c r="F135" s="194" t="s">
        <v>3536</v>
      </c>
      <c r="G135" s="195" t="s">
        <v>3537</v>
      </c>
      <c r="H135" s="196">
        <v>560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188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3538</v>
      </c>
    </row>
    <row r="136" spans="2:65" s="1" customFormat="1" ht="13.5">
      <c r="B136" s="41"/>
      <c r="C136" s="63"/>
      <c r="D136" s="204" t="s">
        <v>182</v>
      </c>
      <c r="E136" s="63"/>
      <c r="F136" s="205" t="s">
        <v>3536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188</v>
      </c>
    </row>
    <row r="137" spans="2:65" s="1" customFormat="1" ht="16.5" customHeight="1">
      <c r="B137" s="41"/>
      <c r="C137" s="192" t="s">
        <v>414</v>
      </c>
      <c r="D137" s="192" t="s">
        <v>176</v>
      </c>
      <c r="E137" s="193" t="s">
        <v>3539</v>
      </c>
      <c r="F137" s="194" t="s">
        <v>3540</v>
      </c>
      <c r="G137" s="195" t="s">
        <v>338</v>
      </c>
      <c r="H137" s="196">
        <v>14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188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3541</v>
      </c>
    </row>
    <row r="138" spans="2:65" s="1" customFormat="1" ht="13.5">
      <c r="B138" s="41"/>
      <c r="C138" s="63"/>
      <c r="D138" s="204" t="s">
        <v>182</v>
      </c>
      <c r="E138" s="63"/>
      <c r="F138" s="205" t="s">
        <v>3540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188</v>
      </c>
    </row>
    <row r="139" spans="2:65" s="10" customFormat="1" ht="22.35" customHeight="1">
      <c r="B139" s="176"/>
      <c r="C139" s="177"/>
      <c r="D139" s="178" t="s">
        <v>79</v>
      </c>
      <c r="E139" s="190" t="s">
        <v>188</v>
      </c>
      <c r="F139" s="190" t="s">
        <v>3542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SUM(P140:P145)</f>
        <v>0</v>
      </c>
      <c r="Q139" s="184"/>
      <c r="R139" s="185">
        <f>SUM(R140:R145)</f>
        <v>0</v>
      </c>
      <c r="S139" s="184"/>
      <c r="T139" s="186">
        <f>SUM(T140:T145)</f>
        <v>0</v>
      </c>
      <c r="AR139" s="187" t="s">
        <v>89</v>
      </c>
      <c r="AT139" s="188" t="s">
        <v>79</v>
      </c>
      <c r="AU139" s="188" t="s">
        <v>89</v>
      </c>
      <c r="AY139" s="187" t="s">
        <v>173</v>
      </c>
      <c r="BK139" s="189">
        <f>SUM(BK140:BK145)</f>
        <v>0</v>
      </c>
    </row>
    <row r="140" spans="2:65" s="1" customFormat="1" ht="16.5" customHeight="1">
      <c r="B140" s="41"/>
      <c r="C140" s="192" t="s">
        <v>420</v>
      </c>
      <c r="D140" s="192" t="s">
        <v>176</v>
      </c>
      <c r="E140" s="193" t="s">
        <v>3543</v>
      </c>
      <c r="F140" s="194" t="s">
        <v>3544</v>
      </c>
      <c r="G140" s="195" t="s">
        <v>256</v>
      </c>
      <c r="H140" s="196">
        <v>80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188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3545</v>
      </c>
    </row>
    <row r="141" spans="2:65" s="1" customFormat="1" ht="13.5">
      <c r="B141" s="41"/>
      <c r="C141" s="63"/>
      <c r="D141" s="204" t="s">
        <v>182</v>
      </c>
      <c r="E141" s="63"/>
      <c r="F141" s="205" t="s">
        <v>3544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188</v>
      </c>
    </row>
    <row r="142" spans="2:65" s="1" customFormat="1" ht="16.5" customHeight="1">
      <c r="B142" s="41"/>
      <c r="C142" s="192" t="s">
        <v>427</v>
      </c>
      <c r="D142" s="192" t="s">
        <v>176</v>
      </c>
      <c r="E142" s="193" t="s">
        <v>3546</v>
      </c>
      <c r="F142" s="194" t="s">
        <v>3547</v>
      </c>
      <c r="G142" s="195" t="s">
        <v>256</v>
      </c>
      <c r="H142" s="196">
        <v>80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188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3548</v>
      </c>
    </row>
    <row r="143" spans="2:65" s="1" customFormat="1" ht="13.5">
      <c r="B143" s="41"/>
      <c r="C143" s="63"/>
      <c r="D143" s="204" t="s">
        <v>182</v>
      </c>
      <c r="E143" s="63"/>
      <c r="F143" s="205" t="s">
        <v>3547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188</v>
      </c>
    </row>
    <row r="144" spans="2:65" s="1" customFormat="1" ht="25.5" customHeight="1">
      <c r="B144" s="41"/>
      <c r="C144" s="242" t="s">
        <v>434</v>
      </c>
      <c r="D144" s="242" t="s">
        <v>346</v>
      </c>
      <c r="E144" s="243" t="s">
        <v>3549</v>
      </c>
      <c r="F144" s="244" t="s">
        <v>3550</v>
      </c>
      <c r="G144" s="245" t="s">
        <v>256</v>
      </c>
      <c r="H144" s="246">
        <v>80</v>
      </c>
      <c r="I144" s="247"/>
      <c r="J144" s="248">
        <f>ROUND(I144*H144,2)</f>
        <v>0</v>
      </c>
      <c r="K144" s="244" t="s">
        <v>78</v>
      </c>
      <c r="L144" s="249"/>
      <c r="M144" s="250" t="s">
        <v>78</v>
      </c>
      <c r="N144" s="251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666</v>
      </c>
      <c r="AT144" s="23" t="s">
        <v>346</v>
      </c>
      <c r="AU144" s="23" t="s">
        <v>188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3551</v>
      </c>
    </row>
    <row r="145" spans="2:65" s="1" customFormat="1" ht="27">
      <c r="B145" s="41"/>
      <c r="C145" s="63"/>
      <c r="D145" s="204" t="s">
        <v>182</v>
      </c>
      <c r="E145" s="63"/>
      <c r="F145" s="205" t="s">
        <v>3550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188</v>
      </c>
    </row>
    <row r="146" spans="2:65" s="10" customFormat="1" ht="22.35" customHeight="1">
      <c r="B146" s="176"/>
      <c r="C146" s="177"/>
      <c r="D146" s="178" t="s">
        <v>79</v>
      </c>
      <c r="E146" s="190" t="s">
        <v>194</v>
      </c>
      <c r="F146" s="190" t="s">
        <v>3552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SUM(P147:P148)</f>
        <v>0</v>
      </c>
      <c r="Q146" s="184"/>
      <c r="R146" s="185">
        <f>SUM(R147:R148)</f>
        <v>0</v>
      </c>
      <c r="S146" s="184"/>
      <c r="T146" s="186">
        <f>SUM(T147:T148)</f>
        <v>0</v>
      </c>
      <c r="AR146" s="187" t="s">
        <v>89</v>
      </c>
      <c r="AT146" s="188" t="s">
        <v>79</v>
      </c>
      <c r="AU146" s="188" t="s">
        <v>89</v>
      </c>
      <c r="AY146" s="187" t="s">
        <v>173</v>
      </c>
      <c r="BK146" s="189">
        <f>SUM(BK147:BK148)</f>
        <v>0</v>
      </c>
    </row>
    <row r="147" spans="2:65" s="1" customFormat="1" ht="25.5" customHeight="1">
      <c r="B147" s="41"/>
      <c r="C147" s="192" t="s">
        <v>441</v>
      </c>
      <c r="D147" s="192" t="s">
        <v>176</v>
      </c>
      <c r="E147" s="193" t="s">
        <v>3553</v>
      </c>
      <c r="F147" s="194" t="s">
        <v>3554</v>
      </c>
      <c r="G147" s="195" t="s">
        <v>256</v>
      </c>
      <c r="H147" s="196">
        <v>4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188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3555</v>
      </c>
    </row>
    <row r="148" spans="2:65" s="1" customFormat="1" ht="13.5">
      <c r="B148" s="41"/>
      <c r="C148" s="63"/>
      <c r="D148" s="204" t="s">
        <v>182</v>
      </c>
      <c r="E148" s="63"/>
      <c r="F148" s="205" t="s">
        <v>3554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188</v>
      </c>
    </row>
    <row r="149" spans="2:65" s="10" customFormat="1" ht="22.35" customHeight="1">
      <c r="B149" s="176"/>
      <c r="C149" s="177"/>
      <c r="D149" s="178" t="s">
        <v>79</v>
      </c>
      <c r="E149" s="190" t="s">
        <v>172</v>
      </c>
      <c r="F149" s="190" t="s">
        <v>3556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SUM(P150:P157)</f>
        <v>0</v>
      </c>
      <c r="Q149" s="184"/>
      <c r="R149" s="185">
        <f>SUM(R150:R157)</f>
        <v>0</v>
      </c>
      <c r="S149" s="184"/>
      <c r="T149" s="186">
        <f>SUM(T150:T157)</f>
        <v>0</v>
      </c>
      <c r="AR149" s="187" t="s">
        <v>89</v>
      </c>
      <c r="AT149" s="188" t="s">
        <v>79</v>
      </c>
      <c r="AU149" s="188" t="s">
        <v>89</v>
      </c>
      <c r="AY149" s="187" t="s">
        <v>173</v>
      </c>
      <c r="BK149" s="189">
        <f>SUM(BK150:BK157)</f>
        <v>0</v>
      </c>
    </row>
    <row r="150" spans="2:65" s="1" customFormat="1" ht="16.5" customHeight="1">
      <c r="B150" s="41"/>
      <c r="C150" s="192" t="s">
        <v>666</v>
      </c>
      <c r="D150" s="192" t="s">
        <v>176</v>
      </c>
      <c r="E150" s="193" t="s">
        <v>3557</v>
      </c>
      <c r="F150" s="194" t="s">
        <v>3558</v>
      </c>
      <c r="G150" s="195" t="s">
        <v>256</v>
      </c>
      <c r="H150" s="196">
        <v>953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188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3559</v>
      </c>
    </row>
    <row r="151" spans="2:65" s="1" customFormat="1" ht="13.5">
      <c r="B151" s="41"/>
      <c r="C151" s="63"/>
      <c r="D151" s="204" t="s">
        <v>182</v>
      </c>
      <c r="E151" s="63"/>
      <c r="F151" s="205" t="s">
        <v>3558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188</v>
      </c>
    </row>
    <row r="152" spans="2:65" s="1" customFormat="1" ht="16.5" customHeight="1">
      <c r="B152" s="41"/>
      <c r="C152" s="192" t="s">
        <v>673</v>
      </c>
      <c r="D152" s="192" t="s">
        <v>176</v>
      </c>
      <c r="E152" s="193" t="s">
        <v>3560</v>
      </c>
      <c r="F152" s="194" t="s">
        <v>3561</v>
      </c>
      <c r="G152" s="195" t="s">
        <v>256</v>
      </c>
      <c r="H152" s="196">
        <v>953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239</v>
      </c>
      <c r="AT152" s="23" t="s">
        <v>176</v>
      </c>
      <c r="AU152" s="23" t="s">
        <v>188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239</v>
      </c>
      <c r="BM152" s="23" t="s">
        <v>3562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3561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188</v>
      </c>
    </row>
    <row r="154" spans="2:65" s="1" customFormat="1" ht="16.5" customHeight="1">
      <c r="B154" s="41"/>
      <c r="C154" s="192" t="s">
        <v>678</v>
      </c>
      <c r="D154" s="192" t="s">
        <v>176</v>
      </c>
      <c r="E154" s="193" t="s">
        <v>3563</v>
      </c>
      <c r="F154" s="194" t="s">
        <v>3564</v>
      </c>
      <c r="G154" s="195" t="s">
        <v>3537</v>
      </c>
      <c r="H154" s="196">
        <v>9530</v>
      </c>
      <c r="I154" s="197"/>
      <c r="J154" s="198">
        <f>ROUND(I154*H154,2)</f>
        <v>0</v>
      </c>
      <c r="K154" s="194" t="s">
        <v>78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239</v>
      </c>
      <c r="AT154" s="23" t="s">
        <v>176</v>
      </c>
      <c r="AU154" s="23" t="s">
        <v>188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239</v>
      </c>
      <c r="BM154" s="23" t="s">
        <v>3565</v>
      </c>
    </row>
    <row r="155" spans="2:65" s="1" customFormat="1" ht="13.5">
      <c r="B155" s="41"/>
      <c r="C155" s="63"/>
      <c r="D155" s="204" t="s">
        <v>182</v>
      </c>
      <c r="E155" s="63"/>
      <c r="F155" s="205" t="s">
        <v>3564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188</v>
      </c>
    </row>
    <row r="156" spans="2:65" s="1" customFormat="1" ht="16.5" customHeight="1">
      <c r="B156" s="41"/>
      <c r="C156" s="192" t="s">
        <v>683</v>
      </c>
      <c r="D156" s="192" t="s">
        <v>176</v>
      </c>
      <c r="E156" s="193" t="s">
        <v>3566</v>
      </c>
      <c r="F156" s="194" t="s">
        <v>3567</v>
      </c>
      <c r="G156" s="195" t="s">
        <v>256</v>
      </c>
      <c r="H156" s="196">
        <v>1906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188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3568</v>
      </c>
    </row>
    <row r="157" spans="2:65" s="1" customFormat="1" ht="13.5">
      <c r="B157" s="41"/>
      <c r="C157" s="63"/>
      <c r="D157" s="204" t="s">
        <v>182</v>
      </c>
      <c r="E157" s="63"/>
      <c r="F157" s="205" t="s">
        <v>3567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188</v>
      </c>
    </row>
    <row r="158" spans="2:65" s="10" customFormat="1" ht="22.35" customHeight="1">
      <c r="B158" s="176"/>
      <c r="C158" s="177"/>
      <c r="D158" s="178" t="s">
        <v>79</v>
      </c>
      <c r="E158" s="190" t="s">
        <v>201</v>
      </c>
      <c r="F158" s="190" t="s">
        <v>440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SUM(P159:P160)</f>
        <v>0</v>
      </c>
      <c r="Q158" s="184"/>
      <c r="R158" s="185">
        <f>SUM(R159:R160)</f>
        <v>0</v>
      </c>
      <c r="S158" s="184"/>
      <c r="T158" s="186">
        <f>SUM(T159:T160)</f>
        <v>0</v>
      </c>
      <c r="AR158" s="187" t="s">
        <v>89</v>
      </c>
      <c r="AT158" s="188" t="s">
        <v>79</v>
      </c>
      <c r="AU158" s="188" t="s">
        <v>89</v>
      </c>
      <c r="AY158" s="187" t="s">
        <v>173</v>
      </c>
      <c r="BK158" s="189">
        <f>SUM(BK159:BK160)</f>
        <v>0</v>
      </c>
    </row>
    <row r="159" spans="2:65" s="1" customFormat="1" ht="16.5" customHeight="1">
      <c r="B159" s="41"/>
      <c r="C159" s="192" t="s">
        <v>692</v>
      </c>
      <c r="D159" s="192" t="s">
        <v>176</v>
      </c>
      <c r="E159" s="193" t="s">
        <v>3569</v>
      </c>
      <c r="F159" s="194" t="s">
        <v>3570</v>
      </c>
      <c r="G159" s="195" t="s">
        <v>2629</v>
      </c>
      <c r="H159" s="253"/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188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3571</v>
      </c>
    </row>
    <row r="160" spans="2:65" s="1" customFormat="1" ht="13.5">
      <c r="B160" s="41"/>
      <c r="C160" s="63"/>
      <c r="D160" s="204" t="s">
        <v>182</v>
      </c>
      <c r="E160" s="63"/>
      <c r="F160" s="205" t="s">
        <v>3570</v>
      </c>
      <c r="G160" s="63"/>
      <c r="H160" s="63"/>
      <c r="I160" s="163"/>
      <c r="J160" s="63"/>
      <c r="K160" s="63"/>
      <c r="L160" s="61"/>
      <c r="M160" s="207"/>
      <c r="N160" s="208"/>
      <c r="O160" s="208"/>
      <c r="P160" s="208"/>
      <c r="Q160" s="208"/>
      <c r="R160" s="208"/>
      <c r="S160" s="208"/>
      <c r="T160" s="209"/>
      <c r="AT160" s="23" t="s">
        <v>182</v>
      </c>
      <c r="AU160" s="23" t="s">
        <v>188</v>
      </c>
    </row>
    <row r="161" spans="2:12" s="1" customFormat="1" ht="6.95" customHeight="1">
      <c r="B161" s="56"/>
      <c r="C161" s="57"/>
      <c r="D161" s="57"/>
      <c r="E161" s="57"/>
      <c r="F161" s="57"/>
      <c r="G161" s="57"/>
      <c r="H161" s="57"/>
      <c r="I161" s="139"/>
      <c r="J161" s="57"/>
      <c r="K161" s="57"/>
      <c r="L161" s="61"/>
    </row>
  </sheetData>
  <sheetProtection algorithmName="SHA-512" hashValue="LNozzoI/1QbcTcaMm3SAZJapSSNlmAb9EKk5BZCvKepcwrPEHuRNAPVrBO0vQGAjiwESoXz81gTdXE7TJTKAlg==" saltValue="1U+BONU/FlBVBghzoJRDJ78lvVW+VOO6VcvKm+cdDyi3u60vcuF7OihBmGyEL6ta4JxvU62P3aP0Cy2UKCsJQg==" spinCount="100000" sheet="1" objects="1" scenarios="1" formatColumns="0" formatRows="0" autoFilter="0"/>
  <autoFilter ref="C84:K160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3572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ROUND(SUM(BE117:BE616), 2)</f>
        <v>0</v>
      </c>
      <c r="G30" s="42"/>
      <c r="H30" s="42"/>
      <c r="I30" s="131">
        <v>0.21</v>
      </c>
      <c r="J30" s="130">
        <f>ROUND(ROUND((SUM(BE117:BE616)),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ROUND(SUM(BF117:BF616), 2)</f>
        <v>0</v>
      </c>
      <c r="G31" s="42"/>
      <c r="H31" s="42"/>
      <c r="I31" s="131">
        <v>0.15</v>
      </c>
      <c r="J31" s="130">
        <f>ROUND(ROUND((SUM(BF117:BF616)),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ROUND(SUM(BG117:BG616),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ROUND(SUM(BH117:BH616),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ROUND(SUM(BI117:BI616),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10 - SO.04, SO.05, SO.06, SO.10, SO.12 - Vnější rozvody ZTI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J117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3573</v>
      </c>
      <c r="E57" s="152"/>
      <c r="F57" s="152"/>
      <c r="G57" s="152"/>
      <c r="H57" s="152"/>
      <c r="I57" s="153"/>
      <c r="J57" s="154">
        <f>J118</f>
        <v>0</v>
      </c>
      <c r="K57" s="155"/>
    </row>
    <row r="58" spans="2:47" s="8" customFormat="1" ht="19.899999999999999" customHeight="1">
      <c r="B58" s="156"/>
      <c r="C58" s="157"/>
      <c r="D58" s="158" t="s">
        <v>3574</v>
      </c>
      <c r="E58" s="159"/>
      <c r="F58" s="159"/>
      <c r="G58" s="159"/>
      <c r="H58" s="159"/>
      <c r="I58" s="160"/>
      <c r="J58" s="161">
        <f>J119</f>
        <v>0</v>
      </c>
      <c r="K58" s="162"/>
    </row>
    <row r="59" spans="2:47" s="8" customFormat="1" ht="19.899999999999999" customHeight="1">
      <c r="B59" s="156"/>
      <c r="C59" s="157"/>
      <c r="D59" s="158" t="s">
        <v>3575</v>
      </c>
      <c r="E59" s="159"/>
      <c r="F59" s="159"/>
      <c r="G59" s="159"/>
      <c r="H59" s="159"/>
      <c r="I59" s="160"/>
      <c r="J59" s="161">
        <f>J146</f>
        <v>0</v>
      </c>
      <c r="K59" s="162"/>
    </row>
    <row r="60" spans="2:47" s="8" customFormat="1" ht="19.899999999999999" customHeight="1">
      <c r="B60" s="156"/>
      <c r="C60" s="157"/>
      <c r="D60" s="158" t="s">
        <v>3576</v>
      </c>
      <c r="E60" s="159"/>
      <c r="F60" s="159"/>
      <c r="G60" s="159"/>
      <c r="H60" s="159"/>
      <c r="I60" s="160"/>
      <c r="J60" s="161">
        <f>J159</f>
        <v>0</v>
      </c>
      <c r="K60" s="162"/>
    </row>
    <row r="61" spans="2:47" s="8" customFormat="1" ht="19.899999999999999" customHeight="1">
      <c r="B61" s="156"/>
      <c r="C61" s="157"/>
      <c r="D61" s="158" t="s">
        <v>3577</v>
      </c>
      <c r="E61" s="159"/>
      <c r="F61" s="159"/>
      <c r="G61" s="159"/>
      <c r="H61" s="159"/>
      <c r="I61" s="160"/>
      <c r="J61" s="161">
        <f>J170</f>
        <v>0</v>
      </c>
      <c r="K61" s="162"/>
    </row>
    <row r="62" spans="2:47" s="7" customFormat="1" ht="24.95" customHeight="1">
      <c r="B62" s="149"/>
      <c r="C62" s="150"/>
      <c r="D62" s="151" t="s">
        <v>3578</v>
      </c>
      <c r="E62" s="152"/>
      <c r="F62" s="152"/>
      <c r="G62" s="152"/>
      <c r="H62" s="152"/>
      <c r="I62" s="153"/>
      <c r="J62" s="154">
        <f>J181</f>
        <v>0</v>
      </c>
      <c r="K62" s="155"/>
    </row>
    <row r="63" spans="2:47" s="8" customFormat="1" ht="19.899999999999999" customHeight="1">
      <c r="B63" s="156"/>
      <c r="C63" s="157"/>
      <c r="D63" s="158" t="s">
        <v>3579</v>
      </c>
      <c r="E63" s="159"/>
      <c r="F63" s="159"/>
      <c r="G63" s="159"/>
      <c r="H63" s="159"/>
      <c r="I63" s="160"/>
      <c r="J63" s="161">
        <f>J182</f>
        <v>0</v>
      </c>
      <c r="K63" s="162"/>
    </row>
    <row r="64" spans="2:47" s="8" customFormat="1" ht="19.899999999999999" customHeight="1">
      <c r="B64" s="156"/>
      <c r="C64" s="157"/>
      <c r="D64" s="158" t="s">
        <v>3580</v>
      </c>
      <c r="E64" s="159"/>
      <c r="F64" s="159"/>
      <c r="G64" s="159"/>
      <c r="H64" s="159"/>
      <c r="I64" s="160"/>
      <c r="J64" s="161">
        <f>J221</f>
        <v>0</v>
      </c>
      <c r="K64" s="162"/>
    </row>
    <row r="65" spans="2:11" s="8" customFormat="1" ht="19.899999999999999" customHeight="1">
      <c r="B65" s="156"/>
      <c r="C65" s="157"/>
      <c r="D65" s="158" t="s">
        <v>3577</v>
      </c>
      <c r="E65" s="159"/>
      <c r="F65" s="159"/>
      <c r="G65" s="159"/>
      <c r="H65" s="159"/>
      <c r="I65" s="160"/>
      <c r="J65" s="161">
        <f>J234</f>
        <v>0</v>
      </c>
      <c r="K65" s="162"/>
    </row>
    <row r="66" spans="2:11" s="7" customFormat="1" ht="24.95" customHeight="1">
      <c r="B66" s="149"/>
      <c r="C66" s="150"/>
      <c r="D66" s="151" t="s">
        <v>3581</v>
      </c>
      <c r="E66" s="152"/>
      <c r="F66" s="152"/>
      <c r="G66" s="152"/>
      <c r="H66" s="152"/>
      <c r="I66" s="153"/>
      <c r="J66" s="154">
        <f>J243</f>
        <v>0</v>
      </c>
      <c r="K66" s="155"/>
    </row>
    <row r="67" spans="2:11" s="8" customFormat="1" ht="19.899999999999999" customHeight="1">
      <c r="B67" s="156"/>
      <c r="C67" s="157"/>
      <c r="D67" s="158" t="s">
        <v>3574</v>
      </c>
      <c r="E67" s="159"/>
      <c r="F67" s="159"/>
      <c r="G67" s="159"/>
      <c r="H67" s="159"/>
      <c r="I67" s="160"/>
      <c r="J67" s="161">
        <f>J244</f>
        <v>0</v>
      </c>
      <c r="K67" s="162"/>
    </row>
    <row r="68" spans="2:11" s="8" customFormat="1" ht="19.899999999999999" customHeight="1">
      <c r="B68" s="156"/>
      <c r="C68" s="157"/>
      <c r="D68" s="158" t="s">
        <v>3580</v>
      </c>
      <c r="E68" s="159"/>
      <c r="F68" s="159"/>
      <c r="G68" s="159"/>
      <c r="H68" s="159"/>
      <c r="I68" s="160"/>
      <c r="J68" s="161">
        <f>J271</f>
        <v>0</v>
      </c>
      <c r="K68" s="162"/>
    </row>
    <row r="69" spans="2:11" s="8" customFormat="1" ht="19.899999999999999" customHeight="1">
      <c r="B69" s="156"/>
      <c r="C69" s="157"/>
      <c r="D69" s="158" t="s">
        <v>3577</v>
      </c>
      <c r="E69" s="159"/>
      <c r="F69" s="159"/>
      <c r="G69" s="159"/>
      <c r="H69" s="159"/>
      <c r="I69" s="160"/>
      <c r="J69" s="161">
        <f>J277</f>
        <v>0</v>
      </c>
      <c r="K69" s="162"/>
    </row>
    <row r="70" spans="2:11" s="7" customFormat="1" ht="24.95" customHeight="1">
      <c r="B70" s="149"/>
      <c r="C70" s="150"/>
      <c r="D70" s="151" t="s">
        <v>3582</v>
      </c>
      <c r="E70" s="152"/>
      <c r="F70" s="152"/>
      <c r="G70" s="152"/>
      <c r="H70" s="152"/>
      <c r="I70" s="153"/>
      <c r="J70" s="154">
        <f>J282</f>
        <v>0</v>
      </c>
      <c r="K70" s="155"/>
    </row>
    <row r="71" spans="2:11" s="8" customFormat="1" ht="19.899999999999999" customHeight="1">
      <c r="B71" s="156"/>
      <c r="C71" s="157"/>
      <c r="D71" s="158" t="s">
        <v>3574</v>
      </c>
      <c r="E71" s="159"/>
      <c r="F71" s="159"/>
      <c r="G71" s="159"/>
      <c r="H71" s="159"/>
      <c r="I71" s="160"/>
      <c r="J71" s="161">
        <f>J283</f>
        <v>0</v>
      </c>
      <c r="K71" s="162"/>
    </row>
    <row r="72" spans="2:11" s="8" customFormat="1" ht="14.85" customHeight="1">
      <c r="B72" s="156"/>
      <c r="C72" s="157"/>
      <c r="D72" s="158" t="s">
        <v>3583</v>
      </c>
      <c r="E72" s="159"/>
      <c r="F72" s="159"/>
      <c r="G72" s="159"/>
      <c r="H72" s="159"/>
      <c r="I72" s="160"/>
      <c r="J72" s="161">
        <f>J321</f>
        <v>0</v>
      </c>
      <c r="K72" s="162"/>
    </row>
    <row r="73" spans="2:11" s="8" customFormat="1" ht="14.85" customHeight="1">
      <c r="B73" s="156"/>
      <c r="C73" s="157"/>
      <c r="D73" s="158" t="s">
        <v>3584</v>
      </c>
      <c r="E73" s="159"/>
      <c r="F73" s="159"/>
      <c r="G73" s="159"/>
      <c r="H73" s="159"/>
      <c r="I73" s="160"/>
      <c r="J73" s="161">
        <f>J330</f>
        <v>0</v>
      </c>
      <c r="K73" s="162"/>
    </row>
    <row r="74" spans="2:11" s="8" customFormat="1" ht="14.85" customHeight="1">
      <c r="B74" s="156"/>
      <c r="C74" s="157"/>
      <c r="D74" s="158" t="s">
        <v>3585</v>
      </c>
      <c r="E74" s="159"/>
      <c r="F74" s="159"/>
      <c r="G74" s="159"/>
      <c r="H74" s="159"/>
      <c r="I74" s="160"/>
      <c r="J74" s="161">
        <f>J335</f>
        <v>0</v>
      </c>
      <c r="K74" s="162"/>
    </row>
    <row r="75" spans="2:11" s="7" customFormat="1" ht="24.95" customHeight="1">
      <c r="B75" s="149"/>
      <c r="C75" s="150"/>
      <c r="D75" s="151" t="s">
        <v>3586</v>
      </c>
      <c r="E75" s="152"/>
      <c r="F75" s="152"/>
      <c r="G75" s="152"/>
      <c r="H75" s="152"/>
      <c r="I75" s="153"/>
      <c r="J75" s="154">
        <f>J365</f>
        <v>0</v>
      </c>
      <c r="K75" s="155"/>
    </row>
    <row r="76" spans="2:11" s="8" customFormat="1" ht="19.899999999999999" customHeight="1">
      <c r="B76" s="156"/>
      <c r="C76" s="157"/>
      <c r="D76" s="158" t="s">
        <v>3587</v>
      </c>
      <c r="E76" s="159"/>
      <c r="F76" s="159"/>
      <c r="G76" s="159"/>
      <c r="H76" s="159"/>
      <c r="I76" s="160"/>
      <c r="J76" s="161">
        <f>J366</f>
        <v>0</v>
      </c>
      <c r="K76" s="162"/>
    </row>
    <row r="77" spans="2:11" s="8" customFormat="1" ht="14.85" customHeight="1">
      <c r="B77" s="156"/>
      <c r="C77" s="157"/>
      <c r="D77" s="158" t="s">
        <v>3588</v>
      </c>
      <c r="E77" s="159"/>
      <c r="F77" s="159"/>
      <c r="G77" s="159"/>
      <c r="H77" s="159"/>
      <c r="I77" s="160"/>
      <c r="J77" s="161">
        <f>J367</f>
        <v>0</v>
      </c>
      <c r="K77" s="162"/>
    </row>
    <row r="78" spans="2:11" s="8" customFormat="1" ht="14.85" customHeight="1">
      <c r="B78" s="156"/>
      <c r="C78" s="157"/>
      <c r="D78" s="158" t="s">
        <v>3589</v>
      </c>
      <c r="E78" s="159"/>
      <c r="F78" s="159"/>
      <c r="G78" s="159"/>
      <c r="H78" s="159"/>
      <c r="I78" s="160"/>
      <c r="J78" s="161">
        <f>J389</f>
        <v>0</v>
      </c>
      <c r="K78" s="162"/>
    </row>
    <row r="79" spans="2:11" s="8" customFormat="1" ht="14.85" customHeight="1">
      <c r="B79" s="156"/>
      <c r="C79" s="157"/>
      <c r="D79" s="158" t="s">
        <v>3590</v>
      </c>
      <c r="E79" s="159"/>
      <c r="F79" s="159"/>
      <c r="G79" s="159"/>
      <c r="H79" s="159"/>
      <c r="I79" s="160"/>
      <c r="J79" s="161">
        <f>J406</f>
        <v>0</v>
      </c>
      <c r="K79" s="162"/>
    </row>
    <row r="80" spans="2:11" s="8" customFormat="1" ht="14.85" customHeight="1">
      <c r="B80" s="156"/>
      <c r="C80" s="157"/>
      <c r="D80" s="158" t="s">
        <v>3583</v>
      </c>
      <c r="E80" s="159"/>
      <c r="F80" s="159"/>
      <c r="G80" s="159"/>
      <c r="H80" s="159"/>
      <c r="I80" s="160"/>
      <c r="J80" s="161">
        <f>J430</f>
        <v>0</v>
      </c>
      <c r="K80" s="162"/>
    </row>
    <row r="81" spans="2:11" s="8" customFormat="1" ht="14.85" customHeight="1">
      <c r="B81" s="156"/>
      <c r="C81" s="157"/>
      <c r="D81" s="158" t="s">
        <v>3584</v>
      </c>
      <c r="E81" s="159"/>
      <c r="F81" s="159"/>
      <c r="G81" s="159"/>
      <c r="H81" s="159"/>
      <c r="I81" s="160"/>
      <c r="J81" s="161">
        <f>J437</f>
        <v>0</v>
      </c>
      <c r="K81" s="162"/>
    </row>
    <row r="82" spans="2:11" s="8" customFormat="1" ht="14.85" customHeight="1">
      <c r="B82" s="156"/>
      <c r="C82" s="157"/>
      <c r="D82" s="158" t="s">
        <v>3585</v>
      </c>
      <c r="E82" s="159"/>
      <c r="F82" s="159"/>
      <c r="G82" s="159"/>
      <c r="H82" s="159"/>
      <c r="I82" s="160"/>
      <c r="J82" s="161">
        <f>J444</f>
        <v>0</v>
      </c>
      <c r="K82" s="162"/>
    </row>
    <row r="83" spans="2:11" s="8" customFormat="1" ht="19.899999999999999" customHeight="1">
      <c r="B83" s="156"/>
      <c r="C83" s="157"/>
      <c r="D83" s="158" t="s">
        <v>3591</v>
      </c>
      <c r="E83" s="159"/>
      <c r="F83" s="159"/>
      <c r="G83" s="159"/>
      <c r="H83" s="159"/>
      <c r="I83" s="160"/>
      <c r="J83" s="161">
        <f>J451</f>
        <v>0</v>
      </c>
      <c r="K83" s="162"/>
    </row>
    <row r="84" spans="2:11" s="8" customFormat="1" ht="14.85" customHeight="1">
      <c r="B84" s="156"/>
      <c r="C84" s="157"/>
      <c r="D84" s="158" t="s">
        <v>3588</v>
      </c>
      <c r="E84" s="159"/>
      <c r="F84" s="159"/>
      <c r="G84" s="159"/>
      <c r="H84" s="159"/>
      <c r="I84" s="160"/>
      <c r="J84" s="161">
        <f>J452</f>
        <v>0</v>
      </c>
      <c r="K84" s="162"/>
    </row>
    <row r="85" spans="2:11" s="8" customFormat="1" ht="14.85" customHeight="1">
      <c r="B85" s="156"/>
      <c r="C85" s="157"/>
      <c r="D85" s="158" t="s">
        <v>3592</v>
      </c>
      <c r="E85" s="159"/>
      <c r="F85" s="159"/>
      <c r="G85" s="159"/>
      <c r="H85" s="159"/>
      <c r="I85" s="160"/>
      <c r="J85" s="161">
        <f>J480</f>
        <v>0</v>
      </c>
      <c r="K85" s="162"/>
    </row>
    <row r="86" spans="2:11" s="8" customFormat="1" ht="14.85" customHeight="1">
      <c r="B86" s="156"/>
      <c r="C86" s="157"/>
      <c r="D86" s="158" t="s">
        <v>3589</v>
      </c>
      <c r="E86" s="159"/>
      <c r="F86" s="159"/>
      <c r="G86" s="159"/>
      <c r="H86" s="159"/>
      <c r="I86" s="160"/>
      <c r="J86" s="161">
        <f>J503</f>
        <v>0</v>
      </c>
      <c r="K86" s="162"/>
    </row>
    <row r="87" spans="2:11" s="8" customFormat="1" ht="14.85" customHeight="1">
      <c r="B87" s="156"/>
      <c r="C87" s="157"/>
      <c r="D87" s="158" t="s">
        <v>3585</v>
      </c>
      <c r="E87" s="159"/>
      <c r="F87" s="159"/>
      <c r="G87" s="159"/>
      <c r="H87" s="159"/>
      <c r="I87" s="160"/>
      <c r="J87" s="161">
        <f>J506</f>
        <v>0</v>
      </c>
      <c r="K87" s="162"/>
    </row>
    <row r="88" spans="2:11" s="8" customFormat="1" ht="19.899999999999999" customHeight="1">
      <c r="B88" s="156"/>
      <c r="C88" s="157"/>
      <c r="D88" s="158" t="s">
        <v>3593</v>
      </c>
      <c r="E88" s="159"/>
      <c r="F88" s="159"/>
      <c r="G88" s="159"/>
      <c r="H88" s="159"/>
      <c r="I88" s="160"/>
      <c r="J88" s="161">
        <f>J512</f>
        <v>0</v>
      </c>
      <c r="K88" s="162"/>
    </row>
    <row r="89" spans="2:11" s="8" customFormat="1" ht="14.85" customHeight="1">
      <c r="B89" s="156"/>
      <c r="C89" s="157"/>
      <c r="D89" s="158" t="s">
        <v>3588</v>
      </c>
      <c r="E89" s="159"/>
      <c r="F89" s="159"/>
      <c r="G89" s="159"/>
      <c r="H89" s="159"/>
      <c r="I89" s="160"/>
      <c r="J89" s="161">
        <f>J513</f>
        <v>0</v>
      </c>
      <c r="K89" s="162"/>
    </row>
    <row r="90" spans="2:11" s="8" customFormat="1" ht="14.85" customHeight="1">
      <c r="B90" s="156"/>
      <c r="C90" s="157"/>
      <c r="D90" s="158" t="s">
        <v>3592</v>
      </c>
      <c r="E90" s="159"/>
      <c r="F90" s="159"/>
      <c r="G90" s="159"/>
      <c r="H90" s="159"/>
      <c r="I90" s="160"/>
      <c r="J90" s="161">
        <f>J536</f>
        <v>0</v>
      </c>
      <c r="K90" s="162"/>
    </row>
    <row r="91" spans="2:11" s="8" customFormat="1" ht="14.85" customHeight="1">
      <c r="B91" s="156"/>
      <c r="C91" s="157"/>
      <c r="D91" s="158" t="s">
        <v>3594</v>
      </c>
      <c r="E91" s="159"/>
      <c r="F91" s="159"/>
      <c r="G91" s="159"/>
      <c r="H91" s="159"/>
      <c r="I91" s="160"/>
      <c r="J91" s="161">
        <f>J551</f>
        <v>0</v>
      </c>
      <c r="K91" s="162"/>
    </row>
    <row r="92" spans="2:11" s="8" customFormat="1" ht="14.85" customHeight="1">
      <c r="B92" s="156"/>
      <c r="C92" s="157"/>
      <c r="D92" s="158" t="s">
        <v>3589</v>
      </c>
      <c r="E92" s="159"/>
      <c r="F92" s="159"/>
      <c r="G92" s="159"/>
      <c r="H92" s="159"/>
      <c r="I92" s="160"/>
      <c r="J92" s="161">
        <f>J566</f>
        <v>0</v>
      </c>
      <c r="K92" s="162"/>
    </row>
    <row r="93" spans="2:11" s="8" customFormat="1" ht="14.85" customHeight="1">
      <c r="B93" s="156"/>
      <c r="C93" s="157"/>
      <c r="D93" s="158" t="s">
        <v>3585</v>
      </c>
      <c r="E93" s="159"/>
      <c r="F93" s="159"/>
      <c r="G93" s="159"/>
      <c r="H93" s="159"/>
      <c r="I93" s="160"/>
      <c r="J93" s="161">
        <f>J575</f>
        <v>0</v>
      </c>
      <c r="K93" s="162"/>
    </row>
    <row r="94" spans="2:11" s="8" customFormat="1" ht="19.899999999999999" customHeight="1">
      <c r="B94" s="156"/>
      <c r="C94" s="157"/>
      <c r="D94" s="158" t="s">
        <v>3595</v>
      </c>
      <c r="E94" s="159"/>
      <c r="F94" s="159"/>
      <c r="G94" s="159"/>
      <c r="H94" s="159"/>
      <c r="I94" s="160"/>
      <c r="J94" s="161">
        <f>J583</f>
        <v>0</v>
      </c>
      <c r="K94" s="162"/>
    </row>
    <row r="95" spans="2:11" s="8" customFormat="1" ht="14.85" customHeight="1">
      <c r="B95" s="156"/>
      <c r="C95" s="157"/>
      <c r="D95" s="158" t="s">
        <v>3588</v>
      </c>
      <c r="E95" s="159"/>
      <c r="F95" s="159"/>
      <c r="G95" s="159"/>
      <c r="H95" s="159"/>
      <c r="I95" s="160"/>
      <c r="J95" s="161">
        <f>J584</f>
        <v>0</v>
      </c>
      <c r="K95" s="162"/>
    </row>
    <row r="96" spans="2:11" s="8" customFormat="1" ht="14.85" customHeight="1">
      <c r="B96" s="156"/>
      <c r="C96" s="157"/>
      <c r="D96" s="158" t="s">
        <v>3592</v>
      </c>
      <c r="E96" s="159"/>
      <c r="F96" s="159"/>
      <c r="G96" s="159"/>
      <c r="H96" s="159"/>
      <c r="I96" s="160"/>
      <c r="J96" s="161">
        <f>J603</f>
        <v>0</v>
      </c>
      <c r="K96" s="162"/>
    </row>
    <row r="97" spans="2:12" s="8" customFormat="1" ht="14.85" customHeight="1">
      <c r="B97" s="156"/>
      <c r="C97" s="157"/>
      <c r="D97" s="158" t="s">
        <v>3585</v>
      </c>
      <c r="E97" s="159"/>
      <c r="F97" s="159"/>
      <c r="G97" s="159"/>
      <c r="H97" s="159"/>
      <c r="I97" s="160"/>
      <c r="J97" s="161">
        <f>J613</f>
        <v>0</v>
      </c>
      <c r="K97" s="162"/>
    </row>
    <row r="98" spans="2:12" s="1" customFormat="1" ht="21.75" customHeight="1">
      <c r="B98" s="41"/>
      <c r="C98" s="42"/>
      <c r="D98" s="42"/>
      <c r="E98" s="42"/>
      <c r="F98" s="42"/>
      <c r="G98" s="42"/>
      <c r="H98" s="42"/>
      <c r="I98" s="118"/>
      <c r="J98" s="42"/>
      <c r="K98" s="45"/>
    </row>
    <row r="99" spans="2:12" s="1" customFormat="1" ht="6.95" customHeight="1">
      <c r="B99" s="56"/>
      <c r="C99" s="57"/>
      <c r="D99" s="57"/>
      <c r="E99" s="57"/>
      <c r="F99" s="57"/>
      <c r="G99" s="57"/>
      <c r="H99" s="57"/>
      <c r="I99" s="139"/>
      <c r="J99" s="57"/>
      <c r="K99" s="58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42"/>
      <c r="J103" s="60"/>
      <c r="K103" s="60"/>
      <c r="L103" s="61"/>
    </row>
    <row r="104" spans="2:12" s="1" customFormat="1" ht="36.950000000000003" customHeight="1">
      <c r="B104" s="41"/>
      <c r="C104" s="62" t="s">
        <v>157</v>
      </c>
      <c r="D104" s="63"/>
      <c r="E104" s="63"/>
      <c r="F104" s="63"/>
      <c r="G104" s="63"/>
      <c r="H104" s="63"/>
      <c r="I104" s="163"/>
      <c r="J104" s="63"/>
      <c r="K104" s="63"/>
      <c r="L104" s="61"/>
    </row>
    <row r="105" spans="2:12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12" s="1" customFormat="1" ht="14.45" customHeight="1">
      <c r="B106" s="41"/>
      <c r="C106" s="65" t="s">
        <v>18</v>
      </c>
      <c r="D106" s="63"/>
      <c r="E106" s="63"/>
      <c r="F106" s="63"/>
      <c r="G106" s="63"/>
      <c r="H106" s="63"/>
      <c r="I106" s="163"/>
      <c r="J106" s="63"/>
      <c r="K106" s="63"/>
      <c r="L106" s="61"/>
    </row>
    <row r="107" spans="2:12" s="1" customFormat="1" ht="16.5" customHeight="1">
      <c r="B107" s="41"/>
      <c r="C107" s="63"/>
      <c r="D107" s="63"/>
      <c r="E107" s="381" t="str">
        <f>E7</f>
        <v>Výstavba objektu ZŠ - dostavba areálu při ul. Jizerská</v>
      </c>
      <c r="F107" s="382"/>
      <c r="G107" s="382"/>
      <c r="H107" s="382"/>
      <c r="I107" s="163"/>
      <c r="J107" s="63"/>
      <c r="K107" s="63"/>
      <c r="L107" s="61"/>
    </row>
    <row r="108" spans="2:12" s="1" customFormat="1" ht="14.45" customHeight="1">
      <c r="B108" s="41"/>
      <c r="C108" s="65" t="s">
        <v>141</v>
      </c>
      <c r="D108" s="63"/>
      <c r="E108" s="63"/>
      <c r="F108" s="63"/>
      <c r="G108" s="63"/>
      <c r="H108" s="63"/>
      <c r="I108" s="163"/>
      <c r="J108" s="63"/>
      <c r="K108" s="63"/>
      <c r="L108" s="61"/>
    </row>
    <row r="109" spans="2:12" s="1" customFormat="1" ht="17.25" customHeight="1">
      <c r="B109" s="41"/>
      <c r="C109" s="63"/>
      <c r="D109" s="63"/>
      <c r="E109" s="356" t="str">
        <f>E9</f>
        <v>10 - SO.04, SO.05, SO.06, SO.10, SO.12 - Vnější rozvody ZTI</v>
      </c>
      <c r="F109" s="383"/>
      <c r="G109" s="383"/>
      <c r="H109" s="383"/>
      <c r="I109" s="163"/>
      <c r="J109" s="63"/>
      <c r="K109" s="63"/>
      <c r="L109" s="61"/>
    </row>
    <row r="110" spans="2:12" s="1" customFormat="1" ht="6.9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12" s="1" customFormat="1" ht="18" customHeight="1">
      <c r="B111" s="41"/>
      <c r="C111" s="65" t="s">
        <v>24</v>
      </c>
      <c r="D111" s="63"/>
      <c r="E111" s="63"/>
      <c r="F111" s="164" t="str">
        <f>F12</f>
        <v>Praha - Čakovice</v>
      </c>
      <c r="G111" s="63"/>
      <c r="H111" s="63"/>
      <c r="I111" s="165" t="s">
        <v>26</v>
      </c>
      <c r="J111" s="73" t="str">
        <f>IF(J12="","",J12)</f>
        <v>6. 3. 2017</v>
      </c>
      <c r="K111" s="63"/>
      <c r="L111" s="61"/>
    </row>
    <row r="112" spans="2:12" s="1" customFormat="1" ht="6.95" customHeight="1">
      <c r="B112" s="41"/>
      <c r="C112" s="63"/>
      <c r="D112" s="63"/>
      <c r="E112" s="63"/>
      <c r="F112" s="63"/>
      <c r="G112" s="63"/>
      <c r="H112" s="63"/>
      <c r="I112" s="163"/>
      <c r="J112" s="63"/>
      <c r="K112" s="63"/>
      <c r="L112" s="61"/>
    </row>
    <row r="113" spans="2:65" s="1" customFormat="1">
      <c r="B113" s="41"/>
      <c r="C113" s="65" t="s">
        <v>30</v>
      </c>
      <c r="D113" s="63"/>
      <c r="E113" s="63"/>
      <c r="F113" s="164" t="str">
        <f>E15</f>
        <v>Městská část Praha Čakovice</v>
      </c>
      <c r="G113" s="63"/>
      <c r="H113" s="63"/>
      <c r="I113" s="165" t="s">
        <v>38</v>
      </c>
      <c r="J113" s="164" t="str">
        <f>E21</f>
        <v>GREBNER, spol s r.o.</v>
      </c>
      <c r="K113" s="63"/>
      <c r="L113" s="61"/>
    </row>
    <row r="114" spans="2:65" s="1" customFormat="1" ht="14.45" customHeight="1">
      <c r="B114" s="41"/>
      <c r="C114" s="65" t="s">
        <v>36</v>
      </c>
      <c r="D114" s="63"/>
      <c r="E114" s="63"/>
      <c r="F114" s="164" t="str">
        <f>IF(E18="","",E18)</f>
        <v/>
      </c>
      <c r="G114" s="63"/>
      <c r="H114" s="63"/>
      <c r="I114" s="163"/>
      <c r="J114" s="63"/>
      <c r="K114" s="63"/>
      <c r="L114" s="61"/>
    </row>
    <row r="115" spans="2:65" s="1" customFormat="1" ht="10.35" customHeight="1">
      <c r="B115" s="41"/>
      <c r="C115" s="63"/>
      <c r="D115" s="63"/>
      <c r="E115" s="63"/>
      <c r="F115" s="63"/>
      <c r="G115" s="63"/>
      <c r="H115" s="63"/>
      <c r="I115" s="163"/>
      <c r="J115" s="63"/>
      <c r="K115" s="63"/>
      <c r="L115" s="61"/>
    </row>
    <row r="116" spans="2:65" s="9" customFormat="1" ht="29.25" customHeight="1">
      <c r="B116" s="166"/>
      <c r="C116" s="167" t="s">
        <v>158</v>
      </c>
      <c r="D116" s="168" t="s">
        <v>64</v>
      </c>
      <c r="E116" s="168" t="s">
        <v>60</v>
      </c>
      <c r="F116" s="168" t="s">
        <v>159</v>
      </c>
      <c r="G116" s="168" t="s">
        <v>160</v>
      </c>
      <c r="H116" s="168" t="s">
        <v>161</v>
      </c>
      <c r="I116" s="169" t="s">
        <v>162</v>
      </c>
      <c r="J116" s="168" t="s">
        <v>146</v>
      </c>
      <c r="K116" s="170" t="s">
        <v>163</v>
      </c>
      <c r="L116" s="171"/>
      <c r="M116" s="81" t="s">
        <v>164</v>
      </c>
      <c r="N116" s="82" t="s">
        <v>49</v>
      </c>
      <c r="O116" s="82" t="s">
        <v>165</v>
      </c>
      <c r="P116" s="82" t="s">
        <v>166</v>
      </c>
      <c r="Q116" s="82" t="s">
        <v>167</v>
      </c>
      <c r="R116" s="82" t="s">
        <v>168</v>
      </c>
      <c r="S116" s="82" t="s">
        <v>169</v>
      </c>
      <c r="T116" s="83" t="s">
        <v>170</v>
      </c>
    </row>
    <row r="117" spans="2:65" s="1" customFormat="1" ht="29.25" customHeight="1">
      <c r="B117" s="41"/>
      <c r="C117" s="87" t="s">
        <v>147</v>
      </c>
      <c r="D117" s="63"/>
      <c r="E117" s="63"/>
      <c r="F117" s="63"/>
      <c r="G117" s="63"/>
      <c r="H117" s="63"/>
      <c r="I117" s="163"/>
      <c r="J117" s="172">
        <f>BK117</f>
        <v>0</v>
      </c>
      <c r="K117" s="63"/>
      <c r="L117" s="61"/>
      <c r="M117" s="84"/>
      <c r="N117" s="85"/>
      <c r="O117" s="85"/>
      <c r="P117" s="173">
        <f>P118+P181+P243+P282+P365</f>
        <v>0</v>
      </c>
      <c r="Q117" s="85"/>
      <c r="R117" s="173">
        <f>R118+R181+R243+R282+R365</f>
        <v>0</v>
      </c>
      <c r="S117" s="85"/>
      <c r="T117" s="174">
        <f>T118+T181+T243+T282+T365</f>
        <v>0</v>
      </c>
      <c r="AT117" s="23" t="s">
        <v>79</v>
      </c>
      <c r="AU117" s="23" t="s">
        <v>148</v>
      </c>
      <c r="BK117" s="175">
        <f>BK118+BK181+BK243+BK282+BK365</f>
        <v>0</v>
      </c>
    </row>
    <row r="118" spans="2:65" s="10" customFormat="1" ht="37.35" customHeight="1">
      <c r="B118" s="176"/>
      <c r="C118" s="177"/>
      <c r="D118" s="178" t="s">
        <v>79</v>
      </c>
      <c r="E118" s="179" t="s">
        <v>3596</v>
      </c>
      <c r="F118" s="179" t="s">
        <v>3597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P119+P146+P159+P170</f>
        <v>0</v>
      </c>
      <c r="Q118" s="184"/>
      <c r="R118" s="185">
        <f>R119+R146+R159+R170</f>
        <v>0</v>
      </c>
      <c r="S118" s="184"/>
      <c r="T118" s="186">
        <f>T119+T146+T159+T170</f>
        <v>0</v>
      </c>
      <c r="AR118" s="187" t="s">
        <v>87</v>
      </c>
      <c r="AT118" s="188" t="s">
        <v>79</v>
      </c>
      <c r="AU118" s="188" t="s">
        <v>80</v>
      </c>
      <c r="AY118" s="187" t="s">
        <v>173</v>
      </c>
      <c r="BK118" s="189">
        <f>BK119+BK146+BK159+BK170</f>
        <v>0</v>
      </c>
    </row>
    <row r="119" spans="2:65" s="10" customFormat="1" ht="19.899999999999999" customHeight="1">
      <c r="B119" s="176"/>
      <c r="C119" s="177"/>
      <c r="D119" s="178" t="s">
        <v>79</v>
      </c>
      <c r="E119" s="190" t="s">
        <v>2963</v>
      </c>
      <c r="F119" s="190" t="s">
        <v>272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SUM(P120:P145)</f>
        <v>0</v>
      </c>
      <c r="Q119" s="184"/>
      <c r="R119" s="185">
        <f>SUM(R120:R145)</f>
        <v>0</v>
      </c>
      <c r="S119" s="184"/>
      <c r="T119" s="186">
        <f>SUM(T120:T145)</f>
        <v>0</v>
      </c>
      <c r="AR119" s="187" t="s">
        <v>87</v>
      </c>
      <c r="AT119" s="188" t="s">
        <v>79</v>
      </c>
      <c r="AU119" s="188" t="s">
        <v>87</v>
      </c>
      <c r="AY119" s="187" t="s">
        <v>173</v>
      </c>
      <c r="BK119" s="189">
        <f>SUM(BK120:BK145)</f>
        <v>0</v>
      </c>
    </row>
    <row r="120" spans="2:65" s="1" customFormat="1" ht="38.25" customHeight="1">
      <c r="B120" s="41"/>
      <c r="C120" s="192" t="s">
        <v>87</v>
      </c>
      <c r="D120" s="192" t="s">
        <v>176</v>
      </c>
      <c r="E120" s="193" t="s">
        <v>87</v>
      </c>
      <c r="F120" s="194" t="s">
        <v>3598</v>
      </c>
      <c r="G120" s="195" t="s">
        <v>275</v>
      </c>
      <c r="H120" s="196">
        <v>16.015999999999998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89</v>
      </c>
    </row>
    <row r="121" spans="2:65" s="1" customFormat="1" ht="40.5">
      <c r="B121" s="41"/>
      <c r="C121" s="63"/>
      <c r="D121" s="204" t="s">
        <v>182</v>
      </c>
      <c r="E121" s="63"/>
      <c r="F121" s="205" t="s">
        <v>3598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2" customFormat="1" ht="13.5">
      <c r="B122" s="221"/>
      <c r="C122" s="222"/>
      <c r="D122" s="204" t="s">
        <v>279</v>
      </c>
      <c r="E122" s="223" t="s">
        <v>78</v>
      </c>
      <c r="F122" s="224" t="s">
        <v>3599</v>
      </c>
      <c r="G122" s="222"/>
      <c r="H122" s="223" t="s">
        <v>78</v>
      </c>
      <c r="I122" s="225"/>
      <c r="J122" s="222"/>
      <c r="K122" s="222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279</v>
      </c>
      <c r="AU122" s="230" t="s">
        <v>89</v>
      </c>
      <c r="AV122" s="12" t="s">
        <v>87</v>
      </c>
      <c r="AW122" s="12" t="s">
        <v>42</v>
      </c>
      <c r="AX122" s="12" t="s">
        <v>80</v>
      </c>
      <c r="AY122" s="230" t="s">
        <v>173</v>
      </c>
    </row>
    <row r="123" spans="2:65" s="11" customFormat="1" ht="13.5">
      <c r="B123" s="210"/>
      <c r="C123" s="211"/>
      <c r="D123" s="204" t="s">
        <v>279</v>
      </c>
      <c r="E123" s="212" t="s">
        <v>78</v>
      </c>
      <c r="F123" s="213" t="s">
        <v>3600</v>
      </c>
      <c r="G123" s="211"/>
      <c r="H123" s="214">
        <v>16.015999999999998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279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25.5" customHeight="1">
      <c r="B124" s="41"/>
      <c r="C124" s="192" t="s">
        <v>89</v>
      </c>
      <c r="D124" s="192" t="s">
        <v>176</v>
      </c>
      <c r="E124" s="193" t="s">
        <v>89</v>
      </c>
      <c r="F124" s="194" t="s">
        <v>3601</v>
      </c>
      <c r="G124" s="195" t="s">
        <v>256</v>
      </c>
      <c r="H124" s="196">
        <v>39.9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194</v>
      </c>
    </row>
    <row r="125" spans="2:65" s="1" customFormat="1" ht="13.5">
      <c r="B125" s="41"/>
      <c r="C125" s="63"/>
      <c r="D125" s="204" t="s">
        <v>182</v>
      </c>
      <c r="E125" s="63"/>
      <c r="F125" s="205" t="s">
        <v>3601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89</v>
      </c>
    </row>
    <row r="126" spans="2:65" s="11" customFormat="1" ht="13.5">
      <c r="B126" s="210"/>
      <c r="C126" s="211"/>
      <c r="D126" s="204" t="s">
        <v>279</v>
      </c>
      <c r="E126" s="212" t="s">
        <v>78</v>
      </c>
      <c r="F126" s="213" t="s">
        <v>3602</v>
      </c>
      <c r="G126" s="211"/>
      <c r="H126" s="214">
        <v>39.9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279</v>
      </c>
      <c r="AU126" s="220" t="s">
        <v>89</v>
      </c>
      <c r="AV126" s="11" t="s">
        <v>89</v>
      </c>
      <c r="AW126" s="11" t="s">
        <v>42</v>
      </c>
      <c r="AX126" s="11" t="s">
        <v>87</v>
      </c>
      <c r="AY126" s="220" t="s">
        <v>173</v>
      </c>
    </row>
    <row r="127" spans="2:65" s="1" customFormat="1" ht="25.5" customHeight="1">
      <c r="B127" s="41"/>
      <c r="C127" s="192" t="s">
        <v>188</v>
      </c>
      <c r="D127" s="192" t="s">
        <v>176</v>
      </c>
      <c r="E127" s="193" t="s">
        <v>188</v>
      </c>
      <c r="F127" s="194" t="s">
        <v>3603</v>
      </c>
      <c r="G127" s="195" t="s">
        <v>256</v>
      </c>
      <c r="H127" s="196">
        <v>39.9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194</v>
      </c>
      <c r="AT127" s="23" t="s">
        <v>176</v>
      </c>
      <c r="AU127" s="23" t="s">
        <v>89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194</v>
      </c>
      <c r="BM127" s="23" t="s">
        <v>201</v>
      </c>
    </row>
    <row r="128" spans="2:65" s="1" customFormat="1" ht="27">
      <c r="B128" s="41"/>
      <c r="C128" s="63"/>
      <c r="D128" s="204" t="s">
        <v>182</v>
      </c>
      <c r="E128" s="63"/>
      <c r="F128" s="205" t="s">
        <v>3603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89</v>
      </c>
    </row>
    <row r="129" spans="2:65" s="1" customFormat="1" ht="16.5" customHeight="1">
      <c r="B129" s="41"/>
      <c r="C129" s="192" t="s">
        <v>194</v>
      </c>
      <c r="D129" s="192" t="s">
        <v>176</v>
      </c>
      <c r="E129" s="193" t="s">
        <v>194</v>
      </c>
      <c r="F129" s="194" t="s">
        <v>3604</v>
      </c>
      <c r="G129" s="195" t="s">
        <v>275</v>
      </c>
      <c r="H129" s="196">
        <v>3.9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194</v>
      </c>
      <c r="AT129" s="23" t="s">
        <v>176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209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3604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1" customFormat="1" ht="13.5">
      <c r="B131" s="210"/>
      <c r="C131" s="211"/>
      <c r="D131" s="204" t="s">
        <v>279</v>
      </c>
      <c r="E131" s="212" t="s">
        <v>78</v>
      </c>
      <c r="F131" s="213" t="s">
        <v>3605</v>
      </c>
      <c r="G131" s="211"/>
      <c r="H131" s="214">
        <v>3.9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279</v>
      </c>
      <c r="AU131" s="220" t="s">
        <v>89</v>
      </c>
      <c r="AV131" s="11" t="s">
        <v>89</v>
      </c>
      <c r="AW131" s="11" t="s">
        <v>42</v>
      </c>
      <c r="AX131" s="11" t="s">
        <v>87</v>
      </c>
      <c r="AY131" s="220" t="s">
        <v>173</v>
      </c>
    </row>
    <row r="132" spans="2:65" s="1" customFormat="1" ht="16.5" customHeight="1">
      <c r="B132" s="41"/>
      <c r="C132" s="192" t="s">
        <v>172</v>
      </c>
      <c r="D132" s="192" t="s">
        <v>176</v>
      </c>
      <c r="E132" s="193" t="s">
        <v>172</v>
      </c>
      <c r="F132" s="194" t="s">
        <v>3606</v>
      </c>
      <c r="G132" s="195" t="s">
        <v>275</v>
      </c>
      <c r="H132" s="196">
        <v>3.9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194</v>
      </c>
      <c r="AT132" s="23" t="s">
        <v>176</v>
      </c>
      <c r="AU132" s="23" t="s">
        <v>89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194</v>
      </c>
      <c r="BM132" s="23" t="s">
        <v>109</v>
      </c>
    </row>
    <row r="133" spans="2:65" s="1" customFormat="1" ht="13.5">
      <c r="B133" s="41"/>
      <c r="C133" s="63"/>
      <c r="D133" s="204" t="s">
        <v>182</v>
      </c>
      <c r="E133" s="63"/>
      <c r="F133" s="205" t="s">
        <v>3606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89</v>
      </c>
    </row>
    <row r="134" spans="2:65" s="1" customFormat="1" ht="16.5" customHeight="1">
      <c r="B134" s="41"/>
      <c r="C134" s="192" t="s">
        <v>201</v>
      </c>
      <c r="D134" s="192" t="s">
        <v>176</v>
      </c>
      <c r="E134" s="193" t="s">
        <v>201</v>
      </c>
      <c r="F134" s="194" t="s">
        <v>3607</v>
      </c>
      <c r="G134" s="195" t="s">
        <v>275</v>
      </c>
      <c r="H134" s="196">
        <v>3.9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115</v>
      </c>
    </row>
    <row r="135" spans="2:65" s="1" customFormat="1" ht="13.5">
      <c r="B135" s="41"/>
      <c r="C135" s="63"/>
      <c r="D135" s="204" t="s">
        <v>182</v>
      </c>
      <c r="E135" s="63"/>
      <c r="F135" s="205" t="s">
        <v>3607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" customFormat="1" ht="25.5" customHeight="1">
      <c r="B136" s="41"/>
      <c r="C136" s="192" t="s">
        <v>205</v>
      </c>
      <c r="D136" s="192" t="s">
        <v>176</v>
      </c>
      <c r="E136" s="193" t="s">
        <v>205</v>
      </c>
      <c r="F136" s="194" t="s">
        <v>3608</v>
      </c>
      <c r="G136" s="195" t="s">
        <v>275</v>
      </c>
      <c r="H136" s="196">
        <v>0.84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194</v>
      </c>
      <c r="AT136" s="23" t="s">
        <v>176</v>
      </c>
      <c r="AU136" s="23" t="s">
        <v>89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194</v>
      </c>
      <c r="BM136" s="23" t="s">
        <v>121</v>
      </c>
    </row>
    <row r="137" spans="2:65" s="1" customFormat="1" ht="13.5">
      <c r="B137" s="41"/>
      <c r="C137" s="63"/>
      <c r="D137" s="204" t="s">
        <v>182</v>
      </c>
      <c r="E137" s="63"/>
      <c r="F137" s="205" t="s">
        <v>3608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89</v>
      </c>
    </row>
    <row r="138" spans="2:65" s="11" customFormat="1" ht="13.5">
      <c r="B138" s="210"/>
      <c r="C138" s="211"/>
      <c r="D138" s="204" t="s">
        <v>279</v>
      </c>
      <c r="E138" s="212" t="s">
        <v>78</v>
      </c>
      <c r="F138" s="213" t="s">
        <v>3609</v>
      </c>
      <c r="G138" s="211"/>
      <c r="H138" s="214">
        <v>0.84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279</v>
      </c>
      <c r="AU138" s="220" t="s">
        <v>89</v>
      </c>
      <c r="AV138" s="11" t="s">
        <v>89</v>
      </c>
      <c r="AW138" s="11" t="s">
        <v>42</v>
      </c>
      <c r="AX138" s="11" t="s">
        <v>87</v>
      </c>
      <c r="AY138" s="220" t="s">
        <v>173</v>
      </c>
    </row>
    <row r="139" spans="2:65" s="1" customFormat="1" ht="16.5" customHeight="1">
      <c r="B139" s="41"/>
      <c r="C139" s="192" t="s">
        <v>209</v>
      </c>
      <c r="D139" s="192" t="s">
        <v>176</v>
      </c>
      <c r="E139" s="193" t="s">
        <v>209</v>
      </c>
      <c r="F139" s="194" t="s">
        <v>3610</v>
      </c>
      <c r="G139" s="195" t="s">
        <v>275</v>
      </c>
      <c r="H139" s="196">
        <v>3.0489999999999999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194</v>
      </c>
      <c r="AT139" s="23" t="s">
        <v>176</v>
      </c>
      <c r="AU139" s="23" t="s">
        <v>89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194</v>
      </c>
      <c r="BM139" s="23" t="s">
        <v>239</v>
      </c>
    </row>
    <row r="140" spans="2:65" s="1" customFormat="1" ht="13.5">
      <c r="B140" s="41"/>
      <c r="C140" s="63"/>
      <c r="D140" s="204" t="s">
        <v>182</v>
      </c>
      <c r="E140" s="63"/>
      <c r="F140" s="205" t="s">
        <v>3610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89</v>
      </c>
    </row>
    <row r="141" spans="2:65" s="11" customFormat="1" ht="13.5">
      <c r="B141" s="210"/>
      <c r="C141" s="211"/>
      <c r="D141" s="204" t="s">
        <v>279</v>
      </c>
      <c r="E141" s="212" t="s">
        <v>78</v>
      </c>
      <c r="F141" s="213" t="s">
        <v>3611</v>
      </c>
      <c r="G141" s="211"/>
      <c r="H141" s="214">
        <v>3.0489999999999999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279</v>
      </c>
      <c r="AU141" s="220" t="s">
        <v>89</v>
      </c>
      <c r="AV141" s="11" t="s">
        <v>89</v>
      </c>
      <c r="AW141" s="11" t="s">
        <v>42</v>
      </c>
      <c r="AX141" s="11" t="s">
        <v>87</v>
      </c>
      <c r="AY141" s="220" t="s">
        <v>173</v>
      </c>
    </row>
    <row r="142" spans="2:65" s="1" customFormat="1" ht="25.5" customHeight="1">
      <c r="B142" s="41"/>
      <c r="C142" s="192" t="s">
        <v>213</v>
      </c>
      <c r="D142" s="192" t="s">
        <v>176</v>
      </c>
      <c r="E142" s="193" t="s">
        <v>213</v>
      </c>
      <c r="F142" s="194" t="s">
        <v>3612</v>
      </c>
      <c r="G142" s="195" t="s">
        <v>275</v>
      </c>
      <c r="H142" s="196">
        <v>12.1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194</v>
      </c>
      <c r="AT142" s="23" t="s">
        <v>176</v>
      </c>
      <c r="AU142" s="23" t="s">
        <v>89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194</v>
      </c>
      <c r="BM142" s="23" t="s">
        <v>249</v>
      </c>
    </row>
    <row r="143" spans="2:65" s="1" customFormat="1" ht="27">
      <c r="B143" s="41"/>
      <c r="C143" s="63"/>
      <c r="D143" s="204" t="s">
        <v>182</v>
      </c>
      <c r="E143" s="63"/>
      <c r="F143" s="205" t="s">
        <v>3612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89</v>
      </c>
    </row>
    <row r="144" spans="2:65" s="12" customFormat="1" ht="13.5">
      <c r="B144" s="221"/>
      <c r="C144" s="222"/>
      <c r="D144" s="204" t="s">
        <v>279</v>
      </c>
      <c r="E144" s="223" t="s">
        <v>78</v>
      </c>
      <c r="F144" s="224" t="s">
        <v>3613</v>
      </c>
      <c r="G144" s="222"/>
      <c r="H144" s="223" t="s">
        <v>78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279</v>
      </c>
      <c r="AU144" s="230" t="s">
        <v>89</v>
      </c>
      <c r="AV144" s="12" t="s">
        <v>87</v>
      </c>
      <c r="AW144" s="12" t="s">
        <v>42</v>
      </c>
      <c r="AX144" s="12" t="s">
        <v>80</v>
      </c>
      <c r="AY144" s="230" t="s">
        <v>173</v>
      </c>
    </row>
    <row r="145" spans="2:65" s="11" customFormat="1" ht="13.5">
      <c r="B145" s="210"/>
      <c r="C145" s="211"/>
      <c r="D145" s="204" t="s">
        <v>279</v>
      </c>
      <c r="E145" s="212" t="s">
        <v>78</v>
      </c>
      <c r="F145" s="213" t="s">
        <v>3614</v>
      </c>
      <c r="G145" s="211"/>
      <c r="H145" s="214">
        <v>12.1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279</v>
      </c>
      <c r="AU145" s="220" t="s">
        <v>89</v>
      </c>
      <c r="AV145" s="11" t="s">
        <v>89</v>
      </c>
      <c r="AW145" s="11" t="s">
        <v>42</v>
      </c>
      <c r="AX145" s="11" t="s">
        <v>87</v>
      </c>
      <c r="AY145" s="220" t="s">
        <v>173</v>
      </c>
    </row>
    <row r="146" spans="2:65" s="10" customFormat="1" ht="29.85" customHeight="1">
      <c r="B146" s="176"/>
      <c r="C146" s="177"/>
      <c r="D146" s="178" t="s">
        <v>79</v>
      </c>
      <c r="E146" s="190" t="s">
        <v>3615</v>
      </c>
      <c r="F146" s="190" t="s">
        <v>3616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SUM(P147:P158)</f>
        <v>0</v>
      </c>
      <c r="Q146" s="184"/>
      <c r="R146" s="185">
        <f>SUM(R147:R158)</f>
        <v>0</v>
      </c>
      <c r="S146" s="184"/>
      <c r="T146" s="186">
        <f>SUM(T147:T158)</f>
        <v>0</v>
      </c>
      <c r="AR146" s="187" t="s">
        <v>89</v>
      </c>
      <c r="AT146" s="188" t="s">
        <v>79</v>
      </c>
      <c r="AU146" s="188" t="s">
        <v>87</v>
      </c>
      <c r="AY146" s="187" t="s">
        <v>173</v>
      </c>
      <c r="BK146" s="189">
        <f>SUM(BK147:BK158)</f>
        <v>0</v>
      </c>
    </row>
    <row r="147" spans="2:65" s="1" customFormat="1" ht="16.5" customHeight="1">
      <c r="B147" s="41"/>
      <c r="C147" s="192" t="s">
        <v>109</v>
      </c>
      <c r="D147" s="192" t="s">
        <v>176</v>
      </c>
      <c r="E147" s="193" t="s">
        <v>109</v>
      </c>
      <c r="F147" s="194" t="s">
        <v>3617</v>
      </c>
      <c r="G147" s="195" t="s">
        <v>3618</v>
      </c>
      <c r="H147" s="196">
        <v>13.1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89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124</v>
      </c>
    </row>
    <row r="148" spans="2:65" s="1" customFormat="1" ht="13.5">
      <c r="B148" s="41"/>
      <c r="C148" s="63"/>
      <c r="D148" s="204" t="s">
        <v>182</v>
      </c>
      <c r="E148" s="63"/>
      <c r="F148" s="205" t="s">
        <v>3617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89</v>
      </c>
    </row>
    <row r="149" spans="2:65" s="12" customFormat="1" ht="27">
      <c r="B149" s="221"/>
      <c r="C149" s="222"/>
      <c r="D149" s="204" t="s">
        <v>279</v>
      </c>
      <c r="E149" s="223" t="s">
        <v>78</v>
      </c>
      <c r="F149" s="224" t="s">
        <v>3619</v>
      </c>
      <c r="G149" s="222"/>
      <c r="H149" s="223" t="s">
        <v>78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279</v>
      </c>
      <c r="AU149" s="230" t="s">
        <v>89</v>
      </c>
      <c r="AV149" s="12" t="s">
        <v>87</v>
      </c>
      <c r="AW149" s="12" t="s">
        <v>42</v>
      </c>
      <c r="AX149" s="12" t="s">
        <v>80</v>
      </c>
      <c r="AY149" s="230" t="s">
        <v>173</v>
      </c>
    </row>
    <row r="150" spans="2:65" s="11" customFormat="1" ht="13.5">
      <c r="B150" s="210"/>
      <c r="C150" s="211"/>
      <c r="D150" s="204" t="s">
        <v>279</v>
      </c>
      <c r="E150" s="212" t="s">
        <v>78</v>
      </c>
      <c r="F150" s="213" t="s">
        <v>3620</v>
      </c>
      <c r="G150" s="211"/>
      <c r="H150" s="214">
        <v>13.1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279</v>
      </c>
      <c r="AU150" s="220" t="s">
        <v>89</v>
      </c>
      <c r="AV150" s="11" t="s">
        <v>89</v>
      </c>
      <c r="AW150" s="11" t="s">
        <v>42</v>
      </c>
      <c r="AX150" s="11" t="s">
        <v>87</v>
      </c>
      <c r="AY150" s="220" t="s">
        <v>173</v>
      </c>
    </row>
    <row r="151" spans="2:65" s="1" customFormat="1" ht="25.5" customHeight="1">
      <c r="B151" s="41"/>
      <c r="C151" s="192" t="s">
        <v>112</v>
      </c>
      <c r="D151" s="192" t="s">
        <v>176</v>
      </c>
      <c r="E151" s="193" t="s">
        <v>112</v>
      </c>
      <c r="F151" s="194" t="s">
        <v>3621</v>
      </c>
      <c r="G151" s="195" t="s">
        <v>1260</v>
      </c>
      <c r="H151" s="196">
        <v>1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129</v>
      </c>
    </row>
    <row r="152" spans="2:65" s="1" customFormat="1" ht="27">
      <c r="B152" s="41"/>
      <c r="C152" s="63"/>
      <c r="D152" s="204" t="s">
        <v>182</v>
      </c>
      <c r="E152" s="63"/>
      <c r="F152" s="205" t="s">
        <v>3621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2" customFormat="1" ht="13.5">
      <c r="B153" s="221"/>
      <c r="C153" s="222"/>
      <c r="D153" s="204" t="s">
        <v>279</v>
      </c>
      <c r="E153" s="223" t="s">
        <v>78</v>
      </c>
      <c r="F153" s="224" t="s">
        <v>3622</v>
      </c>
      <c r="G153" s="222"/>
      <c r="H153" s="223" t="s">
        <v>78</v>
      </c>
      <c r="I153" s="225"/>
      <c r="J153" s="222"/>
      <c r="K153" s="222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279</v>
      </c>
      <c r="AU153" s="230" t="s">
        <v>89</v>
      </c>
      <c r="AV153" s="12" t="s">
        <v>87</v>
      </c>
      <c r="AW153" s="12" t="s">
        <v>42</v>
      </c>
      <c r="AX153" s="12" t="s">
        <v>80</v>
      </c>
      <c r="AY153" s="230" t="s">
        <v>173</v>
      </c>
    </row>
    <row r="154" spans="2:65" s="11" customFormat="1" ht="13.5">
      <c r="B154" s="210"/>
      <c r="C154" s="211"/>
      <c r="D154" s="204" t="s">
        <v>279</v>
      </c>
      <c r="E154" s="212" t="s">
        <v>78</v>
      </c>
      <c r="F154" s="213" t="s">
        <v>87</v>
      </c>
      <c r="G154" s="211"/>
      <c r="H154" s="214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279</v>
      </c>
      <c r="AU154" s="220" t="s">
        <v>89</v>
      </c>
      <c r="AV154" s="11" t="s">
        <v>89</v>
      </c>
      <c r="AW154" s="11" t="s">
        <v>42</v>
      </c>
      <c r="AX154" s="11" t="s">
        <v>87</v>
      </c>
      <c r="AY154" s="220" t="s">
        <v>173</v>
      </c>
    </row>
    <row r="155" spans="2:65" s="1" customFormat="1" ht="16.5" customHeight="1">
      <c r="B155" s="41"/>
      <c r="C155" s="192" t="s">
        <v>115</v>
      </c>
      <c r="D155" s="192" t="s">
        <v>176</v>
      </c>
      <c r="E155" s="193" t="s">
        <v>115</v>
      </c>
      <c r="F155" s="194" t="s">
        <v>3623</v>
      </c>
      <c r="G155" s="195" t="s">
        <v>1260</v>
      </c>
      <c r="H155" s="196">
        <v>0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89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394</v>
      </c>
    </row>
    <row r="156" spans="2:65" s="1" customFormat="1" ht="13.5">
      <c r="B156" s="41"/>
      <c r="C156" s="63"/>
      <c r="D156" s="204" t="s">
        <v>182</v>
      </c>
      <c r="E156" s="63"/>
      <c r="F156" s="205" t="s">
        <v>3623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89</v>
      </c>
    </row>
    <row r="157" spans="2:65" s="1" customFormat="1" ht="16.5" customHeight="1">
      <c r="B157" s="41"/>
      <c r="C157" s="192" t="s">
        <v>118</v>
      </c>
      <c r="D157" s="192" t="s">
        <v>176</v>
      </c>
      <c r="E157" s="193" t="s">
        <v>118</v>
      </c>
      <c r="F157" s="194" t="s">
        <v>3624</v>
      </c>
      <c r="G157" s="195" t="s">
        <v>1260</v>
      </c>
      <c r="H157" s="196">
        <v>0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407</v>
      </c>
    </row>
    <row r="158" spans="2:65" s="1" customFormat="1" ht="13.5">
      <c r="B158" s="41"/>
      <c r="C158" s="63"/>
      <c r="D158" s="204" t="s">
        <v>182</v>
      </c>
      <c r="E158" s="63"/>
      <c r="F158" s="205" t="s">
        <v>3624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0" customFormat="1" ht="29.85" customHeight="1">
      <c r="B159" s="176"/>
      <c r="C159" s="177"/>
      <c r="D159" s="178" t="s">
        <v>79</v>
      </c>
      <c r="E159" s="190" t="s">
        <v>3625</v>
      </c>
      <c r="F159" s="190" t="s">
        <v>3626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f>SUM(P160:P169)</f>
        <v>0</v>
      </c>
      <c r="Q159" s="184"/>
      <c r="R159" s="185">
        <f>SUM(R160:R169)</f>
        <v>0</v>
      </c>
      <c r="S159" s="184"/>
      <c r="T159" s="186">
        <f>SUM(T160:T169)</f>
        <v>0</v>
      </c>
      <c r="AR159" s="187" t="s">
        <v>89</v>
      </c>
      <c r="AT159" s="188" t="s">
        <v>79</v>
      </c>
      <c r="AU159" s="188" t="s">
        <v>87</v>
      </c>
      <c r="AY159" s="187" t="s">
        <v>173</v>
      </c>
      <c r="BK159" s="189">
        <f>SUM(BK160:BK169)</f>
        <v>0</v>
      </c>
    </row>
    <row r="160" spans="2:65" s="1" customFormat="1" ht="16.5" customHeight="1">
      <c r="B160" s="41"/>
      <c r="C160" s="192" t="s">
        <v>121</v>
      </c>
      <c r="D160" s="192" t="s">
        <v>176</v>
      </c>
      <c r="E160" s="193" t="s">
        <v>121</v>
      </c>
      <c r="F160" s="194" t="s">
        <v>3627</v>
      </c>
      <c r="G160" s="195" t="s">
        <v>1260</v>
      </c>
      <c r="H160" s="196">
        <v>1</v>
      </c>
      <c r="I160" s="197"/>
      <c r="J160" s="198">
        <f>ROUND(I160*H160,2)</f>
        <v>0</v>
      </c>
      <c r="K160" s="194" t="s">
        <v>78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239</v>
      </c>
      <c r="AT160" s="23" t="s">
        <v>176</v>
      </c>
      <c r="AU160" s="23" t="s">
        <v>89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239</v>
      </c>
      <c r="BM160" s="23" t="s">
        <v>420</v>
      </c>
    </row>
    <row r="161" spans="2:65" s="1" customFormat="1" ht="13.5">
      <c r="B161" s="41"/>
      <c r="C161" s="63"/>
      <c r="D161" s="204" t="s">
        <v>182</v>
      </c>
      <c r="E161" s="63"/>
      <c r="F161" s="205" t="s">
        <v>3627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89</v>
      </c>
    </row>
    <row r="162" spans="2:65" s="12" customFormat="1" ht="13.5">
      <c r="B162" s="221"/>
      <c r="C162" s="222"/>
      <c r="D162" s="204" t="s">
        <v>279</v>
      </c>
      <c r="E162" s="223" t="s">
        <v>78</v>
      </c>
      <c r="F162" s="224" t="s">
        <v>3622</v>
      </c>
      <c r="G162" s="222"/>
      <c r="H162" s="223" t="s">
        <v>78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279</v>
      </c>
      <c r="AU162" s="230" t="s">
        <v>89</v>
      </c>
      <c r="AV162" s="12" t="s">
        <v>87</v>
      </c>
      <c r="AW162" s="12" t="s">
        <v>42</v>
      </c>
      <c r="AX162" s="12" t="s">
        <v>80</v>
      </c>
      <c r="AY162" s="230" t="s">
        <v>173</v>
      </c>
    </row>
    <row r="163" spans="2:65" s="11" customFormat="1" ht="13.5">
      <c r="B163" s="210"/>
      <c r="C163" s="211"/>
      <c r="D163" s="204" t="s">
        <v>279</v>
      </c>
      <c r="E163" s="212" t="s">
        <v>78</v>
      </c>
      <c r="F163" s="213" t="s">
        <v>87</v>
      </c>
      <c r="G163" s="211"/>
      <c r="H163" s="214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279</v>
      </c>
      <c r="AU163" s="220" t="s">
        <v>89</v>
      </c>
      <c r="AV163" s="11" t="s">
        <v>89</v>
      </c>
      <c r="AW163" s="11" t="s">
        <v>42</v>
      </c>
      <c r="AX163" s="11" t="s">
        <v>87</v>
      </c>
      <c r="AY163" s="220" t="s">
        <v>173</v>
      </c>
    </row>
    <row r="164" spans="2:65" s="1" customFormat="1" ht="16.5" customHeight="1">
      <c r="B164" s="41"/>
      <c r="C164" s="192" t="s">
        <v>10</v>
      </c>
      <c r="D164" s="192" t="s">
        <v>176</v>
      </c>
      <c r="E164" s="193" t="s">
        <v>10</v>
      </c>
      <c r="F164" s="194" t="s">
        <v>3628</v>
      </c>
      <c r="G164" s="195" t="s">
        <v>1260</v>
      </c>
      <c r="H164" s="196">
        <v>1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434</v>
      </c>
    </row>
    <row r="165" spans="2:65" s="1" customFormat="1" ht="13.5">
      <c r="B165" s="41"/>
      <c r="C165" s="63"/>
      <c r="D165" s="204" t="s">
        <v>182</v>
      </c>
      <c r="E165" s="63"/>
      <c r="F165" s="205" t="s">
        <v>3628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1" customFormat="1" ht="13.5">
      <c r="B166" s="210"/>
      <c r="C166" s="211"/>
      <c r="D166" s="204" t="s">
        <v>279</v>
      </c>
      <c r="E166" s="212" t="s">
        <v>78</v>
      </c>
      <c r="F166" s="213" t="s">
        <v>3629</v>
      </c>
      <c r="G166" s="211"/>
      <c r="H166" s="214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279</v>
      </c>
      <c r="AU166" s="220" t="s">
        <v>89</v>
      </c>
      <c r="AV166" s="11" t="s">
        <v>89</v>
      </c>
      <c r="AW166" s="11" t="s">
        <v>42</v>
      </c>
      <c r="AX166" s="11" t="s">
        <v>87</v>
      </c>
      <c r="AY166" s="220" t="s">
        <v>173</v>
      </c>
    </row>
    <row r="167" spans="2:65" s="1" customFormat="1" ht="16.5" customHeight="1">
      <c r="B167" s="41"/>
      <c r="C167" s="192" t="s">
        <v>239</v>
      </c>
      <c r="D167" s="192" t="s">
        <v>176</v>
      </c>
      <c r="E167" s="193" t="s">
        <v>239</v>
      </c>
      <c r="F167" s="194" t="s">
        <v>3630</v>
      </c>
      <c r="G167" s="195" t="s">
        <v>1260</v>
      </c>
      <c r="H167" s="196">
        <v>1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89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666</v>
      </c>
    </row>
    <row r="168" spans="2:65" s="1" customFormat="1" ht="13.5">
      <c r="B168" s="41"/>
      <c r="C168" s="63"/>
      <c r="D168" s="204" t="s">
        <v>182</v>
      </c>
      <c r="E168" s="63"/>
      <c r="F168" s="205" t="s">
        <v>3631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89</v>
      </c>
    </row>
    <row r="169" spans="2:65" s="11" customFormat="1" ht="13.5">
      <c r="B169" s="210"/>
      <c r="C169" s="211"/>
      <c r="D169" s="204" t="s">
        <v>279</v>
      </c>
      <c r="E169" s="212" t="s">
        <v>78</v>
      </c>
      <c r="F169" s="213" t="s">
        <v>3629</v>
      </c>
      <c r="G169" s="211"/>
      <c r="H169" s="214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279</v>
      </c>
      <c r="AU169" s="220" t="s">
        <v>89</v>
      </c>
      <c r="AV169" s="11" t="s">
        <v>89</v>
      </c>
      <c r="AW169" s="11" t="s">
        <v>42</v>
      </c>
      <c r="AX169" s="11" t="s">
        <v>87</v>
      </c>
      <c r="AY169" s="220" t="s">
        <v>173</v>
      </c>
    </row>
    <row r="170" spans="2:65" s="10" customFormat="1" ht="29.85" customHeight="1">
      <c r="B170" s="176"/>
      <c r="C170" s="177"/>
      <c r="D170" s="178" t="s">
        <v>79</v>
      </c>
      <c r="E170" s="190" t="s">
        <v>3632</v>
      </c>
      <c r="F170" s="190" t="s">
        <v>3633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SUM(P171:P180)</f>
        <v>0</v>
      </c>
      <c r="Q170" s="184"/>
      <c r="R170" s="185">
        <f>SUM(R171:R180)</f>
        <v>0</v>
      </c>
      <c r="S170" s="184"/>
      <c r="T170" s="186">
        <f>SUM(T171:T180)</f>
        <v>0</v>
      </c>
      <c r="AR170" s="187" t="s">
        <v>89</v>
      </c>
      <c r="AT170" s="188" t="s">
        <v>79</v>
      </c>
      <c r="AU170" s="188" t="s">
        <v>87</v>
      </c>
      <c r="AY170" s="187" t="s">
        <v>173</v>
      </c>
      <c r="BK170" s="189">
        <f>SUM(BK171:BK180)</f>
        <v>0</v>
      </c>
    </row>
    <row r="171" spans="2:65" s="1" customFormat="1" ht="25.5" customHeight="1">
      <c r="B171" s="41"/>
      <c r="C171" s="192" t="s">
        <v>243</v>
      </c>
      <c r="D171" s="192" t="s">
        <v>176</v>
      </c>
      <c r="E171" s="193" t="s">
        <v>243</v>
      </c>
      <c r="F171" s="194" t="s">
        <v>3634</v>
      </c>
      <c r="G171" s="195" t="s">
        <v>3635</v>
      </c>
      <c r="H171" s="196">
        <v>2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89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678</v>
      </c>
    </row>
    <row r="172" spans="2:65" s="1" customFormat="1" ht="13.5">
      <c r="B172" s="41"/>
      <c r="C172" s="63"/>
      <c r="D172" s="204" t="s">
        <v>182</v>
      </c>
      <c r="E172" s="63"/>
      <c r="F172" s="205" t="s">
        <v>3636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89</v>
      </c>
    </row>
    <row r="173" spans="2:65" s="11" customFormat="1" ht="13.5">
      <c r="B173" s="210"/>
      <c r="C173" s="211"/>
      <c r="D173" s="204" t="s">
        <v>279</v>
      </c>
      <c r="E173" s="212" t="s">
        <v>78</v>
      </c>
      <c r="F173" s="213" t="s">
        <v>3637</v>
      </c>
      <c r="G173" s="211"/>
      <c r="H173" s="214">
        <v>2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279</v>
      </c>
      <c r="AU173" s="220" t="s">
        <v>89</v>
      </c>
      <c r="AV173" s="11" t="s">
        <v>89</v>
      </c>
      <c r="AW173" s="11" t="s">
        <v>42</v>
      </c>
      <c r="AX173" s="11" t="s">
        <v>87</v>
      </c>
      <c r="AY173" s="220" t="s">
        <v>173</v>
      </c>
    </row>
    <row r="174" spans="2:65" s="1" customFormat="1" ht="16.5" customHeight="1">
      <c r="B174" s="41"/>
      <c r="C174" s="192" t="s">
        <v>249</v>
      </c>
      <c r="D174" s="192" t="s">
        <v>176</v>
      </c>
      <c r="E174" s="193" t="s">
        <v>249</v>
      </c>
      <c r="F174" s="194" t="s">
        <v>3638</v>
      </c>
      <c r="G174" s="195" t="s">
        <v>327</v>
      </c>
      <c r="H174" s="196">
        <v>13.1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89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692</v>
      </c>
    </row>
    <row r="175" spans="2:65" s="1" customFormat="1" ht="13.5">
      <c r="B175" s="41"/>
      <c r="C175" s="63"/>
      <c r="D175" s="204" t="s">
        <v>182</v>
      </c>
      <c r="E175" s="63"/>
      <c r="F175" s="205" t="s">
        <v>3638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89</v>
      </c>
    </row>
    <row r="176" spans="2:65" s="11" customFormat="1" ht="13.5">
      <c r="B176" s="210"/>
      <c r="C176" s="211"/>
      <c r="D176" s="204" t="s">
        <v>279</v>
      </c>
      <c r="E176" s="212" t="s">
        <v>78</v>
      </c>
      <c r="F176" s="213" t="s">
        <v>3639</v>
      </c>
      <c r="G176" s="211"/>
      <c r="H176" s="214">
        <v>13.1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279</v>
      </c>
      <c r="AU176" s="220" t="s">
        <v>89</v>
      </c>
      <c r="AV176" s="11" t="s">
        <v>89</v>
      </c>
      <c r="AW176" s="11" t="s">
        <v>42</v>
      </c>
      <c r="AX176" s="11" t="s">
        <v>87</v>
      </c>
      <c r="AY176" s="220" t="s">
        <v>173</v>
      </c>
    </row>
    <row r="177" spans="2:65" s="1" customFormat="1" ht="16.5" customHeight="1">
      <c r="B177" s="41"/>
      <c r="C177" s="192" t="s">
        <v>253</v>
      </c>
      <c r="D177" s="192" t="s">
        <v>176</v>
      </c>
      <c r="E177" s="193" t="s">
        <v>253</v>
      </c>
      <c r="F177" s="194" t="s">
        <v>3640</v>
      </c>
      <c r="G177" s="195" t="s">
        <v>327</v>
      </c>
      <c r="H177" s="196">
        <v>13.1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89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710</v>
      </c>
    </row>
    <row r="178" spans="2:65" s="1" customFormat="1" ht="13.5">
      <c r="B178" s="41"/>
      <c r="C178" s="63"/>
      <c r="D178" s="204" t="s">
        <v>182</v>
      </c>
      <c r="E178" s="63"/>
      <c r="F178" s="205" t="s">
        <v>3640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89</v>
      </c>
    </row>
    <row r="179" spans="2:65" s="1" customFormat="1" ht="16.5" customHeight="1">
      <c r="B179" s="41"/>
      <c r="C179" s="192" t="s">
        <v>124</v>
      </c>
      <c r="D179" s="192" t="s">
        <v>176</v>
      </c>
      <c r="E179" s="193" t="s">
        <v>124</v>
      </c>
      <c r="F179" s="194" t="s">
        <v>3641</v>
      </c>
      <c r="G179" s="195" t="s">
        <v>1260</v>
      </c>
      <c r="H179" s="196">
        <v>1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89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733</v>
      </c>
    </row>
    <row r="180" spans="2:65" s="1" customFormat="1" ht="13.5">
      <c r="B180" s="41"/>
      <c r="C180" s="63"/>
      <c r="D180" s="204" t="s">
        <v>182</v>
      </c>
      <c r="E180" s="63"/>
      <c r="F180" s="205" t="s">
        <v>3641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89</v>
      </c>
    </row>
    <row r="181" spans="2:65" s="10" customFormat="1" ht="37.35" customHeight="1">
      <c r="B181" s="176"/>
      <c r="C181" s="177"/>
      <c r="D181" s="178" t="s">
        <v>79</v>
      </c>
      <c r="E181" s="179" t="s">
        <v>3642</v>
      </c>
      <c r="F181" s="179" t="s">
        <v>3643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P182+P221+P234</f>
        <v>0</v>
      </c>
      <c r="Q181" s="184"/>
      <c r="R181" s="185">
        <f>R182+R221+R234</f>
        <v>0</v>
      </c>
      <c r="S181" s="184"/>
      <c r="T181" s="186">
        <f>T182+T221+T234</f>
        <v>0</v>
      </c>
      <c r="AR181" s="187" t="s">
        <v>87</v>
      </c>
      <c r="AT181" s="188" t="s">
        <v>79</v>
      </c>
      <c r="AU181" s="188" t="s">
        <v>80</v>
      </c>
      <c r="AY181" s="187" t="s">
        <v>173</v>
      </c>
      <c r="BK181" s="189">
        <f>BK182+BK221+BK234</f>
        <v>0</v>
      </c>
    </row>
    <row r="182" spans="2:65" s="10" customFormat="1" ht="19.899999999999999" customHeight="1">
      <c r="B182" s="176"/>
      <c r="C182" s="177"/>
      <c r="D182" s="178" t="s">
        <v>79</v>
      </c>
      <c r="E182" s="190" t="s">
        <v>3644</v>
      </c>
      <c r="F182" s="190" t="s">
        <v>3645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SUM(P183:P220)</f>
        <v>0</v>
      </c>
      <c r="Q182" s="184"/>
      <c r="R182" s="185">
        <f>SUM(R183:R220)</f>
        <v>0</v>
      </c>
      <c r="S182" s="184"/>
      <c r="T182" s="186">
        <f>SUM(T183:T220)</f>
        <v>0</v>
      </c>
      <c r="AR182" s="187" t="s">
        <v>87</v>
      </c>
      <c r="AT182" s="188" t="s">
        <v>79</v>
      </c>
      <c r="AU182" s="188" t="s">
        <v>87</v>
      </c>
      <c r="AY182" s="187" t="s">
        <v>173</v>
      </c>
      <c r="BK182" s="189">
        <f>SUM(BK183:BK220)</f>
        <v>0</v>
      </c>
    </row>
    <row r="183" spans="2:65" s="1" customFormat="1" ht="25.5" customHeight="1">
      <c r="B183" s="41"/>
      <c r="C183" s="192" t="s">
        <v>9</v>
      </c>
      <c r="D183" s="192" t="s">
        <v>176</v>
      </c>
      <c r="E183" s="193" t="s">
        <v>3494</v>
      </c>
      <c r="F183" s="194" t="s">
        <v>3646</v>
      </c>
      <c r="G183" s="195" t="s">
        <v>275</v>
      </c>
      <c r="H183" s="196">
        <v>6.9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194</v>
      </c>
      <c r="AT183" s="23" t="s">
        <v>176</v>
      </c>
      <c r="AU183" s="23" t="s">
        <v>89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194</v>
      </c>
      <c r="BM183" s="23" t="s">
        <v>759</v>
      </c>
    </row>
    <row r="184" spans="2:65" s="1" customFormat="1" ht="27">
      <c r="B184" s="41"/>
      <c r="C184" s="63"/>
      <c r="D184" s="204" t="s">
        <v>182</v>
      </c>
      <c r="E184" s="63"/>
      <c r="F184" s="205" t="s">
        <v>3646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89</v>
      </c>
    </row>
    <row r="185" spans="2:65" s="12" customFormat="1" ht="27">
      <c r="B185" s="221"/>
      <c r="C185" s="222"/>
      <c r="D185" s="204" t="s">
        <v>279</v>
      </c>
      <c r="E185" s="223" t="s">
        <v>78</v>
      </c>
      <c r="F185" s="224" t="s">
        <v>3647</v>
      </c>
      <c r="G185" s="222"/>
      <c r="H185" s="223" t="s">
        <v>78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279</v>
      </c>
      <c r="AU185" s="230" t="s">
        <v>89</v>
      </c>
      <c r="AV185" s="12" t="s">
        <v>87</v>
      </c>
      <c r="AW185" s="12" t="s">
        <v>42</v>
      </c>
      <c r="AX185" s="12" t="s">
        <v>80</v>
      </c>
      <c r="AY185" s="230" t="s">
        <v>173</v>
      </c>
    </row>
    <row r="186" spans="2:65" s="11" customFormat="1" ht="13.5">
      <c r="B186" s="210"/>
      <c r="C186" s="211"/>
      <c r="D186" s="204" t="s">
        <v>279</v>
      </c>
      <c r="E186" s="212" t="s">
        <v>78</v>
      </c>
      <c r="F186" s="213" t="s">
        <v>3648</v>
      </c>
      <c r="G186" s="211"/>
      <c r="H186" s="214">
        <v>6.9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279</v>
      </c>
      <c r="AU186" s="220" t="s">
        <v>89</v>
      </c>
      <c r="AV186" s="11" t="s">
        <v>89</v>
      </c>
      <c r="AW186" s="11" t="s">
        <v>42</v>
      </c>
      <c r="AX186" s="11" t="s">
        <v>87</v>
      </c>
      <c r="AY186" s="220" t="s">
        <v>173</v>
      </c>
    </row>
    <row r="187" spans="2:65" s="1" customFormat="1" ht="51" customHeight="1">
      <c r="B187" s="41"/>
      <c r="C187" s="192" t="s">
        <v>129</v>
      </c>
      <c r="D187" s="192" t="s">
        <v>176</v>
      </c>
      <c r="E187" s="193" t="s">
        <v>3517</v>
      </c>
      <c r="F187" s="194" t="s">
        <v>3649</v>
      </c>
      <c r="G187" s="195" t="s">
        <v>275</v>
      </c>
      <c r="H187" s="196">
        <v>85.4</v>
      </c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89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773</v>
      </c>
    </row>
    <row r="188" spans="2:65" s="1" customFormat="1" ht="40.5">
      <c r="B188" s="41"/>
      <c r="C188" s="63"/>
      <c r="D188" s="204" t="s">
        <v>182</v>
      </c>
      <c r="E188" s="63"/>
      <c r="F188" s="205" t="s">
        <v>3649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89</v>
      </c>
    </row>
    <row r="189" spans="2:65" s="11" customFormat="1" ht="13.5">
      <c r="B189" s="210"/>
      <c r="C189" s="211"/>
      <c r="D189" s="204" t="s">
        <v>279</v>
      </c>
      <c r="E189" s="212" t="s">
        <v>78</v>
      </c>
      <c r="F189" s="213" t="s">
        <v>3650</v>
      </c>
      <c r="G189" s="211"/>
      <c r="H189" s="214">
        <v>76.849999999999994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279</v>
      </c>
      <c r="AU189" s="220" t="s">
        <v>89</v>
      </c>
      <c r="AV189" s="11" t="s">
        <v>89</v>
      </c>
      <c r="AW189" s="11" t="s">
        <v>42</v>
      </c>
      <c r="AX189" s="11" t="s">
        <v>80</v>
      </c>
      <c r="AY189" s="220" t="s">
        <v>173</v>
      </c>
    </row>
    <row r="190" spans="2:65" s="11" customFormat="1" ht="13.5">
      <c r="B190" s="210"/>
      <c r="C190" s="211"/>
      <c r="D190" s="204" t="s">
        <v>279</v>
      </c>
      <c r="E190" s="212" t="s">
        <v>78</v>
      </c>
      <c r="F190" s="213" t="s">
        <v>3651</v>
      </c>
      <c r="G190" s="211"/>
      <c r="H190" s="214">
        <v>4.2750000000000004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279</v>
      </c>
      <c r="AU190" s="220" t="s">
        <v>89</v>
      </c>
      <c r="AV190" s="11" t="s">
        <v>89</v>
      </c>
      <c r="AW190" s="11" t="s">
        <v>42</v>
      </c>
      <c r="AX190" s="11" t="s">
        <v>80</v>
      </c>
      <c r="AY190" s="220" t="s">
        <v>173</v>
      </c>
    </row>
    <row r="191" spans="2:65" s="11" customFormat="1" ht="13.5">
      <c r="B191" s="210"/>
      <c r="C191" s="211"/>
      <c r="D191" s="204" t="s">
        <v>279</v>
      </c>
      <c r="E191" s="212" t="s">
        <v>78</v>
      </c>
      <c r="F191" s="213" t="s">
        <v>3652</v>
      </c>
      <c r="G191" s="211"/>
      <c r="H191" s="214">
        <v>4.2750000000000004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279</v>
      </c>
      <c r="AU191" s="220" t="s">
        <v>89</v>
      </c>
      <c r="AV191" s="11" t="s">
        <v>89</v>
      </c>
      <c r="AW191" s="11" t="s">
        <v>42</v>
      </c>
      <c r="AX191" s="11" t="s">
        <v>80</v>
      </c>
      <c r="AY191" s="220" t="s">
        <v>173</v>
      </c>
    </row>
    <row r="192" spans="2:65" s="13" customFormat="1" ht="13.5">
      <c r="B192" s="231"/>
      <c r="C192" s="232"/>
      <c r="D192" s="204" t="s">
        <v>279</v>
      </c>
      <c r="E192" s="233" t="s">
        <v>78</v>
      </c>
      <c r="F192" s="234" t="s">
        <v>292</v>
      </c>
      <c r="G192" s="232"/>
      <c r="H192" s="235">
        <v>85.4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279</v>
      </c>
      <c r="AU192" s="241" t="s">
        <v>89</v>
      </c>
      <c r="AV192" s="13" t="s">
        <v>194</v>
      </c>
      <c r="AW192" s="13" t="s">
        <v>42</v>
      </c>
      <c r="AX192" s="13" t="s">
        <v>87</v>
      </c>
      <c r="AY192" s="241" t="s">
        <v>173</v>
      </c>
    </row>
    <row r="193" spans="2:65" s="1" customFormat="1" ht="25.5" customHeight="1">
      <c r="B193" s="41"/>
      <c r="C193" s="192" t="s">
        <v>387</v>
      </c>
      <c r="D193" s="192" t="s">
        <v>176</v>
      </c>
      <c r="E193" s="193" t="s">
        <v>3543</v>
      </c>
      <c r="F193" s="194" t="s">
        <v>3653</v>
      </c>
      <c r="G193" s="195" t="s">
        <v>256</v>
      </c>
      <c r="H193" s="196">
        <v>171.68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194</v>
      </c>
      <c r="AT193" s="23" t="s">
        <v>176</v>
      </c>
      <c r="AU193" s="23" t="s">
        <v>89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194</v>
      </c>
      <c r="BM193" s="23" t="s">
        <v>783</v>
      </c>
    </row>
    <row r="194" spans="2:65" s="1" customFormat="1" ht="13.5">
      <c r="B194" s="41"/>
      <c r="C194" s="63"/>
      <c r="D194" s="204" t="s">
        <v>182</v>
      </c>
      <c r="E194" s="63"/>
      <c r="F194" s="205" t="s">
        <v>3653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89</v>
      </c>
    </row>
    <row r="195" spans="2:65" s="11" customFormat="1" ht="13.5">
      <c r="B195" s="210"/>
      <c r="C195" s="211"/>
      <c r="D195" s="204" t="s">
        <v>279</v>
      </c>
      <c r="E195" s="212" t="s">
        <v>78</v>
      </c>
      <c r="F195" s="213" t="s">
        <v>3654</v>
      </c>
      <c r="G195" s="211"/>
      <c r="H195" s="214">
        <v>171.68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279</v>
      </c>
      <c r="AU195" s="220" t="s">
        <v>89</v>
      </c>
      <c r="AV195" s="11" t="s">
        <v>89</v>
      </c>
      <c r="AW195" s="11" t="s">
        <v>42</v>
      </c>
      <c r="AX195" s="11" t="s">
        <v>87</v>
      </c>
      <c r="AY195" s="220" t="s">
        <v>173</v>
      </c>
    </row>
    <row r="196" spans="2:65" s="12" customFormat="1" ht="13.5">
      <c r="B196" s="221"/>
      <c r="C196" s="222"/>
      <c r="D196" s="204" t="s">
        <v>279</v>
      </c>
      <c r="E196" s="223" t="s">
        <v>78</v>
      </c>
      <c r="F196" s="224" t="s">
        <v>3655</v>
      </c>
      <c r="G196" s="222"/>
      <c r="H196" s="223" t="s">
        <v>78</v>
      </c>
      <c r="I196" s="225"/>
      <c r="J196" s="222"/>
      <c r="K196" s="222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279</v>
      </c>
      <c r="AU196" s="230" t="s">
        <v>89</v>
      </c>
      <c r="AV196" s="12" t="s">
        <v>87</v>
      </c>
      <c r="AW196" s="12" t="s">
        <v>42</v>
      </c>
      <c r="AX196" s="12" t="s">
        <v>80</v>
      </c>
      <c r="AY196" s="230" t="s">
        <v>173</v>
      </c>
    </row>
    <row r="197" spans="2:65" s="1" customFormat="1" ht="25.5" customHeight="1">
      <c r="B197" s="41"/>
      <c r="C197" s="192" t="s">
        <v>394</v>
      </c>
      <c r="D197" s="192" t="s">
        <v>176</v>
      </c>
      <c r="E197" s="193" t="s">
        <v>3553</v>
      </c>
      <c r="F197" s="194" t="s">
        <v>3603</v>
      </c>
      <c r="G197" s="195" t="s">
        <v>256</v>
      </c>
      <c r="H197" s="196">
        <v>171.68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194</v>
      </c>
      <c r="AT197" s="23" t="s">
        <v>176</v>
      </c>
      <c r="AU197" s="23" t="s">
        <v>89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194</v>
      </c>
      <c r="BM197" s="23" t="s">
        <v>797</v>
      </c>
    </row>
    <row r="198" spans="2:65" s="1" customFormat="1" ht="27">
      <c r="B198" s="41"/>
      <c r="C198" s="63"/>
      <c r="D198" s="204" t="s">
        <v>182</v>
      </c>
      <c r="E198" s="63"/>
      <c r="F198" s="205" t="s">
        <v>3603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89</v>
      </c>
    </row>
    <row r="199" spans="2:65" s="1" customFormat="1" ht="16.5" customHeight="1">
      <c r="B199" s="41"/>
      <c r="C199" s="192" t="s">
        <v>402</v>
      </c>
      <c r="D199" s="192" t="s">
        <v>176</v>
      </c>
      <c r="E199" s="193" t="s">
        <v>3557</v>
      </c>
      <c r="F199" s="194" t="s">
        <v>3604</v>
      </c>
      <c r="G199" s="195" t="s">
        <v>275</v>
      </c>
      <c r="H199" s="196">
        <v>38.700000000000003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194</v>
      </c>
      <c r="AT199" s="23" t="s">
        <v>176</v>
      </c>
      <c r="AU199" s="23" t="s">
        <v>89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194</v>
      </c>
      <c r="BM199" s="23" t="s">
        <v>813</v>
      </c>
    </row>
    <row r="200" spans="2:65" s="1" customFormat="1" ht="13.5">
      <c r="B200" s="41"/>
      <c r="C200" s="63"/>
      <c r="D200" s="204" t="s">
        <v>182</v>
      </c>
      <c r="E200" s="63"/>
      <c r="F200" s="205" t="s">
        <v>3604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89</v>
      </c>
    </row>
    <row r="201" spans="2:65" s="11" customFormat="1" ht="13.5">
      <c r="B201" s="210"/>
      <c r="C201" s="211"/>
      <c r="D201" s="204" t="s">
        <v>279</v>
      </c>
      <c r="E201" s="212" t="s">
        <v>78</v>
      </c>
      <c r="F201" s="213" t="s">
        <v>3656</v>
      </c>
      <c r="G201" s="211"/>
      <c r="H201" s="214">
        <v>38.700000000000003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279</v>
      </c>
      <c r="AU201" s="220" t="s">
        <v>89</v>
      </c>
      <c r="AV201" s="11" t="s">
        <v>89</v>
      </c>
      <c r="AW201" s="11" t="s">
        <v>42</v>
      </c>
      <c r="AX201" s="11" t="s">
        <v>87</v>
      </c>
      <c r="AY201" s="220" t="s">
        <v>173</v>
      </c>
    </row>
    <row r="202" spans="2:65" s="12" customFormat="1" ht="13.5">
      <c r="B202" s="221"/>
      <c r="C202" s="222"/>
      <c r="D202" s="204" t="s">
        <v>279</v>
      </c>
      <c r="E202" s="223" t="s">
        <v>78</v>
      </c>
      <c r="F202" s="224" t="s">
        <v>3657</v>
      </c>
      <c r="G202" s="222"/>
      <c r="H202" s="223" t="s">
        <v>78</v>
      </c>
      <c r="I202" s="225"/>
      <c r="J202" s="222"/>
      <c r="K202" s="222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279</v>
      </c>
      <c r="AU202" s="230" t="s">
        <v>89</v>
      </c>
      <c r="AV202" s="12" t="s">
        <v>87</v>
      </c>
      <c r="AW202" s="12" t="s">
        <v>42</v>
      </c>
      <c r="AX202" s="12" t="s">
        <v>80</v>
      </c>
      <c r="AY202" s="230" t="s">
        <v>173</v>
      </c>
    </row>
    <row r="203" spans="2:65" s="1" customFormat="1" ht="16.5" customHeight="1">
      <c r="B203" s="41"/>
      <c r="C203" s="192" t="s">
        <v>407</v>
      </c>
      <c r="D203" s="192" t="s">
        <v>176</v>
      </c>
      <c r="E203" s="193" t="s">
        <v>3569</v>
      </c>
      <c r="F203" s="194" t="s">
        <v>3658</v>
      </c>
      <c r="G203" s="195" t="s">
        <v>275</v>
      </c>
      <c r="H203" s="196">
        <v>38.700000000000003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194</v>
      </c>
      <c r="AT203" s="23" t="s">
        <v>176</v>
      </c>
      <c r="AU203" s="23" t="s">
        <v>89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194</v>
      </c>
      <c r="BM203" s="23" t="s">
        <v>824</v>
      </c>
    </row>
    <row r="204" spans="2:65" s="1" customFormat="1" ht="13.5">
      <c r="B204" s="41"/>
      <c r="C204" s="63"/>
      <c r="D204" s="204" t="s">
        <v>182</v>
      </c>
      <c r="E204" s="63"/>
      <c r="F204" s="205" t="s">
        <v>3658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89</v>
      </c>
    </row>
    <row r="205" spans="2:65" s="1" customFormat="1" ht="16.5" customHeight="1">
      <c r="B205" s="41"/>
      <c r="C205" s="192" t="s">
        <v>414</v>
      </c>
      <c r="D205" s="192" t="s">
        <v>176</v>
      </c>
      <c r="E205" s="193" t="s">
        <v>3659</v>
      </c>
      <c r="F205" s="194" t="s">
        <v>3660</v>
      </c>
      <c r="G205" s="195" t="s">
        <v>275</v>
      </c>
      <c r="H205" s="196">
        <v>38.700000000000003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194</v>
      </c>
      <c r="AT205" s="23" t="s">
        <v>176</v>
      </c>
      <c r="AU205" s="23" t="s">
        <v>89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194</v>
      </c>
      <c r="BM205" s="23" t="s">
        <v>835</v>
      </c>
    </row>
    <row r="206" spans="2:65" s="1" customFormat="1" ht="13.5">
      <c r="B206" s="41"/>
      <c r="C206" s="63"/>
      <c r="D206" s="204" t="s">
        <v>182</v>
      </c>
      <c r="E206" s="63"/>
      <c r="F206" s="205" t="s">
        <v>3660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89</v>
      </c>
    </row>
    <row r="207" spans="2:65" s="1" customFormat="1" ht="25.5" customHeight="1">
      <c r="B207" s="41"/>
      <c r="C207" s="192" t="s">
        <v>420</v>
      </c>
      <c r="D207" s="192" t="s">
        <v>176</v>
      </c>
      <c r="E207" s="193" t="s">
        <v>3661</v>
      </c>
      <c r="F207" s="194" t="s">
        <v>3662</v>
      </c>
      <c r="G207" s="195" t="s">
        <v>275</v>
      </c>
      <c r="H207" s="196">
        <v>4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194</v>
      </c>
      <c r="AT207" s="23" t="s">
        <v>176</v>
      </c>
      <c r="AU207" s="23" t="s">
        <v>89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194</v>
      </c>
      <c r="BM207" s="23" t="s">
        <v>848</v>
      </c>
    </row>
    <row r="208" spans="2:65" s="1" customFormat="1" ht="13.5">
      <c r="B208" s="41"/>
      <c r="C208" s="63"/>
      <c r="D208" s="204" t="s">
        <v>182</v>
      </c>
      <c r="E208" s="63"/>
      <c r="F208" s="205" t="s">
        <v>3662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89</v>
      </c>
    </row>
    <row r="209" spans="2:65" s="11" customFormat="1" ht="13.5">
      <c r="B209" s="210"/>
      <c r="C209" s="211"/>
      <c r="D209" s="204" t="s">
        <v>279</v>
      </c>
      <c r="E209" s="212" t="s">
        <v>78</v>
      </c>
      <c r="F209" s="213" t="s">
        <v>3663</v>
      </c>
      <c r="G209" s="211"/>
      <c r="H209" s="214">
        <v>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279</v>
      </c>
      <c r="AU209" s="220" t="s">
        <v>89</v>
      </c>
      <c r="AV209" s="11" t="s">
        <v>89</v>
      </c>
      <c r="AW209" s="11" t="s">
        <v>42</v>
      </c>
      <c r="AX209" s="11" t="s">
        <v>87</v>
      </c>
      <c r="AY209" s="220" t="s">
        <v>173</v>
      </c>
    </row>
    <row r="210" spans="2:65" s="1" customFormat="1" ht="25.5" customHeight="1">
      <c r="B210" s="41"/>
      <c r="C210" s="192" t="s">
        <v>427</v>
      </c>
      <c r="D210" s="192" t="s">
        <v>176</v>
      </c>
      <c r="E210" s="193" t="s">
        <v>3664</v>
      </c>
      <c r="F210" s="194" t="s">
        <v>3608</v>
      </c>
      <c r="G210" s="195" t="s">
        <v>275</v>
      </c>
      <c r="H210" s="196">
        <v>5.8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194</v>
      </c>
      <c r="AT210" s="23" t="s">
        <v>176</v>
      </c>
      <c r="AU210" s="23" t="s">
        <v>89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194</v>
      </c>
      <c r="BM210" s="23" t="s">
        <v>861</v>
      </c>
    </row>
    <row r="211" spans="2:65" s="1" customFormat="1" ht="13.5">
      <c r="B211" s="41"/>
      <c r="C211" s="63"/>
      <c r="D211" s="204" t="s">
        <v>182</v>
      </c>
      <c r="E211" s="63"/>
      <c r="F211" s="205" t="s">
        <v>3608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89</v>
      </c>
    </row>
    <row r="212" spans="2:65" s="11" customFormat="1" ht="13.5">
      <c r="B212" s="210"/>
      <c r="C212" s="211"/>
      <c r="D212" s="204" t="s">
        <v>279</v>
      </c>
      <c r="E212" s="212" t="s">
        <v>78</v>
      </c>
      <c r="F212" s="213" t="s">
        <v>3665</v>
      </c>
      <c r="G212" s="211"/>
      <c r="H212" s="214">
        <v>5.8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279</v>
      </c>
      <c r="AU212" s="220" t="s">
        <v>89</v>
      </c>
      <c r="AV212" s="11" t="s">
        <v>89</v>
      </c>
      <c r="AW212" s="11" t="s">
        <v>42</v>
      </c>
      <c r="AX212" s="11" t="s">
        <v>87</v>
      </c>
      <c r="AY212" s="220" t="s">
        <v>173</v>
      </c>
    </row>
    <row r="213" spans="2:65" s="1" customFormat="1" ht="16.5" customHeight="1">
      <c r="B213" s="41"/>
      <c r="C213" s="192" t="s">
        <v>434</v>
      </c>
      <c r="D213" s="192" t="s">
        <v>176</v>
      </c>
      <c r="E213" s="193" t="s">
        <v>3666</v>
      </c>
      <c r="F213" s="194" t="s">
        <v>3610</v>
      </c>
      <c r="G213" s="195" t="s">
        <v>275</v>
      </c>
      <c r="H213" s="196">
        <v>29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194</v>
      </c>
      <c r="AT213" s="23" t="s">
        <v>176</v>
      </c>
      <c r="AU213" s="23" t="s">
        <v>89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194</v>
      </c>
      <c r="BM213" s="23" t="s">
        <v>871</v>
      </c>
    </row>
    <row r="214" spans="2:65" s="1" customFormat="1" ht="13.5">
      <c r="B214" s="41"/>
      <c r="C214" s="63"/>
      <c r="D214" s="204" t="s">
        <v>182</v>
      </c>
      <c r="E214" s="63"/>
      <c r="F214" s="205" t="s">
        <v>3610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89</v>
      </c>
    </row>
    <row r="215" spans="2:65" s="11" customFormat="1" ht="13.5">
      <c r="B215" s="210"/>
      <c r="C215" s="211"/>
      <c r="D215" s="204" t="s">
        <v>279</v>
      </c>
      <c r="E215" s="212" t="s">
        <v>78</v>
      </c>
      <c r="F215" s="213" t="s">
        <v>3667</v>
      </c>
      <c r="G215" s="211"/>
      <c r="H215" s="214">
        <v>29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279</v>
      </c>
      <c r="AU215" s="220" t="s">
        <v>89</v>
      </c>
      <c r="AV215" s="11" t="s">
        <v>89</v>
      </c>
      <c r="AW215" s="11" t="s">
        <v>42</v>
      </c>
      <c r="AX215" s="11" t="s">
        <v>87</v>
      </c>
      <c r="AY215" s="220" t="s">
        <v>173</v>
      </c>
    </row>
    <row r="216" spans="2:65" s="1" customFormat="1" ht="25.5" customHeight="1">
      <c r="B216" s="41"/>
      <c r="C216" s="192" t="s">
        <v>441</v>
      </c>
      <c r="D216" s="192" t="s">
        <v>176</v>
      </c>
      <c r="E216" s="193" t="s">
        <v>3668</v>
      </c>
      <c r="F216" s="194" t="s">
        <v>3612</v>
      </c>
      <c r="G216" s="195" t="s">
        <v>275</v>
      </c>
      <c r="H216" s="196">
        <v>46.8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194</v>
      </c>
      <c r="AT216" s="23" t="s">
        <v>176</v>
      </c>
      <c r="AU216" s="23" t="s">
        <v>89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194</v>
      </c>
      <c r="BM216" s="23" t="s">
        <v>880</v>
      </c>
    </row>
    <row r="217" spans="2:65" s="1" customFormat="1" ht="27">
      <c r="B217" s="41"/>
      <c r="C217" s="63"/>
      <c r="D217" s="204" t="s">
        <v>182</v>
      </c>
      <c r="E217" s="63"/>
      <c r="F217" s="205" t="s">
        <v>3612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89</v>
      </c>
    </row>
    <row r="218" spans="2:65" s="11" customFormat="1" ht="13.5">
      <c r="B218" s="210"/>
      <c r="C218" s="211"/>
      <c r="D218" s="204" t="s">
        <v>279</v>
      </c>
      <c r="E218" s="212" t="s">
        <v>78</v>
      </c>
      <c r="F218" s="213" t="s">
        <v>3669</v>
      </c>
      <c r="G218" s="211"/>
      <c r="H218" s="214">
        <v>46.8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279</v>
      </c>
      <c r="AU218" s="220" t="s">
        <v>89</v>
      </c>
      <c r="AV218" s="11" t="s">
        <v>89</v>
      </c>
      <c r="AW218" s="11" t="s">
        <v>42</v>
      </c>
      <c r="AX218" s="11" t="s">
        <v>87</v>
      </c>
      <c r="AY218" s="220" t="s">
        <v>173</v>
      </c>
    </row>
    <row r="219" spans="2:65" s="1" customFormat="1" ht="16.5" customHeight="1">
      <c r="B219" s="41"/>
      <c r="C219" s="192" t="s">
        <v>666</v>
      </c>
      <c r="D219" s="192" t="s">
        <v>176</v>
      </c>
      <c r="E219" s="193" t="s">
        <v>3670</v>
      </c>
      <c r="F219" s="194" t="s">
        <v>3671</v>
      </c>
      <c r="G219" s="195" t="s">
        <v>256</v>
      </c>
      <c r="H219" s="196">
        <v>0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194</v>
      </c>
      <c r="AT219" s="23" t="s">
        <v>176</v>
      </c>
      <c r="AU219" s="23" t="s">
        <v>89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194</v>
      </c>
      <c r="BM219" s="23" t="s">
        <v>895</v>
      </c>
    </row>
    <row r="220" spans="2:65" s="1" customFormat="1" ht="13.5">
      <c r="B220" s="41"/>
      <c r="C220" s="63"/>
      <c r="D220" s="204" t="s">
        <v>182</v>
      </c>
      <c r="E220" s="63"/>
      <c r="F220" s="205" t="s">
        <v>3671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89</v>
      </c>
    </row>
    <row r="221" spans="2:65" s="10" customFormat="1" ht="29.85" customHeight="1">
      <c r="B221" s="176"/>
      <c r="C221" s="177"/>
      <c r="D221" s="178" t="s">
        <v>79</v>
      </c>
      <c r="E221" s="190" t="s">
        <v>3672</v>
      </c>
      <c r="F221" s="190" t="s">
        <v>3673</v>
      </c>
      <c r="G221" s="177"/>
      <c r="H221" s="177"/>
      <c r="I221" s="180"/>
      <c r="J221" s="191">
        <f>BK221</f>
        <v>0</v>
      </c>
      <c r="K221" s="177"/>
      <c r="L221" s="182"/>
      <c r="M221" s="183"/>
      <c r="N221" s="184"/>
      <c r="O221" s="184"/>
      <c r="P221" s="185">
        <f>SUM(P222:P233)</f>
        <v>0</v>
      </c>
      <c r="Q221" s="184"/>
      <c r="R221" s="185">
        <f>SUM(R222:R233)</f>
        <v>0</v>
      </c>
      <c r="S221" s="184"/>
      <c r="T221" s="186">
        <f>SUM(T222:T233)</f>
        <v>0</v>
      </c>
      <c r="AR221" s="187" t="s">
        <v>89</v>
      </c>
      <c r="AT221" s="188" t="s">
        <v>79</v>
      </c>
      <c r="AU221" s="188" t="s">
        <v>87</v>
      </c>
      <c r="AY221" s="187" t="s">
        <v>173</v>
      </c>
      <c r="BK221" s="189">
        <f>SUM(BK222:BK233)</f>
        <v>0</v>
      </c>
    </row>
    <row r="222" spans="2:65" s="1" customFormat="1" ht="16.5" customHeight="1">
      <c r="B222" s="41"/>
      <c r="C222" s="192" t="s">
        <v>673</v>
      </c>
      <c r="D222" s="192" t="s">
        <v>176</v>
      </c>
      <c r="E222" s="193" t="s">
        <v>3674</v>
      </c>
      <c r="F222" s="194" t="s">
        <v>3675</v>
      </c>
      <c r="G222" s="195" t="s">
        <v>3618</v>
      </c>
      <c r="H222" s="196">
        <v>8.9</v>
      </c>
      <c r="I222" s="197"/>
      <c r="J222" s="198">
        <f>ROUND(I222*H222,2)</f>
        <v>0</v>
      </c>
      <c r="K222" s="194" t="s">
        <v>78</v>
      </c>
      <c r="L222" s="61"/>
      <c r="M222" s="199" t="s">
        <v>78</v>
      </c>
      <c r="N222" s="200" t="s">
        <v>50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239</v>
      </c>
      <c r="AT222" s="23" t="s">
        <v>176</v>
      </c>
      <c r="AU222" s="23" t="s">
        <v>89</v>
      </c>
      <c r="AY222" s="23" t="s">
        <v>173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87</v>
      </c>
      <c r="BK222" s="203">
        <f>ROUND(I222*H222,2)</f>
        <v>0</v>
      </c>
      <c r="BL222" s="23" t="s">
        <v>239</v>
      </c>
      <c r="BM222" s="23" t="s">
        <v>903</v>
      </c>
    </row>
    <row r="223" spans="2:65" s="1" customFormat="1" ht="13.5">
      <c r="B223" s="41"/>
      <c r="C223" s="63"/>
      <c r="D223" s="204" t="s">
        <v>182</v>
      </c>
      <c r="E223" s="63"/>
      <c r="F223" s="205" t="s">
        <v>3675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182</v>
      </c>
      <c r="AU223" s="23" t="s">
        <v>89</v>
      </c>
    </row>
    <row r="224" spans="2:65" s="1" customFormat="1" ht="16.5" customHeight="1">
      <c r="B224" s="41"/>
      <c r="C224" s="192" t="s">
        <v>678</v>
      </c>
      <c r="D224" s="192" t="s">
        <v>176</v>
      </c>
      <c r="E224" s="193" t="s">
        <v>3676</v>
      </c>
      <c r="F224" s="194" t="s">
        <v>3677</v>
      </c>
      <c r="G224" s="195" t="s">
        <v>3618</v>
      </c>
      <c r="H224" s="196">
        <v>57.7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89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911</v>
      </c>
    </row>
    <row r="225" spans="2:65" s="1" customFormat="1" ht="13.5">
      <c r="B225" s="41"/>
      <c r="C225" s="63"/>
      <c r="D225" s="204" t="s">
        <v>182</v>
      </c>
      <c r="E225" s="63"/>
      <c r="F225" s="205" t="s">
        <v>3677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89</v>
      </c>
    </row>
    <row r="226" spans="2:65" s="1" customFormat="1" ht="16.5" customHeight="1">
      <c r="B226" s="41"/>
      <c r="C226" s="192" t="s">
        <v>683</v>
      </c>
      <c r="D226" s="192" t="s">
        <v>176</v>
      </c>
      <c r="E226" s="193" t="s">
        <v>3678</v>
      </c>
      <c r="F226" s="194" t="s">
        <v>3679</v>
      </c>
      <c r="G226" s="195" t="s">
        <v>1260</v>
      </c>
      <c r="H226" s="196">
        <v>1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239</v>
      </c>
      <c r="AT226" s="23" t="s">
        <v>176</v>
      </c>
      <c r="AU226" s="23" t="s">
        <v>89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239</v>
      </c>
      <c r="BM226" s="23" t="s">
        <v>920</v>
      </c>
    </row>
    <row r="227" spans="2:65" s="1" customFormat="1" ht="13.5">
      <c r="B227" s="41"/>
      <c r="C227" s="63"/>
      <c r="D227" s="204" t="s">
        <v>182</v>
      </c>
      <c r="E227" s="63"/>
      <c r="F227" s="205" t="s">
        <v>3679</v>
      </c>
      <c r="G227" s="63"/>
      <c r="H227" s="63"/>
      <c r="I227" s="163"/>
      <c r="J227" s="63"/>
      <c r="K227" s="63"/>
      <c r="L227" s="61"/>
      <c r="M227" s="206"/>
      <c r="N227" s="42"/>
      <c r="O227" s="42"/>
      <c r="P227" s="42"/>
      <c r="Q227" s="42"/>
      <c r="R227" s="42"/>
      <c r="S227" s="42"/>
      <c r="T227" s="78"/>
      <c r="AT227" s="23" t="s">
        <v>182</v>
      </c>
      <c r="AU227" s="23" t="s">
        <v>89</v>
      </c>
    </row>
    <row r="228" spans="2:65" s="1" customFormat="1" ht="16.5" customHeight="1">
      <c r="B228" s="41"/>
      <c r="C228" s="192" t="s">
        <v>692</v>
      </c>
      <c r="D228" s="192" t="s">
        <v>176</v>
      </c>
      <c r="E228" s="193" t="s">
        <v>3680</v>
      </c>
      <c r="F228" s="194" t="s">
        <v>3681</v>
      </c>
      <c r="G228" s="195" t="s">
        <v>1260</v>
      </c>
      <c r="H228" s="196">
        <v>2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239</v>
      </c>
      <c r="AT228" s="23" t="s">
        <v>176</v>
      </c>
      <c r="AU228" s="23" t="s">
        <v>89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239</v>
      </c>
      <c r="BM228" s="23" t="s">
        <v>929</v>
      </c>
    </row>
    <row r="229" spans="2:65" s="1" customFormat="1" ht="40.5">
      <c r="B229" s="41"/>
      <c r="C229" s="63"/>
      <c r="D229" s="204" t="s">
        <v>182</v>
      </c>
      <c r="E229" s="63"/>
      <c r="F229" s="205" t="s">
        <v>3682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182</v>
      </c>
      <c r="AU229" s="23" t="s">
        <v>89</v>
      </c>
    </row>
    <row r="230" spans="2:65" s="1" customFormat="1" ht="16.5" customHeight="1">
      <c r="B230" s="41"/>
      <c r="C230" s="192" t="s">
        <v>701</v>
      </c>
      <c r="D230" s="192" t="s">
        <v>176</v>
      </c>
      <c r="E230" s="193" t="s">
        <v>3683</v>
      </c>
      <c r="F230" s="194" t="s">
        <v>3684</v>
      </c>
      <c r="G230" s="195" t="s">
        <v>1260</v>
      </c>
      <c r="H230" s="196">
        <v>1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89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937</v>
      </c>
    </row>
    <row r="231" spans="2:65" s="1" customFormat="1" ht="40.5">
      <c r="B231" s="41"/>
      <c r="C231" s="63"/>
      <c r="D231" s="204" t="s">
        <v>182</v>
      </c>
      <c r="E231" s="63"/>
      <c r="F231" s="205" t="s">
        <v>3682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89</v>
      </c>
    </row>
    <row r="232" spans="2:65" s="1" customFormat="1" ht="16.5" customHeight="1">
      <c r="B232" s="41"/>
      <c r="C232" s="192" t="s">
        <v>710</v>
      </c>
      <c r="D232" s="192" t="s">
        <v>176</v>
      </c>
      <c r="E232" s="193" t="s">
        <v>3685</v>
      </c>
      <c r="F232" s="194" t="s">
        <v>3686</v>
      </c>
      <c r="G232" s="195" t="s">
        <v>1260</v>
      </c>
      <c r="H232" s="196">
        <v>1</v>
      </c>
      <c r="I232" s="197"/>
      <c r="J232" s="198">
        <f>ROUND(I232*H232,2)</f>
        <v>0</v>
      </c>
      <c r="K232" s="194" t="s">
        <v>78</v>
      </c>
      <c r="L232" s="61"/>
      <c r="M232" s="199" t="s">
        <v>78</v>
      </c>
      <c r="N232" s="200" t="s">
        <v>50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3" t="s">
        <v>239</v>
      </c>
      <c r="AT232" s="23" t="s">
        <v>176</v>
      </c>
      <c r="AU232" s="23" t="s">
        <v>89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239</v>
      </c>
      <c r="BM232" s="23" t="s">
        <v>945</v>
      </c>
    </row>
    <row r="233" spans="2:65" s="1" customFormat="1" ht="40.5">
      <c r="B233" s="41"/>
      <c r="C233" s="63"/>
      <c r="D233" s="204" t="s">
        <v>182</v>
      </c>
      <c r="E233" s="63"/>
      <c r="F233" s="205" t="s">
        <v>3682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89</v>
      </c>
    </row>
    <row r="234" spans="2:65" s="10" customFormat="1" ht="29.85" customHeight="1">
      <c r="B234" s="176"/>
      <c r="C234" s="177"/>
      <c r="D234" s="178" t="s">
        <v>79</v>
      </c>
      <c r="E234" s="190" t="s">
        <v>3632</v>
      </c>
      <c r="F234" s="190" t="s">
        <v>3633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SUM(P235:P242)</f>
        <v>0</v>
      </c>
      <c r="Q234" s="184"/>
      <c r="R234" s="185">
        <f>SUM(R235:R242)</f>
        <v>0</v>
      </c>
      <c r="S234" s="184"/>
      <c r="T234" s="186">
        <f>SUM(T235:T242)</f>
        <v>0</v>
      </c>
      <c r="AR234" s="187" t="s">
        <v>89</v>
      </c>
      <c r="AT234" s="188" t="s">
        <v>79</v>
      </c>
      <c r="AU234" s="188" t="s">
        <v>87</v>
      </c>
      <c r="AY234" s="187" t="s">
        <v>173</v>
      </c>
      <c r="BK234" s="189">
        <f>SUM(BK235:BK242)</f>
        <v>0</v>
      </c>
    </row>
    <row r="235" spans="2:65" s="1" customFormat="1" ht="25.5" customHeight="1">
      <c r="B235" s="41"/>
      <c r="C235" s="192" t="s">
        <v>718</v>
      </c>
      <c r="D235" s="192" t="s">
        <v>176</v>
      </c>
      <c r="E235" s="193" t="s">
        <v>3687</v>
      </c>
      <c r="F235" s="194" t="s">
        <v>3688</v>
      </c>
      <c r="G235" s="195" t="s">
        <v>1260</v>
      </c>
      <c r="H235" s="196">
        <v>1</v>
      </c>
      <c r="I235" s="197"/>
      <c r="J235" s="198">
        <f>ROUND(I235*H235,2)</f>
        <v>0</v>
      </c>
      <c r="K235" s="194" t="s">
        <v>78</v>
      </c>
      <c r="L235" s="61"/>
      <c r="M235" s="199" t="s">
        <v>78</v>
      </c>
      <c r="N235" s="200" t="s">
        <v>50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3" t="s">
        <v>239</v>
      </c>
      <c r="AT235" s="23" t="s">
        <v>176</v>
      </c>
      <c r="AU235" s="23" t="s">
        <v>89</v>
      </c>
      <c r="AY235" s="23" t="s">
        <v>173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87</v>
      </c>
      <c r="BK235" s="203">
        <f>ROUND(I235*H235,2)</f>
        <v>0</v>
      </c>
      <c r="BL235" s="23" t="s">
        <v>239</v>
      </c>
      <c r="BM235" s="23" t="s">
        <v>953</v>
      </c>
    </row>
    <row r="236" spans="2:65" s="1" customFormat="1" ht="13.5">
      <c r="B236" s="41"/>
      <c r="C236" s="63"/>
      <c r="D236" s="204" t="s">
        <v>182</v>
      </c>
      <c r="E236" s="63"/>
      <c r="F236" s="205" t="s">
        <v>3688</v>
      </c>
      <c r="G236" s="63"/>
      <c r="H236" s="63"/>
      <c r="I236" s="163"/>
      <c r="J236" s="63"/>
      <c r="K236" s="63"/>
      <c r="L236" s="61"/>
      <c r="M236" s="206"/>
      <c r="N236" s="42"/>
      <c r="O236" s="42"/>
      <c r="P236" s="42"/>
      <c r="Q236" s="42"/>
      <c r="R236" s="42"/>
      <c r="S236" s="42"/>
      <c r="T236" s="78"/>
      <c r="AT236" s="23" t="s">
        <v>182</v>
      </c>
      <c r="AU236" s="23" t="s">
        <v>89</v>
      </c>
    </row>
    <row r="237" spans="2:65" s="1" customFormat="1" ht="25.5" customHeight="1">
      <c r="B237" s="41"/>
      <c r="C237" s="192" t="s">
        <v>733</v>
      </c>
      <c r="D237" s="192" t="s">
        <v>176</v>
      </c>
      <c r="E237" s="193" t="s">
        <v>3689</v>
      </c>
      <c r="F237" s="194" t="s">
        <v>3690</v>
      </c>
      <c r="G237" s="195" t="s">
        <v>1260</v>
      </c>
      <c r="H237" s="196">
        <v>1</v>
      </c>
      <c r="I237" s="197"/>
      <c r="J237" s="198">
        <f>ROUND(I237*H237,2)</f>
        <v>0</v>
      </c>
      <c r="K237" s="194" t="s">
        <v>78</v>
      </c>
      <c r="L237" s="61"/>
      <c r="M237" s="199" t="s">
        <v>78</v>
      </c>
      <c r="N237" s="200" t="s">
        <v>50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239</v>
      </c>
      <c r="AT237" s="23" t="s">
        <v>176</v>
      </c>
      <c r="AU237" s="23" t="s">
        <v>89</v>
      </c>
      <c r="AY237" s="23" t="s">
        <v>173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87</v>
      </c>
      <c r="BK237" s="203">
        <f>ROUND(I237*H237,2)</f>
        <v>0</v>
      </c>
      <c r="BL237" s="23" t="s">
        <v>239</v>
      </c>
      <c r="BM237" s="23" t="s">
        <v>962</v>
      </c>
    </row>
    <row r="238" spans="2:65" s="1" customFormat="1" ht="27">
      <c r="B238" s="41"/>
      <c r="C238" s="63"/>
      <c r="D238" s="204" t="s">
        <v>182</v>
      </c>
      <c r="E238" s="63"/>
      <c r="F238" s="205" t="s">
        <v>3690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182</v>
      </c>
      <c r="AU238" s="23" t="s">
        <v>89</v>
      </c>
    </row>
    <row r="239" spans="2:65" s="1" customFormat="1" ht="16.5" customHeight="1">
      <c r="B239" s="41"/>
      <c r="C239" s="192" t="s">
        <v>716</v>
      </c>
      <c r="D239" s="192" t="s">
        <v>176</v>
      </c>
      <c r="E239" s="193" t="s">
        <v>3691</v>
      </c>
      <c r="F239" s="194" t="s">
        <v>3692</v>
      </c>
      <c r="G239" s="195" t="s">
        <v>327</v>
      </c>
      <c r="H239" s="196">
        <v>66.599999999999994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89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975</v>
      </c>
    </row>
    <row r="240" spans="2:65" s="1" customFormat="1" ht="13.5">
      <c r="B240" s="41"/>
      <c r="C240" s="63"/>
      <c r="D240" s="204" t="s">
        <v>182</v>
      </c>
      <c r="E240" s="63"/>
      <c r="F240" s="205" t="s">
        <v>3692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89</v>
      </c>
    </row>
    <row r="241" spans="2:65" s="1" customFormat="1" ht="25.5" customHeight="1">
      <c r="B241" s="41"/>
      <c r="C241" s="192" t="s">
        <v>746</v>
      </c>
      <c r="D241" s="192" t="s">
        <v>176</v>
      </c>
      <c r="E241" s="193" t="s">
        <v>387</v>
      </c>
      <c r="F241" s="194" t="s">
        <v>3693</v>
      </c>
      <c r="G241" s="195" t="s">
        <v>275</v>
      </c>
      <c r="H241" s="196">
        <v>14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89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1006</v>
      </c>
    </row>
    <row r="242" spans="2:65" s="1" customFormat="1" ht="27">
      <c r="B242" s="41"/>
      <c r="C242" s="63"/>
      <c r="D242" s="204" t="s">
        <v>182</v>
      </c>
      <c r="E242" s="63"/>
      <c r="F242" s="205" t="s">
        <v>3693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89</v>
      </c>
    </row>
    <row r="243" spans="2:65" s="10" customFormat="1" ht="37.35" customHeight="1">
      <c r="B243" s="176"/>
      <c r="C243" s="177"/>
      <c r="D243" s="178" t="s">
        <v>79</v>
      </c>
      <c r="E243" s="179" t="s">
        <v>3694</v>
      </c>
      <c r="F243" s="179" t="s">
        <v>3695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P244+P271+P277</f>
        <v>0</v>
      </c>
      <c r="Q243" s="184"/>
      <c r="R243" s="185">
        <f>R244+R271+R277</f>
        <v>0</v>
      </c>
      <c r="S243" s="184"/>
      <c r="T243" s="186">
        <f>T244+T271+T277</f>
        <v>0</v>
      </c>
      <c r="AR243" s="187" t="s">
        <v>87</v>
      </c>
      <c r="AT243" s="188" t="s">
        <v>79</v>
      </c>
      <c r="AU243" s="188" t="s">
        <v>80</v>
      </c>
      <c r="AY243" s="187" t="s">
        <v>173</v>
      </c>
      <c r="BK243" s="189">
        <f>BK244+BK271+BK277</f>
        <v>0</v>
      </c>
    </row>
    <row r="244" spans="2:65" s="10" customFormat="1" ht="19.899999999999999" customHeight="1">
      <c r="B244" s="176"/>
      <c r="C244" s="177"/>
      <c r="D244" s="178" t="s">
        <v>79</v>
      </c>
      <c r="E244" s="190" t="s">
        <v>2963</v>
      </c>
      <c r="F244" s="190" t="s">
        <v>272</v>
      </c>
      <c r="G244" s="177"/>
      <c r="H244" s="177"/>
      <c r="I244" s="180"/>
      <c r="J244" s="191">
        <f>BK244</f>
        <v>0</v>
      </c>
      <c r="K244" s="177"/>
      <c r="L244" s="182"/>
      <c r="M244" s="183"/>
      <c r="N244" s="184"/>
      <c r="O244" s="184"/>
      <c r="P244" s="185">
        <f>SUM(P245:P270)</f>
        <v>0</v>
      </c>
      <c r="Q244" s="184"/>
      <c r="R244" s="185">
        <f>SUM(R245:R270)</f>
        <v>0</v>
      </c>
      <c r="S244" s="184"/>
      <c r="T244" s="186">
        <f>SUM(T245:T270)</f>
        <v>0</v>
      </c>
      <c r="AR244" s="187" t="s">
        <v>87</v>
      </c>
      <c r="AT244" s="188" t="s">
        <v>79</v>
      </c>
      <c r="AU244" s="188" t="s">
        <v>87</v>
      </c>
      <c r="AY244" s="187" t="s">
        <v>173</v>
      </c>
      <c r="BK244" s="189">
        <f>SUM(BK245:BK270)</f>
        <v>0</v>
      </c>
    </row>
    <row r="245" spans="2:65" s="1" customFormat="1" ht="25.5" customHeight="1">
      <c r="B245" s="41"/>
      <c r="C245" s="192" t="s">
        <v>753</v>
      </c>
      <c r="D245" s="192" t="s">
        <v>176</v>
      </c>
      <c r="E245" s="193" t="s">
        <v>3494</v>
      </c>
      <c r="F245" s="194" t="s">
        <v>3646</v>
      </c>
      <c r="G245" s="195" t="s">
        <v>275</v>
      </c>
      <c r="H245" s="196">
        <v>3.6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194</v>
      </c>
      <c r="AT245" s="23" t="s">
        <v>176</v>
      </c>
      <c r="AU245" s="23" t="s">
        <v>89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194</v>
      </c>
      <c r="BM245" s="23" t="s">
        <v>1030</v>
      </c>
    </row>
    <row r="246" spans="2:65" s="1" customFormat="1" ht="27">
      <c r="B246" s="41"/>
      <c r="C246" s="63"/>
      <c r="D246" s="204" t="s">
        <v>182</v>
      </c>
      <c r="E246" s="63"/>
      <c r="F246" s="205" t="s">
        <v>3646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89</v>
      </c>
    </row>
    <row r="247" spans="2:65" s="11" customFormat="1" ht="13.5">
      <c r="B247" s="210"/>
      <c r="C247" s="211"/>
      <c r="D247" s="204" t="s">
        <v>279</v>
      </c>
      <c r="E247" s="212" t="s">
        <v>78</v>
      </c>
      <c r="F247" s="213" t="s">
        <v>3696</v>
      </c>
      <c r="G247" s="211"/>
      <c r="H247" s="214">
        <v>3.6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279</v>
      </c>
      <c r="AU247" s="220" t="s">
        <v>89</v>
      </c>
      <c r="AV247" s="11" t="s">
        <v>89</v>
      </c>
      <c r="AW247" s="11" t="s">
        <v>42</v>
      </c>
      <c r="AX247" s="11" t="s">
        <v>87</v>
      </c>
      <c r="AY247" s="220" t="s">
        <v>173</v>
      </c>
    </row>
    <row r="248" spans="2:65" s="1" customFormat="1" ht="51" customHeight="1">
      <c r="B248" s="41"/>
      <c r="C248" s="192" t="s">
        <v>759</v>
      </c>
      <c r="D248" s="192" t="s">
        <v>176</v>
      </c>
      <c r="E248" s="193" t="s">
        <v>3520</v>
      </c>
      <c r="F248" s="194" t="s">
        <v>3697</v>
      </c>
      <c r="G248" s="195" t="s">
        <v>275</v>
      </c>
      <c r="H248" s="196">
        <v>37.700000000000003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194</v>
      </c>
      <c r="AT248" s="23" t="s">
        <v>176</v>
      </c>
      <c r="AU248" s="23" t="s">
        <v>89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194</v>
      </c>
      <c r="BM248" s="23" t="s">
        <v>1045</v>
      </c>
    </row>
    <row r="249" spans="2:65" s="1" customFormat="1" ht="40.5">
      <c r="B249" s="41"/>
      <c r="C249" s="63"/>
      <c r="D249" s="204" t="s">
        <v>182</v>
      </c>
      <c r="E249" s="63"/>
      <c r="F249" s="205" t="s">
        <v>3697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89</v>
      </c>
    </row>
    <row r="250" spans="2:65" s="11" customFormat="1" ht="13.5">
      <c r="B250" s="210"/>
      <c r="C250" s="211"/>
      <c r="D250" s="204" t="s">
        <v>279</v>
      </c>
      <c r="E250" s="212" t="s">
        <v>78</v>
      </c>
      <c r="F250" s="213" t="s">
        <v>3698</v>
      </c>
      <c r="G250" s="211"/>
      <c r="H250" s="214">
        <v>37.700000000000003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279</v>
      </c>
      <c r="AU250" s="220" t="s">
        <v>89</v>
      </c>
      <c r="AV250" s="11" t="s">
        <v>89</v>
      </c>
      <c r="AW250" s="11" t="s">
        <v>42</v>
      </c>
      <c r="AX250" s="11" t="s">
        <v>87</v>
      </c>
      <c r="AY250" s="220" t="s">
        <v>173</v>
      </c>
    </row>
    <row r="251" spans="2:65" s="1" customFormat="1" ht="25.5" customHeight="1">
      <c r="B251" s="41"/>
      <c r="C251" s="192" t="s">
        <v>764</v>
      </c>
      <c r="D251" s="192" t="s">
        <v>176</v>
      </c>
      <c r="E251" s="193" t="s">
        <v>3543</v>
      </c>
      <c r="F251" s="194" t="s">
        <v>3653</v>
      </c>
      <c r="G251" s="195" t="s">
        <v>256</v>
      </c>
      <c r="H251" s="196">
        <v>75.400000000000006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194</v>
      </c>
      <c r="AT251" s="23" t="s">
        <v>176</v>
      </c>
      <c r="AU251" s="23" t="s">
        <v>89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194</v>
      </c>
      <c r="BM251" s="23" t="s">
        <v>1059</v>
      </c>
    </row>
    <row r="252" spans="2:65" s="1" customFormat="1" ht="13.5">
      <c r="B252" s="41"/>
      <c r="C252" s="63"/>
      <c r="D252" s="204" t="s">
        <v>182</v>
      </c>
      <c r="E252" s="63"/>
      <c r="F252" s="205" t="s">
        <v>3653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89</v>
      </c>
    </row>
    <row r="253" spans="2:65" s="11" customFormat="1" ht="13.5">
      <c r="B253" s="210"/>
      <c r="C253" s="211"/>
      <c r="D253" s="204" t="s">
        <v>279</v>
      </c>
      <c r="E253" s="212" t="s">
        <v>78</v>
      </c>
      <c r="F253" s="213" t="s">
        <v>3699</v>
      </c>
      <c r="G253" s="211"/>
      <c r="H253" s="214">
        <v>75.400000000000006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279</v>
      </c>
      <c r="AU253" s="220" t="s">
        <v>89</v>
      </c>
      <c r="AV253" s="11" t="s">
        <v>89</v>
      </c>
      <c r="AW253" s="11" t="s">
        <v>42</v>
      </c>
      <c r="AX253" s="11" t="s">
        <v>87</v>
      </c>
      <c r="AY253" s="220" t="s">
        <v>173</v>
      </c>
    </row>
    <row r="254" spans="2:65" s="1" customFormat="1" ht="25.5" customHeight="1">
      <c r="B254" s="41"/>
      <c r="C254" s="192" t="s">
        <v>773</v>
      </c>
      <c r="D254" s="192" t="s">
        <v>176</v>
      </c>
      <c r="E254" s="193" t="s">
        <v>3553</v>
      </c>
      <c r="F254" s="194" t="s">
        <v>3603</v>
      </c>
      <c r="G254" s="195" t="s">
        <v>256</v>
      </c>
      <c r="H254" s="196">
        <v>75.400000000000006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194</v>
      </c>
      <c r="AT254" s="23" t="s">
        <v>176</v>
      </c>
      <c r="AU254" s="23" t="s">
        <v>89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194</v>
      </c>
      <c r="BM254" s="23" t="s">
        <v>1071</v>
      </c>
    </row>
    <row r="255" spans="2:65" s="1" customFormat="1" ht="27">
      <c r="B255" s="41"/>
      <c r="C255" s="63"/>
      <c r="D255" s="204" t="s">
        <v>182</v>
      </c>
      <c r="E255" s="63"/>
      <c r="F255" s="205" t="s">
        <v>3603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89</v>
      </c>
    </row>
    <row r="256" spans="2:65" s="1" customFormat="1" ht="16.5" customHeight="1">
      <c r="B256" s="41"/>
      <c r="C256" s="192" t="s">
        <v>778</v>
      </c>
      <c r="D256" s="192" t="s">
        <v>176</v>
      </c>
      <c r="E256" s="193" t="s">
        <v>3557</v>
      </c>
      <c r="F256" s="194" t="s">
        <v>3604</v>
      </c>
      <c r="G256" s="195" t="s">
        <v>275</v>
      </c>
      <c r="H256" s="196">
        <v>5.5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194</v>
      </c>
      <c r="AT256" s="23" t="s">
        <v>176</v>
      </c>
      <c r="AU256" s="23" t="s">
        <v>89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194</v>
      </c>
      <c r="BM256" s="23" t="s">
        <v>1083</v>
      </c>
    </row>
    <row r="257" spans="2:65" s="1" customFormat="1" ht="13.5">
      <c r="B257" s="41"/>
      <c r="C257" s="63"/>
      <c r="D257" s="204" t="s">
        <v>182</v>
      </c>
      <c r="E257" s="63"/>
      <c r="F257" s="205" t="s">
        <v>3604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89</v>
      </c>
    </row>
    <row r="258" spans="2:65" s="11" customFormat="1" ht="13.5">
      <c r="B258" s="210"/>
      <c r="C258" s="211"/>
      <c r="D258" s="204" t="s">
        <v>279</v>
      </c>
      <c r="E258" s="212" t="s">
        <v>78</v>
      </c>
      <c r="F258" s="213" t="s">
        <v>3700</v>
      </c>
      <c r="G258" s="211"/>
      <c r="H258" s="214">
        <v>5.5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279</v>
      </c>
      <c r="AU258" s="220" t="s">
        <v>89</v>
      </c>
      <c r="AV258" s="11" t="s">
        <v>89</v>
      </c>
      <c r="AW258" s="11" t="s">
        <v>42</v>
      </c>
      <c r="AX258" s="11" t="s">
        <v>87</v>
      </c>
      <c r="AY258" s="220" t="s">
        <v>173</v>
      </c>
    </row>
    <row r="259" spans="2:65" s="1" customFormat="1" ht="16.5" customHeight="1">
      <c r="B259" s="41"/>
      <c r="C259" s="192" t="s">
        <v>783</v>
      </c>
      <c r="D259" s="192" t="s">
        <v>176</v>
      </c>
      <c r="E259" s="193" t="s">
        <v>3569</v>
      </c>
      <c r="F259" s="194" t="s">
        <v>3658</v>
      </c>
      <c r="G259" s="195" t="s">
        <v>275</v>
      </c>
      <c r="H259" s="196">
        <v>5.5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194</v>
      </c>
      <c r="AT259" s="23" t="s">
        <v>176</v>
      </c>
      <c r="AU259" s="23" t="s">
        <v>89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194</v>
      </c>
      <c r="BM259" s="23" t="s">
        <v>1096</v>
      </c>
    </row>
    <row r="260" spans="2:65" s="1" customFormat="1" ht="13.5">
      <c r="B260" s="41"/>
      <c r="C260" s="63"/>
      <c r="D260" s="204" t="s">
        <v>182</v>
      </c>
      <c r="E260" s="63"/>
      <c r="F260" s="205" t="s">
        <v>3658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89</v>
      </c>
    </row>
    <row r="261" spans="2:65" s="1" customFormat="1" ht="16.5" customHeight="1">
      <c r="B261" s="41"/>
      <c r="C261" s="192" t="s">
        <v>792</v>
      </c>
      <c r="D261" s="192" t="s">
        <v>176</v>
      </c>
      <c r="E261" s="193" t="s">
        <v>3659</v>
      </c>
      <c r="F261" s="194" t="s">
        <v>3660</v>
      </c>
      <c r="G261" s="195" t="s">
        <v>275</v>
      </c>
      <c r="H261" s="196">
        <v>5.5</v>
      </c>
      <c r="I261" s="197"/>
      <c r="J261" s="198">
        <f>ROUND(I261*H261,2)</f>
        <v>0</v>
      </c>
      <c r="K261" s="194" t="s">
        <v>78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3" t="s">
        <v>194</v>
      </c>
      <c r="AT261" s="23" t="s">
        <v>176</v>
      </c>
      <c r="AU261" s="23" t="s">
        <v>89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194</v>
      </c>
      <c r="BM261" s="23" t="s">
        <v>1112</v>
      </c>
    </row>
    <row r="262" spans="2:65" s="1" customFormat="1" ht="13.5">
      <c r="B262" s="41"/>
      <c r="C262" s="63"/>
      <c r="D262" s="204" t="s">
        <v>182</v>
      </c>
      <c r="E262" s="63"/>
      <c r="F262" s="205" t="s">
        <v>3660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89</v>
      </c>
    </row>
    <row r="263" spans="2:65" s="1" customFormat="1" ht="25.5" customHeight="1">
      <c r="B263" s="41"/>
      <c r="C263" s="192" t="s">
        <v>797</v>
      </c>
      <c r="D263" s="192" t="s">
        <v>176</v>
      </c>
      <c r="E263" s="193" t="s">
        <v>3701</v>
      </c>
      <c r="F263" s="194" t="s">
        <v>3702</v>
      </c>
      <c r="G263" s="195" t="s">
        <v>275</v>
      </c>
      <c r="H263" s="196">
        <v>5.5</v>
      </c>
      <c r="I263" s="197"/>
      <c r="J263" s="198">
        <f>ROUND(I263*H263,2)</f>
        <v>0</v>
      </c>
      <c r="K263" s="194" t="s">
        <v>78</v>
      </c>
      <c r="L263" s="61"/>
      <c r="M263" s="199" t="s">
        <v>78</v>
      </c>
      <c r="N263" s="200" t="s">
        <v>50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3" t="s">
        <v>194</v>
      </c>
      <c r="AT263" s="23" t="s">
        <v>176</v>
      </c>
      <c r="AU263" s="23" t="s">
        <v>89</v>
      </c>
      <c r="AY263" s="23" t="s">
        <v>173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87</v>
      </c>
      <c r="BK263" s="203">
        <f>ROUND(I263*H263,2)</f>
        <v>0</v>
      </c>
      <c r="BL263" s="23" t="s">
        <v>194</v>
      </c>
      <c r="BM263" s="23" t="s">
        <v>1124</v>
      </c>
    </row>
    <row r="264" spans="2:65" s="1" customFormat="1" ht="13.5">
      <c r="B264" s="41"/>
      <c r="C264" s="63"/>
      <c r="D264" s="204" t="s">
        <v>182</v>
      </c>
      <c r="E264" s="63"/>
      <c r="F264" s="205" t="s">
        <v>3702</v>
      </c>
      <c r="G264" s="63"/>
      <c r="H264" s="63"/>
      <c r="I264" s="163"/>
      <c r="J264" s="63"/>
      <c r="K264" s="63"/>
      <c r="L264" s="61"/>
      <c r="M264" s="206"/>
      <c r="N264" s="42"/>
      <c r="O264" s="42"/>
      <c r="P264" s="42"/>
      <c r="Q264" s="42"/>
      <c r="R264" s="42"/>
      <c r="S264" s="42"/>
      <c r="T264" s="78"/>
      <c r="AT264" s="23" t="s">
        <v>182</v>
      </c>
      <c r="AU264" s="23" t="s">
        <v>89</v>
      </c>
    </row>
    <row r="265" spans="2:65" s="11" customFormat="1" ht="13.5">
      <c r="B265" s="210"/>
      <c r="C265" s="211"/>
      <c r="D265" s="204" t="s">
        <v>279</v>
      </c>
      <c r="E265" s="212" t="s">
        <v>78</v>
      </c>
      <c r="F265" s="213" t="s">
        <v>3703</v>
      </c>
      <c r="G265" s="211"/>
      <c r="H265" s="214">
        <v>5.5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279</v>
      </c>
      <c r="AU265" s="220" t="s">
        <v>89</v>
      </c>
      <c r="AV265" s="11" t="s">
        <v>89</v>
      </c>
      <c r="AW265" s="11" t="s">
        <v>42</v>
      </c>
      <c r="AX265" s="11" t="s">
        <v>87</v>
      </c>
      <c r="AY265" s="220" t="s">
        <v>173</v>
      </c>
    </row>
    <row r="266" spans="2:65" s="1" customFormat="1" ht="25.5" customHeight="1">
      <c r="B266" s="41"/>
      <c r="C266" s="192" t="s">
        <v>805</v>
      </c>
      <c r="D266" s="192" t="s">
        <v>176</v>
      </c>
      <c r="E266" s="193" t="s">
        <v>213</v>
      </c>
      <c r="F266" s="194" t="s">
        <v>3612</v>
      </c>
      <c r="G266" s="195" t="s">
        <v>275</v>
      </c>
      <c r="H266" s="196">
        <v>32.200000000000003</v>
      </c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3" t="s">
        <v>194</v>
      </c>
      <c r="AT266" s="23" t="s">
        <v>176</v>
      </c>
      <c r="AU266" s="23" t="s">
        <v>89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1134</v>
      </c>
    </row>
    <row r="267" spans="2:65" s="1" customFormat="1" ht="27">
      <c r="B267" s="41"/>
      <c r="C267" s="63"/>
      <c r="D267" s="204" t="s">
        <v>182</v>
      </c>
      <c r="E267" s="63"/>
      <c r="F267" s="205" t="s">
        <v>3612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89</v>
      </c>
    </row>
    <row r="268" spans="2:65" s="11" customFormat="1" ht="13.5">
      <c r="B268" s="210"/>
      <c r="C268" s="211"/>
      <c r="D268" s="204" t="s">
        <v>279</v>
      </c>
      <c r="E268" s="212" t="s">
        <v>78</v>
      </c>
      <c r="F268" s="213" t="s">
        <v>3704</v>
      </c>
      <c r="G268" s="211"/>
      <c r="H268" s="214">
        <v>32.200000000000003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279</v>
      </c>
      <c r="AU268" s="220" t="s">
        <v>89</v>
      </c>
      <c r="AV268" s="11" t="s">
        <v>89</v>
      </c>
      <c r="AW268" s="11" t="s">
        <v>42</v>
      </c>
      <c r="AX268" s="11" t="s">
        <v>87</v>
      </c>
      <c r="AY268" s="220" t="s">
        <v>173</v>
      </c>
    </row>
    <row r="269" spans="2:65" s="1" customFormat="1" ht="16.5" customHeight="1">
      <c r="B269" s="41"/>
      <c r="C269" s="192" t="s">
        <v>813</v>
      </c>
      <c r="D269" s="192" t="s">
        <v>176</v>
      </c>
      <c r="E269" s="193" t="s">
        <v>3705</v>
      </c>
      <c r="F269" s="194" t="s">
        <v>3671</v>
      </c>
      <c r="G269" s="195" t="s">
        <v>256</v>
      </c>
      <c r="H269" s="196">
        <v>0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194</v>
      </c>
      <c r="AT269" s="23" t="s">
        <v>176</v>
      </c>
      <c r="AU269" s="23" t="s">
        <v>89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194</v>
      </c>
      <c r="BM269" s="23" t="s">
        <v>1149</v>
      </c>
    </row>
    <row r="270" spans="2:65" s="1" customFormat="1" ht="13.5">
      <c r="B270" s="41"/>
      <c r="C270" s="63"/>
      <c r="D270" s="204" t="s">
        <v>182</v>
      </c>
      <c r="E270" s="63"/>
      <c r="F270" s="205" t="s">
        <v>3671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89</v>
      </c>
    </row>
    <row r="271" spans="2:65" s="10" customFormat="1" ht="29.85" customHeight="1">
      <c r="B271" s="176"/>
      <c r="C271" s="177"/>
      <c r="D271" s="178" t="s">
        <v>79</v>
      </c>
      <c r="E271" s="190" t="s">
        <v>3672</v>
      </c>
      <c r="F271" s="190" t="s">
        <v>3673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SUM(P272:P276)</f>
        <v>0</v>
      </c>
      <c r="Q271" s="184"/>
      <c r="R271" s="185">
        <f>SUM(R272:R276)</f>
        <v>0</v>
      </c>
      <c r="S271" s="184"/>
      <c r="T271" s="186">
        <f>SUM(T272:T276)</f>
        <v>0</v>
      </c>
      <c r="AR271" s="187" t="s">
        <v>89</v>
      </c>
      <c r="AT271" s="188" t="s">
        <v>79</v>
      </c>
      <c r="AU271" s="188" t="s">
        <v>87</v>
      </c>
      <c r="AY271" s="187" t="s">
        <v>173</v>
      </c>
      <c r="BK271" s="189">
        <f>SUM(BK272:BK276)</f>
        <v>0</v>
      </c>
    </row>
    <row r="272" spans="2:65" s="1" customFormat="1" ht="16.5" customHeight="1">
      <c r="B272" s="41"/>
      <c r="C272" s="192" t="s">
        <v>818</v>
      </c>
      <c r="D272" s="192" t="s">
        <v>176</v>
      </c>
      <c r="E272" s="193" t="s">
        <v>3706</v>
      </c>
      <c r="F272" s="194" t="s">
        <v>3675</v>
      </c>
      <c r="G272" s="195" t="s">
        <v>3618</v>
      </c>
      <c r="H272" s="196">
        <v>11.5</v>
      </c>
      <c r="I272" s="197"/>
      <c r="J272" s="198">
        <f>ROUND(I272*H272,2)</f>
        <v>0</v>
      </c>
      <c r="K272" s="194" t="s">
        <v>78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239</v>
      </c>
      <c r="AT272" s="23" t="s">
        <v>176</v>
      </c>
      <c r="AU272" s="23" t="s">
        <v>89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239</v>
      </c>
      <c r="BM272" s="23" t="s">
        <v>1160</v>
      </c>
    </row>
    <row r="273" spans="2:65" s="1" customFormat="1" ht="13.5">
      <c r="B273" s="41"/>
      <c r="C273" s="63"/>
      <c r="D273" s="204" t="s">
        <v>182</v>
      </c>
      <c r="E273" s="63"/>
      <c r="F273" s="205" t="s">
        <v>3675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182</v>
      </c>
      <c r="AU273" s="23" t="s">
        <v>89</v>
      </c>
    </row>
    <row r="274" spans="2:65" s="11" customFormat="1" ht="13.5">
      <c r="B274" s="210"/>
      <c r="C274" s="211"/>
      <c r="D274" s="204" t="s">
        <v>279</v>
      </c>
      <c r="E274" s="212" t="s">
        <v>78</v>
      </c>
      <c r="F274" s="213" t="s">
        <v>3707</v>
      </c>
      <c r="G274" s="211"/>
      <c r="H274" s="214">
        <v>11.5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279</v>
      </c>
      <c r="AU274" s="220" t="s">
        <v>89</v>
      </c>
      <c r="AV274" s="11" t="s">
        <v>89</v>
      </c>
      <c r="AW274" s="11" t="s">
        <v>42</v>
      </c>
      <c r="AX274" s="11" t="s">
        <v>87</v>
      </c>
      <c r="AY274" s="220" t="s">
        <v>173</v>
      </c>
    </row>
    <row r="275" spans="2:65" s="1" customFormat="1" ht="25.5" customHeight="1">
      <c r="B275" s="41"/>
      <c r="C275" s="192" t="s">
        <v>824</v>
      </c>
      <c r="D275" s="192" t="s">
        <v>176</v>
      </c>
      <c r="E275" s="193" t="s">
        <v>3708</v>
      </c>
      <c r="F275" s="194" t="s">
        <v>3709</v>
      </c>
      <c r="G275" s="195" t="s">
        <v>1260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1172</v>
      </c>
    </row>
    <row r="276" spans="2:65" s="1" customFormat="1" ht="54">
      <c r="B276" s="41"/>
      <c r="C276" s="63"/>
      <c r="D276" s="204" t="s">
        <v>182</v>
      </c>
      <c r="E276" s="63"/>
      <c r="F276" s="205" t="s">
        <v>3710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0" customFormat="1" ht="29.85" customHeight="1">
      <c r="B277" s="176"/>
      <c r="C277" s="177"/>
      <c r="D277" s="178" t="s">
        <v>79</v>
      </c>
      <c r="E277" s="190" t="s">
        <v>3632</v>
      </c>
      <c r="F277" s="190" t="s">
        <v>3633</v>
      </c>
      <c r="G277" s="177"/>
      <c r="H277" s="177"/>
      <c r="I277" s="180"/>
      <c r="J277" s="191">
        <f>BK277</f>
        <v>0</v>
      </c>
      <c r="K277" s="177"/>
      <c r="L277" s="182"/>
      <c r="M277" s="183"/>
      <c r="N277" s="184"/>
      <c r="O277" s="184"/>
      <c r="P277" s="185">
        <f>SUM(P278:P281)</f>
        <v>0</v>
      </c>
      <c r="Q277" s="184"/>
      <c r="R277" s="185">
        <f>SUM(R278:R281)</f>
        <v>0</v>
      </c>
      <c r="S277" s="184"/>
      <c r="T277" s="186">
        <f>SUM(T278:T281)</f>
        <v>0</v>
      </c>
      <c r="AR277" s="187" t="s">
        <v>89</v>
      </c>
      <c r="AT277" s="188" t="s">
        <v>79</v>
      </c>
      <c r="AU277" s="188" t="s">
        <v>87</v>
      </c>
      <c r="AY277" s="187" t="s">
        <v>173</v>
      </c>
      <c r="BK277" s="189">
        <f>SUM(BK278:BK281)</f>
        <v>0</v>
      </c>
    </row>
    <row r="278" spans="2:65" s="1" customFormat="1" ht="25.5" customHeight="1">
      <c r="B278" s="41"/>
      <c r="C278" s="192" t="s">
        <v>829</v>
      </c>
      <c r="D278" s="192" t="s">
        <v>176</v>
      </c>
      <c r="E278" s="193" t="s">
        <v>3711</v>
      </c>
      <c r="F278" s="194" t="s">
        <v>3688</v>
      </c>
      <c r="G278" s="195" t="s">
        <v>1260</v>
      </c>
      <c r="H278" s="196">
        <v>1</v>
      </c>
      <c r="I278" s="197"/>
      <c r="J278" s="198">
        <f>ROUND(I278*H278,2)</f>
        <v>0</v>
      </c>
      <c r="K278" s="194" t="s">
        <v>78</v>
      </c>
      <c r="L278" s="61"/>
      <c r="M278" s="199" t="s">
        <v>78</v>
      </c>
      <c r="N278" s="200" t="s">
        <v>50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239</v>
      </c>
      <c r="AT278" s="23" t="s">
        <v>176</v>
      </c>
      <c r="AU278" s="23" t="s">
        <v>89</v>
      </c>
      <c r="AY278" s="23" t="s">
        <v>173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87</v>
      </c>
      <c r="BK278" s="203">
        <f>ROUND(I278*H278,2)</f>
        <v>0</v>
      </c>
      <c r="BL278" s="23" t="s">
        <v>239</v>
      </c>
      <c r="BM278" s="23" t="s">
        <v>1188</v>
      </c>
    </row>
    <row r="279" spans="2:65" s="1" customFormat="1" ht="13.5">
      <c r="B279" s="41"/>
      <c r="C279" s="63"/>
      <c r="D279" s="204" t="s">
        <v>182</v>
      </c>
      <c r="E279" s="63"/>
      <c r="F279" s="205" t="s">
        <v>3688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182</v>
      </c>
      <c r="AU279" s="23" t="s">
        <v>89</v>
      </c>
    </row>
    <row r="280" spans="2:65" s="1" customFormat="1" ht="16.5" customHeight="1">
      <c r="B280" s="41"/>
      <c r="C280" s="192" t="s">
        <v>835</v>
      </c>
      <c r="D280" s="192" t="s">
        <v>176</v>
      </c>
      <c r="E280" s="193" t="s">
        <v>3712</v>
      </c>
      <c r="F280" s="194" t="s">
        <v>3692</v>
      </c>
      <c r="G280" s="195" t="s">
        <v>327</v>
      </c>
      <c r="H280" s="196">
        <v>11.5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89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1199</v>
      </c>
    </row>
    <row r="281" spans="2:65" s="1" customFormat="1" ht="13.5">
      <c r="B281" s="41"/>
      <c r="C281" s="63"/>
      <c r="D281" s="204" t="s">
        <v>182</v>
      </c>
      <c r="E281" s="63"/>
      <c r="F281" s="205" t="s">
        <v>3692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89</v>
      </c>
    </row>
    <row r="282" spans="2:65" s="10" customFormat="1" ht="37.35" customHeight="1">
      <c r="B282" s="176"/>
      <c r="C282" s="177"/>
      <c r="D282" s="178" t="s">
        <v>79</v>
      </c>
      <c r="E282" s="179" t="s">
        <v>3713</v>
      </c>
      <c r="F282" s="179" t="s">
        <v>3714</v>
      </c>
      <c r="G282" s="177"/>
      <c r="H282" s="177"/>
      <c r="I282" s="180"/>
      <c r="J282" s="181">
        <f>BK282</f>
        <v>0</v>
      </c>
      <c r="K282" s="177"/>
      <c r="L282" s="182"/>
      <c r="M282" s="183"/>
      <c r="N282" s="184"/>
      <c r="O282" s="184"/>
      <c r="P282" s="185">
        <f>P283</f>
        <v>0</v>
      </c>
      <c r="Q282" s="184"/>
      <c r="R282" s="185">
        <f>R283</f>
        <v>0</v>
      </c>
      <c r="S282" s="184"/>
      <c r="T282" s="186">
        <f>T283</f>
        <v>0</v>
      </c>
      <c r="AR282" s="187" t="s">
        <v>87</v>
      </c>
      <c r="AT282" s="188" t="s">
        <v>79</v>
      </c>
      <c r="AU282" s="188" t="s">
        <v>80</v>
      </c>
      <c r="AY282" s="187" t="s">
        <v>173</v>
      </c>
      <c r="BK282" s="189">
        <f>BK283</f>
        <v>0</v>
      </c>
    </row>
    <row r="283" spans="2:65" s="10" customFormat="1" ht="19.899999999999999" customHeight="1">
      <c r="B283" s="176"/>
      <c r="C283" s="177"/>
      <c r="D283" s="178" t="s">
        <v>79</v>
      </c>
      <c r="E283" s="190" t="s">
        <v>2963</v>
      </c>
      <c r="F283" s="190" t="s">
        <v>272</v>
      </c>
      <c r="G283" s="177"/>
      <c r="H283" s="177"/>
      <c r="I283" s="180"/>
      <c r="J283" s="191">
        <f>BK283</f>
        <v>0</v>
      </c>
      <c r="K283" s="177"/>
      <c r="L283" s="182"/>
      <c r="M283" s="183"/>
      <c r="N283" s="184"/>
      <c r="O283" s="184"/>
      <c r="P283" s="185">
        <f>P284+SUM(P285:P321)+P330+P335</f>
        <v>0</v>
      </c>
      <c r="Q283" s="184"/>
      <c r="R283" s="185">
        <f>R284+SUM(R285:R321)+R330+R335</f>
        <v>0</v>
      </c>
      <c r="S283" s="184"/>
      <c r="T283" s="186">
        <f>T284+SUM(T285:T321)+T330+T335</f>
        <v>0</v>
      </c>
      <c r="AR283" s="187" t="s">
        <v>87</v>
      </c>
      <c r="AT283" s="188" t="s">
        <v>79</v>
      </c>
      <c r="AU283" s="188" t="s">
        <v>87</v>
      </c>
      <c r="AY283" s="187" t="s">
        <v>173</v>
      </c>
      <c r="BK283" s="189">
        <f>BK284+SUM(BK285:BK321)+BK330+BK335</f>
        <v>0</v>
      </c>
    </row>
    <row r="284" spans="2:65" s="1" customFormat="1" ht="16.5" customHeight="1">
      <c r="B284" s="41"/>
      <c r="C284" s="192" t="s">
        <v>840</v>
      </c>
      <c r="D284" s="192" t="s">
        <v>176</v>
      </c>
      <c r="E284" s="193" t="s">
        <v>3497</v>
      </c>
      <c r="F284" s="194" t="s">
        <v>3715</v>
      </c>
      <c r="G284" s="195" t="s">
        <v>275</v>
      </c>
      <c r="H284" s="196">
        <v>14.55</v>
      </c>
      <c r="I284" s="197"/>
      <c r="J284" s="198">
        <f>ROUND(I284*H284,2)</f>
        <v>0</v>
      </c>
      <c r="K284" s="194" t="s">
        <v>78</v>
      </c>
      <c r="L284" s="61"/>
      <c r="M284" s="199" t="s">
        <v>78</v>
      </c>
      <c r="N284" s="200" t="s">
        <v>50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3" t="s">
        <v>194</v>
      </c>
      <c r="AT284" s="23" t="s">
        <v>176</v>
      </c>
      <c r="AU284" s="23" t="s">
        <v>89</v>
      </c>
      <c r="AY284" s="23" t="s">
        <v>173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87</v>
      </c>
      <c r="BK284" s="203">
        <f>ROUND(I284*H284,2)</f>
        <v>0</v>
      </c>
      <c r="BL284" s="23" t="s">
        <v>194</v>
      </c>
      <c r="BM284" s="23" t="s">
        <v>1221</v>
      </c>
    </row>
    <row r="285" spans="2:65" s="1" customFormat="1" ht="13.5">
      <c r="B285" s="41"/>
      <c r="C285" s="63"/>
      <c r="D285" s="204" t="s">
        <v>182</v>
      </c>
      <c r="E285" s="63"/>
      <c r="F285" s="205" t="s">
        <v>3715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182</v>
      </c>
      <c r="AU285" s="23" t="s">
        <v>89</v>
      </c>
    </row>
    <row r="286" spans="2:65" s="11" customFormat="1" ht="13.5">
      <c r="B286" s="210"/>
      <c r="C286" s="211"/>
      <c r="D286" s="204" t="s">
        <v>279</v>
      </c>
      <c r="E286" s="212" t="s">
        <v>78</v>
      </c>
      <c r="F286" s="213" t="s">
        <v>3716</v>
      </c>
      <c r="G286" s="211"/>
      <c r="H286" s="214">
        <v>14.55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279</v>
      </c>
      <c r="AU286" s="220" t="s">
        <v>89</v>
      </c>
      <c r="AV286" s="11" t="s">
        <v>89</v>
      </c>
      <c r="AW286" s="11" t="s">
        <v>42</v>
      </c>
      <c r="AX286" s="11" t="s">
        <v>87</v>
      </c>
      <c r="AY286" s="220" t="s">
        <v>173</v>
      </c>
    </row>
    <row r="287" spans="2:65" s="1" customFormat="1" ht="16.5" customHeight="1">
      <c r="B287" s="41"/>
      <c r="C287" s="192" t="s">
        <v>848</v>
      </c>
      <c r="D287" s="192" t="s">
        <v>176</v>
      </c>
      <c r="E287" s="193" t="s">
        <v>3523</v>
      </c>
      <c r="F287" s="194" t="s">
        <v>3717</v>
      </c>
      <c r="G287" s="195" t="s">
        <v>256</v>
      </c>
      <c r="H287" s="196">
        <v>25.5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194</v>
      </c>
      <c r="AT287" s="23" t="s">
        <v>176</v>
      </c>
      <c r="AU287" s="23" t="s">
        <v>89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194</v>
      </c>
      <c r="BM287" s="23" t="s">
        <v>1233</v>
      </c>
    </row>
    <row r="288" spans="2:65" s="1" customFormat="1" ht="13.5">
      <c r="B288" s="41"/>
      <c r="C288" s="63"/>
      <c r="D288" s="204" t="s">
        <v>182</v>
      </c>
      <c r="E288" s="63"/>
      <c r="F288" s="205" t="s">
        <v>3717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89</v>
      </c>
    </row>
    <row r="289" spans="2:65" s="11" customFormat="1" ht="27">
      <c r="B289" s="210"/>
      <c r="C289" s="211"/>
      <c r="D289" s="204" t="s">
        <v>279</v>
      </c>
      <c r="E289" s="212" t="s">
        <v>78</v>
      </c>
      <c r="F289" s="213" t="s">
        <v>3718</v>
      </c>
      <c r="G289" s="211"/>
      <c r="H289" s="214">
        <v>25.5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279</v>
      </c>
      <c r="AU289" s="220" t="s">
        <v>89</v>
      </c>
      <c r="AV289" s="11" t="s">
        <v>89</v>
      </c>
      <c r="AW289" s="11" t="s">
        <v>42</v>
      </c>
      <c r="AX289" s="11" t="s">
        <v>87</v>
      </c>
      <c r="AY289" s="220" t="s">
        <v>173</v>
      </c>
    </row>
    <row r="290" spans="2:65" s="1" customFormat="1" ht="16.5" customHeight="1">
      <c r="B290" s="41"/>
      <c r="C290" s="192" t="s">
        <v>853</v>
      </c>
      <c r="D290" s="192" t="s">
        <v>176</v>
      </c>
      <c r="E290" s="193" t="s">
        <v>3546</v>
      </c>
      <c r="F290" s="194" t="s">
        <v>3719</v>
      </c>
      <c r="G290" s="195" t="s">
        <v>256</v>
      </c>
      <c r="H290" s="196">
        <v>7.5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194</v>
      </c>
      <c r="AT290" s="23" t="s">
        <v>176</v>
      </c>
      <c r="AU290" s="23" t="s">
        <v>89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194</v>
      </c>
      <c r="BM290" s="23" t="s">
        <v>1245</v>
      </c>
    </row>
    <row r="291" spans="2:65" s="1" customFormat="1" ht="13.5">
      <c r="B291" s="41"/>
      <c r="C291" s="63"/>
      <c r="D291" s="204" t="s">
        <v>182</v>
      </c>
      <c r="E291" s="63"/>
      <c r="F291" s="205" t="s">
        <v>3719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89</v>
      </c>
    </row>
    <row r="292" spans="2:65" s="1" customFormat="1" ht="51" customHeight="1">
      <c r="B292" s="41"/>
      <c r="C292" s="192" t="s">
        <v>861</v>
      </c>
      <c r="D292" s="192" t="s">
        <v>176</v>
      </c>
      <c r="E292" s="193" t="s">
        <v>3720</v>
      </c>
      <c r="F292" s="194" t="s">
        <v>3721</v>
      </c>
      <c r="G292" s="195" t="s">
        <v>275</v>
      </c>
      <c r="H292" s="196">
        <v>98.7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194</v>
      </c>
      <c r="AT292" s="23" t="s">
        <v>176</v>
      </c>
      <c r="AU292" s="23" t="s">
        <v>89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194</v>
      </c>
      <c r="BM292" s="23" t="s">
        <v>1293</v>
      </c>
    </row>
    <row r="293" spans="2:65" s="1" customFormat="1" ht="40.5">
      <c r="B293" s="41"/>
      <c r="C293" s="63"/>
      <c r="D293" s="204" t="s">
        <v>182</v>
      </c>
      <c r="E293" s="63"/>
      <c r="F293" s="205" t="s">
        <v>3722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89</v>
      </c>
    </row>
    <row r="294" spans="2:65" s="11" customFormat="1" ht="13.5">
      <c r="B294" s="210"/>
      <c r="C294" s="211"/>
      <c r="D294" s="204" t="s">
        <v>279</v>
      </c>
      <c r="E294" s="212" t="s">
        <v>78</v>
      </c>
      <c r="F294" s="213" t="s">
        <v>3723</v>
      </c>
      <c r="G294" s="211"/>
      <c r="H294" s="214">
        <v>98.7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279</v>
      </c>
      <c r="AU294" s="220" t="s">
        <v>89</v>
      </c>
      <c r="AV294" s="11" t="s">
        <v>89</v>
      </c>
      <c r="AW294" s="11" t="s">
        <v>42</v>
      </c>
      <c r="AX294" s="11" t="s">
        <v>87</v>
      </c>
      <c r="AY294" s="220" t="s">
        <v>173</v>
      </c>
    </row>
    <row r="295" spans="2:65" s="1" customFormat="1" ht="25.5" customHeight="1">
      <c r="B295" s="41"/>
      <c r="C295" s="192" t="s">
        <v>866</v>
      </c>
      <c r="D295" s="192" t="s">
        <v>176</v>
      </c>
      <c r="E295" s="193" t="s">
        <v>3560</v>
      </c>
      <c r="F295" s="194" t="s">
        <v>3724</v>
      </c>
      <c r="G295" s="195" t="s">
        <v>256</v>
      </c>
      <c r="H295" s="196">
        <v>228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194</v>
      </c>
      <c r="AT295" s="23" t="s">
        <v>176</v>
      </c>
      <c r="AU295" s="23" t="s">
        <v>89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194</v>
      </c>
      <c r="BM295" s="23" t="s">
        <v>1309</v>
      </c>
    </row>
    <row r="296" spans="2:65" s="1" customFormat="1" ht="13.5">
      <c r="B296" s="41"/>
      <c r="C296" s="63"/>
      <c r="D296" s="204" t="s">
        <v>182</v>
      </c>
      <c r="E296" s="63"/>
      <c r="F296" s="205" t="s">
        <v>3724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89</v>
      </c>
    </row>
    <row r="297" spans="2:65" s="11" customFormat="1" ht="13.5">
      <c r="B297" s="210"/>
      <c r="C297" s="211"/>
      <c r="D297" s="204" t="s">
        <v>279</v>
      </c>
      <c r="E297" s="212" t="s">
        <v>78</v>
      </c>
      <c r="F297" s="213" t="s">
        <v>3725</v>
      </c>
      <c r="G297" s="211"/>
      <c r="H297" s="214">
        <v>228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279</v>
      </c>
      <c r="AU297" s="220" t="s">
        <v>89</v>
      </c>
      <c r="AV297" s="11" t="s">
        <v>89</v>
      </c>
      <c r="AW297" s="11" t="s">
        <v>42</v>
      </c>
      <c r="AX297" s="11" t="s">
        <v>87</v>
      </c>
      <c r="AY297" s="220" t="s">
        <v>173</v>
      </c>
    </row>
    <row r="298" spans="2:65" s="1" customFormat="1" ht="25.5" customHeight="1">
      <c r="B298" s="41"/>
      <c r="C298" s="192" t="s">
        <v>871</v>
      </c>
      <c r="D298" s="192" t="s">
        <v>176</v>
      </c>
      <c r="E298" s="193" t="s">
        <v>3726</v>
      </c>
      <c r="F298" s="194" t="s">
        <v>3603</v>
      </c>
      <c r="G298" s="195" t="s">
        <v>256</v>
      </c>
      <c r="H298" s="196">
        <v>228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194</v>
      </c>
      <c r="AT298" s="23" t="s">
        <v>176</v>
      </c>
      <c r="AU298" s="23" t="s">
        <v>89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194</v>
      </c>
      <c r="BM298" s="23" t="s">
        <v>1322</v>
      </c>
    </row>
    <row r="299" spans="2:65" s="1" customFormat="1" ht="27">
      <c r="B299" s="41"/>
      <c r="C299" s="63"/>
      <c r="D299" s="204" t="s">
        <v>182</v>
      </c>
      <c r="E299" s="63"/>
      <c r="F299" s="205" t="s">
        <v>3603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89</v>
      </c>
    </row>
    <row r="300" spans="2:65" s="1" customFormat="1" ht="16.5" customHeight="1">
      <c r="B300" s="41"/>
      <c r="C300" s="192" t="s">
        <v>876</v>
      </c>
      <c r="D300" s="192" t="s">
        <v>176</v>
      </c>
      <c r="E300" s="193" t="s">
        <v>3727</v>
      </c>
      <c r="F300" s="194" t="s">
        <v>3604</v>
      </c>
      <c r="G300" s="195" t="s">
        <v>275</v>
      </c>
      <c r="H300" s="196">
        <v>27.6</v>
      </c>
      <c r="I300" s="197"/>
      <c r="J300" s="198">
        <f>ROUND(I300*H300,2)</f>
        <v>0</v>
      </c>
      <c r="K300" s="194" t="s">
        <v>78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194</v>
      </c>
      <c r="AT300" s="23" t="s">
        <v>176</v>
      </c>
      <c r="AU300" s="23" t="s">
        <v>89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194</v>
      </c>
      <c r="BM300" s="23" t="s">
        <v>1334</v>
      </c>
    </row>
    <row r="301" spans="2:65" s="1" customFormat="1" ht="13.5">
      <c r="B301" s="41"/>
      <c r="C301" s="63"/>
      <c r="D301" s="204" t="s">
        <v>182</v>
      </c>
      <c r="E301" s="63"/>
      <c r="F301" s="205" t="s">
        <v>3604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89</v>
      </c>
    </row>
    <row r="302" spans="2:65" s="11" customFormat="1" ht="13.5">
      <c r="B302" s="210"/>
      <c r="C302" s="211"/>
      <c r="D302" s="204" t="s">
        <v>279</v>
      </c>
      <c r="E302" s="212" t="s">
        <v>78</v>
      </c>
      <c r="F302" s="213" t="s">
        <v>3728</v>
      </c>
      <c r="G302" s="211"/>
      <c r="H302" s="214">
        <v>27.6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279</v>
      </c>
      <c r="AU302" s="220" t="s">
        <v>89</v>
      </c>
      <c r="AV302" s="11" t="s">
        <v>89</v>
      </c>
      <c r="AW302" s="11" t="s">
        <v>42</v>
      </c>
      <c r="AX302" s="11" t="s">
        <v>87</v>
      </c>
      <c r="AY302" s="220" t="s">
        <v>173</v>
      </c>
    </row>
    <row r="303" spans="2:65" s="1" customFormat="1" ht="16.5" customHeight="1">
      <c r="B303" s="41"/>
      <c r="C303" s="192" t="s">
        <v>880</v>
      </c>
      <c r="D303" s="192" t="s">
        <v>176</v>
      </c>
      <c r="E303" s="193" t="s">
        <v>3729</v>
      </c>
      <c r="F303" s="194" t="s">
        <v>3606</v>
      </c>
      <c r="G303" s="195" t="s">
        <v>275</v>
      </c>
      <c r="H303" s="196">
        <v>27.6</v>
      </c>
      <c r="I303" s="197"/>
      <c r="J303" s="198">
        <f>ROUND(I303*H303,2)</f>
        <v>0</v>
      </c>
      <c r="K303" s="194" t="s">
        <v>78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194</v>
      </c>
      <c r="AT303" s="23" t="s">
        <v>176</v>
      </c>
      <c r="AU303" s="23" t="s">
        <v>89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194</v>
      </c>
      <c r="BM303" s="23" t="s">
        <v>1346</v>
      </c>
    </row>
    <row r="304" spans="2:65" s="1" customFormat="1" ht="13.5">
      <c r="B304" s="41"/>
      <c r="C304" s="63"/>
      <c r="D304" s="204" t="s">
        <v>182</v>
      </c>
      <c r="E304" s="63"/>
      <c r="F304" s="205" t="s">
        <v>3606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89</v>
      </c>
    </row>
    <row r="305" spans="2:65" s="1" customFormat="1" ht="16.5" customHeight="1">
      <c r="B305" s="41"/>
      <c r="C305" s="192" t="s">
        <v>890</v>
      </c>
      <c r="D305" s="192" t="s">
        <v>176</v>
      </c>
      <c r="E305" s="193" t="s">
        <v>3730</v>
      </c>
      <c r="F305" s="194" t="s">
        <v>3607</v>
      </c>
      <c r="G305" s="195" t="s">
        <v>275</v>
      </c>
      <c r="H305" s="196">
        <v>27.6</v>
      </c>
      <c r="I305" s="197"/>
      <c r="J305" s="198">
        <f>ROUND(I305*H305,2)</f>
        <v>0</v>
      </c>
      <c r="K305" s="194" t="s">
        <v>78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194</v>
      </c>
      <c r="AT305" s="23" t="s">
        <v>176</v>
      </c>
      <c r="AU305" s="23" t="s">
        <v>89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194</v>
      </c>
      <c r="BM305" s="23" t="s">
        <v>1360</v>
      </c>
    </row>
    <row r="306" spans="2:65" s="1" customFormat="1" ht="13.5">
      <c r="B306" s="41"/>
      <c r="C306" s="63"/>
      <c r="D306" s="204" t="s">
        <v>182</v>
      </c>
      <c r="E306" s="63"/>
      <c r="F306" s="205" t="s">
        <v>3607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89</v>
      </c>
    </row>
    <row r="307" spans="2:65" s="1" customFormat="1" ht="25.5" customHeight="1">
      <c r="B307" s="41"/>
      <c r="C307" s="192" t="s">
        <v>895</v>
      </c>
      <c r="D307" s="192" t="s">
        <v>176</v>
      </c>
      <c r="E307" s="193" t="s">
        <v>3731</v>
      </c>
      <c r="F307" s="194" t="s">
        <v>3608</v>
      </c>
      <c r="G307" s="195" t="s">
        <v>275</v>
      </c>
      <c r="H307" s="196">
        <v>5.98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194</v>
      </c>
      <c r="AT307" s="23" t="s">
        <v>176</v>
      </c>
      <c r="AU307" s="23" t="s">
        <v>89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194</v>
      </c>
      <c r="BM307" s="23" t="s">
        <v>1376</v>
      </c>
    </row>
    <row r="308" spans="2:65" s="1" customFormat="1" ht="13.5">
      <c r="B308" s="41"/>
      <c r="C308" s="63"/>
      <c r="D308" s="204" t="s">
        <v>182</v>
      </c>
      <c r="E308" s="63"/>
      <c r="F308" s="205" t="s">
        <v>3608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89</v>
      </c>
    </row>
    <row r="309" spans="2:65" s="11" customFormat="1" ht="13.5">
      <c r="B309" s="210"/>
      <c r="C309" s="211"/>
      <c r="D309" s="204" t="s">
        <v>279</v>
      </c>
      <c r="E309" s="212" t="s">
        <v>78</v>
      </c>
      <c r="F309" s="213" t="s">
        <v>3732</v>
      </c>
      <c r="G309" s="211"/>
      <c r="H309" s="214">
        <v>5.98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279</v>
      </c>
      <c r="AU309" s="220" t="s">
        <v>89</v>
      </c>
      <c r="AV309" s="11" t="s">
        <v>89</v>
      </c>
      <c r="AW309" s="11" t="s">
        <v>42</v>
      </c>
      <c r="AX309" s="11" t="s">
        <v>87</v>
      </c>
      <c r="AY309" s="220" t="s">
        <v>173</v>
      </c>
    </row>
    <row r="310" spans="2:65" s="1" customFormat="1" ht="16.5" customHeight="1">
      <c r="B310" s="41"/>
      <c r="C310" s="192" t="s">
        <v>899</v>
      </c>
      <c r="D310" s="192" t="s">
        <v>176</v>
      </c>
      <c r="E310" s="193" t="s">
        <v>3733</v>
      </c>
      <c r="F310" s="194" t="s">
        <v>3610</v>
      </c>
      <c r="G310" s="195" t="s">
        <v>275</v>
      </c>
      <c r="H310" s="196">
        <v>21.68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194</v>
      </c>
      <c r="AT310" s="23" t="s">
        <v>176</v>
      </c>
      <c r="AU310" s="23" t="s">
        <v>89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194</v>
      </c>
      <c r="BM310" s="23" t="s">
        <v>1389</v>
      </c>
    </row>
    <row r="311" spans="2:65" s="1" customFormat="1" ht="13.5">
      <c r="B311" s="41"/>
      <c r="C311" s="63"/>
      <c r="D311" s="204" t="s">
        <v>182</v>
      </c>
      <c r="E311" s="63"/>
      <c r="F311" s="205" t="s">
        <v>3610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89</v>
      </c>
    </row>
    <row r="312" spans="2:65" s="11" customFormat="1" ht="13.5">
      <c r="B312" s="210"/>
      <c r="C312" s="211"/>
      <c r="D312" s="204" t="s">
        <v>279</v>
      </c>
      <c r="E312" s="212" t="s">
        <v>78</v>
      </c>
      <c r="F312" s="213" t="s">
        <v>3734</v>
      </c>
      <c r="G312" s="211"/>
      <c r="H312" s="214">
        <v>21.68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279</v>
      </c>
      <c r="AU312" s="220" t="s">
        <v>89</v>
      </c>
      <c r="AV312" s="11" t="s">
        <v>89</v>
      </c>
      <c r="AW312" s="11" t="s">
        <v>42</v>
      </c>
      <c r="AX312" s="11" t="s">
        <v>87</v>
      </c>
      <c r="AY312" s="220" t="s">
        <v>173</v>
      </c>
    </row>
    <row r="313" spans="2:65" s="1" customFormat="1" ht="25.5" customHeight="1">
      <c r="B313" s="41"/>
      <c r="C313" s="192" t="s">
        <v>903</v>
      </c>
      <c r="D313" s="192" t="s">
        <v>176</v>
      </c>
      <c r="E313" s="193" t="s">
        <v>3735</v>
      </c>
      <c r="F313" s="194" t="s">
        <v>3612</v>
      </c>
      <c r="G313" s="195" t="s">
        <v>275</v>
      </c>
      <c r="H313" s="196">
        <v>70.900000000000006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194</v>
      </c>
      <c r="AT313" s="23" t="s">
        <v>176</v>
      </c>
      <c r="AU313" s="23" t="s">
        <v>89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194</v>
      </c>
      <c r="BM313" s="23" t="s">
        <v>1401</v>
      </c>
    </row>
    <row r="314" spans="2:65" s="1" customFormat="1" ht="27">
      <c r="B314" s="41"/>
      <c r="C314" s="63"/>
      <c r="D314" s="204" t="s">
        <v>182</v>
      </c>
      <c r="E314" s="63"/>
      <c r="F314" s="205" t="s">
        <v>3612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89</v>
      </c>
    </row>
    <row r="315" spans="2:65" s="11" customFormat="1" ht="13.5">
      <c r="B315" s="210"/>
      <c r="C315" s="211"/>
      <c r="D315" s="204" t="s">
        <v>279</v>
      </c>
      <c r="E315" s="212" t="s">
        <v>78</v>
      </c>
      <c r="F315" s="213" t="s">
        <v>3736</v>
      </c>
      <c r="G315" s="211"/>
      <c r="H315" s="214">
        <v>70.900000000000006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279</v>
      </c>
      <c r="AU315" s="220" t="s">
        <v>89</v>
      </c>
      <c r="AV315" s="11" t="s">
        <v>89</v>
      </c>
      <c r="AW315" s="11" t="s">
        <v>42</v>
      </c>
      <c r="AX315" s="11" t="s">
        <v>87</v>
      </c>
      <c r="AY315" s="220" t="s">
        <v>173</v>
      </c>
    </row>
    <row r="316" spans="2:65" s="1" customFormat="1" ht="25.5" customHeight="1">
      <c r="B316" s="41"/>
      <c r="C316" s="192" t="s">
        <v>907</v>
      </c>
      <c r="D316" s="192" t="s">
        <v>176</v>
      </c>
      <c r="E316" s="193" t="s">
        <v>3737</v>
      </c>
      <c r="F316" s="194" t="s">
        <v>3738</v>
      </c>
      <c r="G316" s="195" t="s">
        <v>275</v>
      </c>
      <c r="H316" s="196">
        <v>4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194</v>
      </c>
      <c r="AT316" s="23" t="s">
        <v>176</v>
      </c>
      <c r="AU316" s="23" t="s">
        <v>89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194</v>
      </c>
      <c r="BM316" s="23" t="s">
        <v>3739</v>
      </c>
    </row>
    <row r="317" spans="2:65" s="1" customFormat="1" ht="27">
      <c r="B317" s="41"/>
      <c r="C317" s="63"/>
      <c r="D317" s="204" t="s">
        <v>182</v>
      </c>
      <c r="E317" s="63"/>
      <c r="F317" s="205" t="s">
        <v>3738</v>
      </c>
      <c r="G317" s="63"/>
      <c r="H317" s="63"/>
      <c r="I317" s="163"/>
      <c r="J317" s="63"/>
      <c r="K317" s="63"/>
      <c r="L317" s="61"/>
      <c r="M317" s="206"/>
      <c r="N317" s="42"/>
      <c r="O317" s="42"/>
      <c r="P317" s="42"/>
      <c r="Q317" s="42"/>
      <c r="R317" s="42"/>
      <c r="S317" s="42"/>
      <c r="T317" s="78"/>
      <c r="AT317" s="23" t="s">
        <v>182</v>
      </c>
      <c r="AU317" s="23" t="s">
        <v>89</v>
      </c>
    </row>
    <row r="318" spans="2:65" s="11" customFormat="1" ht="13.5">
      <c r="B318" s="210"/>
      <c r="C318" s="211"/>
      <c r="D318" s="204" t="s">
        <v>279</v>
      </c>
      <c r="E318" s="212" t="s">
        <v>78</v>
      </c>
      <c r="F318" s="213" t="s">
        <v>3740</v>
      </c>
      <c r="G318" s="211"/>
      <c r="H318" s="214">
        <v>4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279</v>
      </c>
      <c r="AU318" s="220" t="s">
        <v>89</v>
      </c>
      <c r="AV318" s="11" t="s">
        <v>89</v>
      </c>
      <c r="AW318" s="11" t="s">
        <v>42</v>
      </c>
      <c r="AX318" s="11" t="s">
        <v>87</v>
      </c>
      <c r="AY318" s="220" t="s">
        <v>173</v>
      </c>
    </row>
    <row r="319" spans="2:65" s="1" customFormat="1" ht="16.5" customHeight="1">
      <c r="B319" s="41"/>
      <c r="C319" s="192" t="s">
        <v>911</v>
      </c>
      <c r="D319" s="192" t="s">
        <v>176</v>
      </c>
      <c r="E319" s="193" t="s">
        <v>3741</v>
      </c>
      <c r="F319" s="194" t="s">
        <v>3742</v>
      </c>
      <c r="G319" s="195" t="s">
        <v>256</v>
      </c>
      <c r="H319" s="196">
        <v>0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194</v>
      </c>
      <c r="AT319" s="23" t="s">
        <v>176</v>
      </c>
      <c r="AU319" s="23" t="s">
        <v>89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194</v>
      </c>
      <c r="BM319" s="23" t="s">
        <v>1412</v>
      </c>
    </row>
    <row r="320" spans="2:65" s="1" customFormat="1" ht="13.5">
      <c r="B320" s="41"/>
      <c r="C320" s="63"/>
      <c r="D320" s="204" t="s">
        <v>182</v>
      </c>
      <c r="E320" s="63"/>
      <c r="F320" s="205" t="s">
        <v>3742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89</v>
      </c>
    </row>
    <row r="321" spans="2:65" s="10" customFormat="1" ht="22.35" customHeight="1">
      <c r="B321" s="176"/>
      <c r="C321" s="177"/>
      <c r="D321" s="178" t="s">
        <v>79</v>
      </c>
      <c r="E321" s="190" t="s">
        <v>3615</v>
      </c>
      <c r="F321" s="190" t="s">
        <v>3616</v>
      </c>
      <c r="G321" s="177"/>
      <c r="H321" s="177"/>
      <c r="I321" s="180"/>
      <c r="J321" s="191">
        <f>BK321</f>
        <v>0</v>
      </c>
      <c r="K321" s="177"/>
      <c r="L321" s="182"/>
      <c r="M321" s="183"/>
      <c r="N321" s="184"/>
      <c r="O321" s="184"/>
      <c r="P321" s="185">
        <f>SUM(P322:P329)</f>
        <v>0</v>
      </c>
      <c r="Q321" s="184"/>
      <c r="R321" s="185">
        <f>SUM(R322:R329)</f>
        <v>0</v>
      </c>
      <c r="S321" s="184"/>
      <c r="T321" s="186">
        <f>SUM(T322:T329)</f>
        <v>0</v>
      </c>
      <c r="AR321" s="187" t="s">
        <v>89</v>
      </c>
      <c r="AT321" s="188" t="s">
        <v>79</v>
      </c>
      <c r="AU321" s="188" t="s">
        <v>89</v>
      </c>
      <c r="AY321" s="187" t="s">
        <v>173</v>
      </c>
      <c r="BK321" s="189">
        <f>SUM(BK322:BK329)</f>
        <v>0</v>
      </c>
    </row>
    <row r="322" spans="2:65" s="1" customFormat="1" ht="16.5" customHeight="1">
      <c r="B322" s="41"/>
      <c r="C322" s="192" t="s">
        <v>916</v>
      </c>
      <c r="D322" s="192" t="s">
        <v>176</v>
      </c>
      <c r="E322" s="193" t="s">
        <v>3743</v>
      </c>
      <c r="F322" s="194" t="s">
        <v>3744</v>
      </c>
      <c r="G322" s="195" t="s">
        <v>3618</v>
      </c>
      <c r="H322" s="196">
        <v>56</v>
      </c>
      <c r="I322" s="197"/>
      <c r="J322" s="198">
        <f>ROUND(I322*H322,2)</f>
        <v>0</v>
      </c>
      <c r="K322" s="194" t="s">
        <v>78</v>
      </c>
      <c r="L322" s="61"/>
      <c r="M322" s="199" t="s">
        <v>78</v>
      </c>
      <c r="N322" s="200" t="s">
        <v>50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239</v>
      </c>
      <c r="AT322" s="23" t="s">
        <v>176</v>
      </c>
      <c r="AU322" s="23" t="s">
        <v>188</v>
      </c>
      <c r="AY322" s="23" t="s">
        <v>173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87</v>
      </c>
      <c r="BK322" s="203">
        <f>ROUND(I322*H322,2)</f>
        <v>0</v>
      </c>
      <c r="BL322" s="23" t="s">
        <v>239</v>
      </c>
      <c r="BM322" s="23" t="s">
        <v>1426</v>
      </c>
    </row>
    <row r="323" spans="2:65" s="1" customFormat="1" ht="13.5">
      <c r="B323" s="41"/>
      <c r="C323" s="63"/>
      <c r="D323" s="204" t="s">
        <v>182</v>
      </c>
      <c r="E323" s="63"/>
      <c r="F323" s="205" t="s">
        <v>3744</v>
      </c>
      <c r="G323" s="63"/>
      <c r="H323" s="63"/>
      <c r="I323" s="163"/>
      <c r="J323" s="63"/>
      <c r="K323" s="63"/>
      <c r="L323" s="61"/>
      <c r="M323" s="206"/>
      <c r="N323" s="42"/>
      <c r="O323" s="42"/>
      <c r="P323" s="42"/>
      <c r="Q323" s="42"/>
      <c r="R323" s="42"/>
      <c r="S323" s="42"/>
      <c r="T323" s="78"/>
      <c r="AT323" s="23" t="s">
        <v>182</v>
      </c>
      <c r="AU323" s="23" t="s">
        <v>188</v>
      </c>
    </row>
    <row r="324" spans="2:65" s="11" customFormat="1" ht="13.5">
      <c r="B324" s="210"/>
      <c r="C324" s="211"/>
      <c r="D324" s="204" t="s">
        <v>279</v>
      </c>
      <c r="E324" s="212" t="s">
        <v>78</v>
      </c>
      <c r="F324" s="213" t="s">
        <v>3745</v>
      </c>
      <c r="G324" s="211"/>
      <c r="H324" s="214">
        <v>56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279</v>
      </c>
      <c r="AU324" s="220" t="s">
        <v>188</v>
      </c>
      <c r="AV324" s="11" t="s">
        <v>89</v>
      </c>
      <c r="AW324" s="11" t="s">
        <v>42</v>
      </c>
      <c r="AX324" s="11" t="s">
        <v>87</v>
      </c>
      <c r="AY324" s="220" t="s">
        <v>173</v>
      </c>
    </row>
    <row r="325" spans="2:65" s="1" customFormat="1" ht="25.5" customHeight="1">
      <c r="B325" s="41"/>
      <c r="C325" s="192" t="s">
        <v>920</v>
      </c>
      <c r="D325" s="192" t="s">
        <v>176</v>
      </c>
      <c r="E325" s="193" t="s">
        <v>3746</v>
      </c>
      <c r="F325" s="194" t="s">
        <v>3747</v>
      </c>
      <c r="G325" s="195" t="s">
        <v>3618</v>
      </c>
      <c r="H325" s="196">
        <v>35.5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188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3748</v>
      </c>
    </row>
    <row r="326" spans="2:65" s="1" customFormat="1" ht="13.5">
      <c r="B326" s="41"/>
      <c r="C326" s="63"/>
      <c r="D326" s="204" t="s">
        <v>182</v>
      </c>
      <c r="E326" s="63"/>
      <c r="F326" s="205" t="s">
        <v>3744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188</v>
      </c>
    </row>
    <row r="327" spans="2:65" s="11" customFormat="1" ht="13.5">
      <c r="B327" s="210"/>
      <c r="C327" s="211"/>
      <c r="D327" s="204" t="s">
        <v>279</v>
      </c>
      <c r="E327" s="212" t="s">
        <v>78</v>
      </c>
      <c r="F327" s="213" t="s">
        <v>3749</v>
      </c>
      <c r="G327" s="211"/>
      <c r="H327" s="214">
        <v>35.5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279</v>
      </c>
      <c r="AU327" s="220" t="s">
        <v>188</v>
      </c>
      <c r="AV327" s="11" t="s">
        <v>89</v>
      </c>
      <c r="AW327" s="11" t="s">
        <v>42</v>
      </c>
      <c r="AX327" s="11" t="s">
        <v>87</v>
      </c>
      <c r="AY327" s="220" t="s">
        <v>173</v>
      </c>
    </row>
    <row r="328" spans="2:65" s="1" customFormat="1" ht="16.5" customHeight="1">
      <c r="B328" s="41"/>
      <c r="C328" s="192" t="s">
        <v>924</v>
      </c>
      <c r="D328" s="192" t="s">
        <v>176</v>
      </c>
      <c r="E328" s="193" t="s">
        <v>3750</v>
      </c>
      <c r="F328" s="194" t="s">
        <v>3751</v>
      </c>
      <c r="G328" s="195" t="s">
        <v>1260</v>
      </c>
      <c r="H328" s="196">
        <v>1</v>
      </c>
      <c r="I328" s="197"/>
      <c r="J328" s="198">
        <f>ROUND(I328*H328,2)</f>
        <v>0</v>
      </c>
      <c r="K328" s="194" t="s">
        <v>78</v>
      </c>
      <c r="L328" s="61"/>
      <c r="M328" s="199" t="s">
        <v>78</v>
      </c>
      <c r="N328" s="200" t="s">
        <v>50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239</v>
      </c>
      <c r="AT328" s="23" t="s">
        <v>176</v>
      </c>
      <c r="AU328" s="23" t="s">
        <v>188</v>
      </c>
      <c r="AY328" s="23" t="s">
        <v>173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87</v>
      </c>
      <c r="BK328" s="203">
        <f>ROUND(I328*H328,2)</f>
        <v>0</v>
      </c>
      <c r="BL328" s="23" t="s">
        <v>239</v>
      </c>
      <c r="BM328" s="23" t="s">
        <v>3752</v>
      </c>
    </row>
    <row r="329" spans="2:65" s="1" customFormat="1" ht="40.5">
      <c r="B329" s="41"/>
      <c r="C329" s="63"/>
      <c r="D329" s="204" t="s">
        <v>182</v>
      </c>
      <c r="E329" s="63"/>
      <c r="F329" s="205" t="s">
        <v>3682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3" t="s">
        <v>182</v>
      </c>
      <c r="AU329" s="23" t="s">
        <v>188</v>
      </c>
    </row>
    <row r="330" spans="2:65" s="10" customFormat="1" ht="22.35" customHeight="1">
      <c r="B330" s="176"/>
      <c r="C330" s="177"/>
      <c r="D330" s="178" t="s">
        <v>79</v>
      </c>
      <c r="E330" s="190" t="s">
        <v>3625</v>
      </c>
      <c r="F330" s="190" t="s">
        <v>3626</v>
      </c>
      <c r="G330" s="177"/>
      <c r="H330" s="177"/>
      <c r="I330" s="180"/>
      <c r="J330" s="191">
        <f>BK330</f>
        <v>0</v>
      </c>
      <c r="K330" s="177"/>
      <c r="L330" s="182"/>
      <c r="M330" s="183"/>
      <c r="N330" s="184"/>
      <c r="O330" s="184"/>
      <c r="P330" s="185">
        <f>SUM(P331:P334)</f>
        <v>0</v>
      </c>
      <c r="Q330" s="184"/>
      <c r="R330" s="185">
        <f>SUM(R331:R334)</f>
        <v>0</v>
      </c>
      <c r="S330" s="184"/>
      <c r="T330" s="186">
        <f>SUM(T331:T334)</f>
        <v>0</v>
      </c>
      <c r="AR330" s="187" t="s">
        <v>89</v>
      </c>
      <c r="AT330" s="188" t="s">
        <v>79</v>
      </c>
      <c r="AU330" s="188" t="s">
        <v>89</v>
      </c>
      <c r="AY330" s="187" t="s">
        <v>173</v>
      </c>
      <c r="BK330" s="189">
        <f>SUM(BK331:BK334)</f>
        <v>0</v>
      </c>
    </row>
    <row r="331" spans="2:65" s="1" customFormat="1" ht="16.5" customHeight="1">
      <c r="B331" s="41"/>
      <c r="C331" s="192" t="s">
        <v>929</v>
      </c>
      <c r="D331" s="192" t="s">
        <v>176</v>
      </c>
      <c r="E331" s="193" t="s">
        <v>3753</v>
      </c>
      <c r="F331" s="194" t="s">
        <v>3754</v>
      </c>
      <c r="G331" s="195" t="s">
        <v>1260</v>
      </c>
      <c r="H331" s="196">
        <v>1</v>
      </c>
      <c r="I331" s="197"/>
      <c r="J331" s="198">
        <f>ROUND(I331*H331,2)</f>
        <v>0</v>
      </c>
      <c r="K331" s="194" t="s">
        <v>78</v>
      </c>
      <c r="L331" s="61"/>
      <c r="M331" s="199" t="s">
        <v>78</v>
      </c>
      <c r="N331" s="200" t="s">
        <v>50</v>
      </c>
      <c r="O331" s="4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3" t="s">
        <v>239</v>
      </c>
      <c r="AT331" s="23" t="s">
        <v>176</v>
      </c>
      <c r="AU331" s="23" t="s">
        <v>188</v>
      </c>
      <c r="AY331" s="23" t="s">
        <v>173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87</v>
      </c>
      <c r="BK331" s="203">
        <f>ROUND(I331*H331,2)</f>
        <v>0</v>
      </c>
      <c r="BL331" s="23" t="s">
        <v>239</v>
      </c>
      <c r="BM331" s="23" t="s">
        <v>1438</v>
      </c>
    </row>
    <row r="332" spans="2:65" s="1" customFormat="1" ht="13.5">
      <c r="B332" s="41"/>
      <c r="C332" s="63"/>
      <c r="D332" s="204" t="s">
        <v>182</v>
      </c>
      <c r="E332" s="63"/>
      <c r="F332" s="205" t="s">
        <v>3755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3" t="s">
        <v>182</v>
      </c>
      <c r="AU332" s="23" t="s">
        <v>188</v>
      </c>
    </row>
    <row r="333" spans="2:65" s="1" customFormat="1" ht="25.5" customHeight="1">
      <c r="B333" s="41"/>
      <c r="C333" s="192" t="s">
        <v>933</v>
      </c>
      <c r="D333" s="192" t="s">
        <v>176</v>
      </c>
      <c r="E333" s="193" t="s">
        <v>3756</v>
      </c>
      <c r="F333" s="194" t="s">
        <v>3757</v>
      </c>
      <c r="G333" s="195" t="s">
        <v>1260</v>
      </c>
      <c r="H333" s="196">
        <v>1</v>
      </c>
      <c r="I333" s="197"/>
      <c r="J333" s="198">
        <f>ROUND(I333*H333,2)</f>
        <v>0</v>
      </c>
      <c r="K333" s="194" t="s">
        <v>78</v>
      </c>
      <c r="L333" s="61"/>
      <c r="M333" s="199" t="s">
        <v>78</v>
      </c>
      <c r="N333" s="200" t="s">
        <v>50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239</v>
      </c>
      <c r="AT333" s="23" t="s">
        <v>176</v>
      </c>
      <c r="AU333" s="23" t="s">
        <v>188</v>
      </c>
      <c r="AY333" s="23" t="s">
        <v>173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87</v>
      </c>
      <c r="BK333" s="203">
        <f>ROUND(I333*H333,2)</f>
        <v>0</v>
      </c>
      <c r="BL333" s="23" t="s">
        <v>239</v>
      </c>
      <c r="BM333" s="23" t="s">
        <v>3758</v>
      </c>
    </row>
    <row r="334" spans="2:65" s="1" customFormat="1" ht="13.5">
      <c r="B334" s="41"/>
      <c r="C334" s="63"/>
      <c r="D334" s="204" t="s">
        <v>182</v>
      </c>
      <c r="E334" s="63"/>
      <c r="F334" s="205" t="s">
        <v>3755</v>
      </c>
      <c r="G334" s="63"/>
      <c r="H334" s="63"/>
      <c r="I334" s="163"/>
      <c r="J334" s="63"/>
      <c r="K334" s="63"/>
      <c r="L334" s="61"/>
      <c r="M334" s="206"/>
      <c r="N334" s="42"/>
      <c r="O334" s="42"/>
      <c r="P334" s="42"/>
      <c r="Q334" s="42"/>
      <c r="R334" s="42"/>
      <c r="S334" s="42"/>
      <c r="T334" s="78"/>
      <c r="AT334" s="23" t="s">
        <v>182</v>
      </c>
      <c r="AU334" s="23" t="s">
        <v>188</v>
      </c>
    </row>
    <row r="335" spans="2:65" s="10" customFormat="1" ht="22.35" customHeight="1">
      <c r="B335" s="176"/>
      <c r="C335" s="177"/>
      <c r="D335" s="178" t="s">
        <v>79</v>
      </c>
      <c r="E335" s="190" t="s">
        <v>3632</v>
      </c>
      <c r="F335" s="190" t="s">
        <v>3633</v>
      </c>
      <c r="G335" s="177"/>
      <c r="H335" s="177"/>
      <c r="I335" s="180"/>
      <c r="J335" s="191">
        <f>BK335</f>
        <v>0</v>
      </c>
      <c r="K335" s="177"/>
      <c r="L335" s="182"/>
      <c r="M335" s="183"/>
      <c r="N335" s="184"/>
      <c r="O335" s="184"/>
      <c r="P335" s="185">
        <f>SUM(P336:P364)</f>
        <v>0</v>
      </c>
      <c r="Q335" s="184"/>
      <c r="R335" s="185">
        <f>SUM(R336:R364)</f>
        <v>0</v>
      </c>
      <c r="S335" s="184"/>
      <c r="T335" s="186">
        <f>SUM(T336:T364)</f>
        <v>0</v>
      </c>
      <c r="AR335" s="187" t="s">
        <v>89</v>
      </c>
      <c r="AT335" s="188" t="s">
        <v>79</v>
      </c>
      <c r="AU335" s="188" t="s">
        <v>89</v>
      </c>
      <c r="AY335" s="187" t="s">
        <v>173</v>
      </c>
      <c r="BK335" s="189">
        <f>SUM(BK336:BK364)</f>
        <v>0</v>
      </c>
    </row>
    <row r="336" spans="2:65" s="1" customFormat="1" ht="16.5" customHeight="1">
      <c r="B336" s="41"/>
      <c r="C336" s="192" t="s">
        <v>937</v>
      </c>
      <c r="D336" s="192" t="s">
        <v>176</v>
      </c>
      <c r="E336" s="193" t="s">
        <v>3759</v>
      </c>
      <c r="F336" s="194" t="s">
        <v>3760</v>
      </c>
      <c r="G336" s="195" t="s">
        <v>1260</v>
      </c>
      <c r="H336" s="196">
        <v>2</v>
      </c>
      <c r="I336" s="197"/>
      <c r="J336" s="198">
        <f>ROUND(I336*H336,2)</f>
        <v>0</v>
      </c>
      <c r="K336" s="194" t="s">
        <v>78</v>
      </c>
      <c r="L336" s="61"/>
      <c r="M336" s="199" t="s">
        <v>78</v>
      </c>
      <c r="N336" s="200" t="s">
        <v>50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3" t="s">
        <v>239</v>
      </c>
      <c r="AT336" s="23" t="s">
        <v>176</v>
      </c>
      <c r="AU336" s="23" t="s">
        <v>188</v>
      </c>
      <c r="AY336" s="23" t="s">
        <v>173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87</v>
      </c>
      <c r="BK336" s="203">
        <f>ROUND(I336*H336,2)</f>
        <v>0</v>
      </c>
      <c r="BL336" s="23" t="s">
        <v>239</v>
      </c>
      <c r="BM336" s="23" t="s">
        <v>1462</v>
      </c>
    </row>
    <row r="337" spans="2:65" s="1" customFormat="1" ht="13.5">
      <c r="B337" s="41"/>
      <c r="C337" s="63"/>
      <c r="D337" s="204" t="s">
        <v>182</v>
      </c>
      <c r="E337" s="63"/>
      <c r="F337" s="205" t="s">
        <v>3760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3" t="s">
        <v>182</v>
      </c>
      <c r="AU337" s="23" t="s">
        <v>188</v>
      </c>
    </row>
    <row r="338" spans="2:65" s="1" customFormat="1" ht="16.5" customHeight="1">
      <c r="B338" s="41"/>
      <c r="C338" s="192" t="s">
        <v>941</v>
      </c>
      <c r="D338" s="192" t="s">
        <v>176</v>
      </c>
      <c r="E338" s="193" t="s">
        <v>249</v>
      </c>
      <c r="F338" s="194" t="s">
        <v>3638</v>
      </c>
      <c r="G338" s="195" t="s">
        <v>327</v>
      </c>
      <c r="H338" s="196">
        <v>56</v>
      </c>
      <c r="I338" s="197"/>
      <c r="J338" s="198">
        <f>ROUND(I338*H338,2)</f>
        <v>0</v>
      </c>
      <c r="K338" s="194" t="s">
        <v>78</v>
      </c>
      <c r="L338" s="61"/>
      <c r="M338" s="199" t="s">
        <v>78</v>
      </c>
      <c r="N338" s="200" t="s">
        <v>50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3" t="s">
        <v>239</v>
      </c>
      <c r="AT338" s="23" t="s">
        <v>176</v>
      </c>
      <c r="AU338" s="23" t="s">
        <v>188</v>
      </c>
      <c r="AY338" s="23" t="s">
        <v>173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87</v>
      </c>
      <c r="BK338" s="203">
        <f>ROUND(I338*H338,2)</f>
        <v>0</v>
      </c>
      <c r="BL338" s="23" t="s">
        <v>239</v>
      </c>
      <c r="BM338" s="23" t="s">
        <v>1470</v>
      </c>
    </row>
    <row r="339" spans="2:65" s="1" customFormat="1" ht="13.5">
      <c r="B339" s="41"/>
      <c r="C339" s="63"/>
      <c r="D339" s="204" t="s">
        <v>182</v>
      </c>
      <c r="E339" s="63"/>
      <c r="F339" s="205" t="s">
        <v>3638</v>
      </c>
      <c r="G339" s="63"/>
      <c r="H339" s="63"/>
      <c r="I339" s="163"/>
      <c r="J339" s="63"/>
      <c r="K339" s="63"/>
      <c r="L339" s="61"/>
      <c r="M339" s="206"/>
      <c r="N339" s="42"/>
      <c r="O339" s="42"/>
      <c r="P339" s="42"/>
      <c r="Q339" s="42"/>
      <c r="R339" s="42"/>
      <c r="S339" s="42"/>
      <c r="T339" s="78"/>
      <c r="AT339" s="23" t="s">
        <v>182</v>
      </c>
      <c r="AU339" s="23" t="s">
        <v>188</v>
      </c>
    </row>
    <row r="340" spans="2:65" s="1" customFormat="1" ht="38.25" customHeight="1">
      <c r="B340" s="41"/>
      <c r="C340" s="192" t="s">
        <v>945</v>
      </c>
      <c r="D340" s="192" t="s">
        <v>176</v>
      </c>
      <c r="E340" s="193" t="s">
        <v>3761</v>
      </c>
      <c r="F340" s="194" t="s">
        <v>3762</v>
      </c>
      <c r="G340" s="195" t="s">
        <v>1260</v>
      </c>
      <c r="H340" s="196">
        <v>1</v>
      </c>
      <c r="I340" s="197"/>
      <c r="J340" s="198">
        <f>ROUND(I340*H340,2)</f>
        <v>0</v>
      </c>
      <c r="K340" s="194" t="s">
        <v>78</v>
      </c>
      <c r="L340" s="61"/>
      <c r="M340" s="199" t="s">
        <v>78</v>
      </c>
      <c r="N340" s="200" t="s">
        <v>50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3" t="s">
        <v>239</v>
      </c>
      <c r="AT340" s="23" t="s">
        <v>176</v>
      </c>
      <c r="AU340" s="23" t="s">
        <v>188</v>
      </c>
      <c r="AY340" s="23" t="s">
        <v>173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87</v>
      </c>
      <c r="BK340" s="203">
        <f>ROUND(I340*H340,2)</f>
        <v>0</v>
      </c>
      <c r="BL340" s="23" t="s">
        <v>239</v>
      </c>
      <c r="BM340" s="23" t="s">
        <v>1481</v>
      </c>
    </row>
    <row r="341" spans="2:65" s="1" customFormat="1" ht="27">
      <c r="B341" s="41"/>
      <c r="C341" s="63"/>
      <c r="D341" s="204" t="s">
        <v>182</v>
      </c>
      <c r="E341" s="63"/>
      <c r="F341" s="205" t="s">
        <v>3762</v>
      </c>
      <c r="G341" s="63"/>
      <c r="H341" s="63"/>
      <c r="I341" s="163"/>
      <c r="J341" s="63"/>
      <c r="K341" s="63"/>
      <c r="L341" s="61"/>
      <c r="M341" s="206"/>
      <c r="N341" s="42"/>
      <c r="O341" s="42"/>
      <c r="P341" s="42"/>
      <c r="Q341" s="42"/>
      <c r="R341" s="42"/>
      <c r="S341" s="42"/>
      <c r="T341" s="78"/>
      <c r="AT341" s="23" t="s">
        <v>182</v>
      </c>
      <c r="AU341" s="23" t="s">
        <v>188</v>
      </c>
    </row>
    <row r="342" spans="2:65" s="1" customFormat="1" ht="16.5" customHeight="1">
      <c r="B342" s="41"/>
      <c r="C342" s="192" t="s">
        <v>949</v>
      </c>
      <c r="D342" s="192" t="s">
        <v>176</v>
      </c>
      <c r="E342" s="193" t="s">
        <v>3763</v>
      </c>
      <c r="F342" s="194" t="s">
        <v>3764</v>
      </c>
      <c r="G342" s="195" t="s">
        <v>275</v>
      </c>
      <c r="H342" s="196">
        <v>0.495</v>
      </c>
      <c r="I342" s="197"/>
      <c r="J342" s="198">
        <f>ROUND(I342*H342,2)</f>
        <v>0</v>
      </c>
      <c r="K342" s="194" t="s">
        <v>78</v>
      </c>
      <c r="L342" s="61"/>
      <c r="M342" s="199" t="s">
        <v>78</v>
      </c>
      <c r="N342" s="200" t="s">
        <v>50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3" t="s">
        <v>239</v>
      </c>
      <c r="AT342" s="23" t="s">
        <v>176</v>
      </c>
      <c r="AU342" s="23" t="s">
        <v>188</v>
      </c>
      <c r="AY342" s="23" t="s">
        <v>173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87</v>
      </c>
      <c r="BK342" s="203">
        <f>ROUND(I342*H342,2)</f>
        <v>0</v>
      </c>
      <c r="BL342" s="23" t="s">
        <v>239</v>
      </c>
      <c r="BM342" s="23" t="s">
        <v>1492</v>
      </c>
    </row>
    <row r="343" spans="2:65" s="1" customFormat="1" ht="13.5">
      <c r="B343" s="41"/>
      <c r="C343" s="63"/>
      <c r="D343" s="204" t="s">
        <v>182</v>
      </c>
      <c r="E343" s="63"/>
      <c r="F343" s="205" t="s">
        <v>3764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182</v>
      </c>
      <c r="AU343" s="23" t="s">
        <v>188</v>
      </c>
    </row>
    <row r="344" spans="2:65" s="11" customFormat="1" ht="13.5">
      <c r="B344" s="210"/>
      <c r="C344" s="211"/>
      <c r="D344" s="204" t="s">
        <v>279</v>
      </c>
      <c r="E344" s="212" t="s">
        <v>78</v>
      </c>
      <c r="F344" s="213" t="s">
        <v>3765</v>
      </c>
      <c r="G344" s="211"/>
      <c r="H344" s="214">
        <v>0.495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279</v>
      </c>
      <c r="AU344" s="220" t="s">
        <v>188</v>
      </c>
      <c r="AV344" s="11" t="s">
        <v>89</v>
      </c>
      <c r="AW344" s="11" t="s">
        <v>42</v>
      </c>
      <c r="AX344" s="11" t="s">
        <v>87</v>
      </c>
      <c r="AY344" s="220" t="s">
        <v>173</v>
      </c>
    </row>
    <row r="345" spans="2:65" s="1" customFormat="1" ht="16.5" customHeight="1">
      <c r="B345" s="41"/>
      <c r="C345" s="192" t="s">
        <v>953</v>
      </c>
      <c r="D345" s="192" t="s">
        <v>176</v>
      </c>
      <c r="E345" s="193" t="s">
        <v>3766</v>
      </c>
      <c r="F345" s="194" t="s">
        <v>3640</v>
      </c>
      <c r="G345" s="195" t="s">
        <v>327</v>
      </c>
      <c r="H345" s="196">
        <v>56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239</v>
      </c>
      <c r="AT345" s="23" t="s">
        <v>176</v>
      </c>
      <c r="AU345" s="23" t="s">
        <v>188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239</v>
      </c>
      <c r="BM345" s="23" t="s">
        <v>1504</v>
      </c>
    </row>
    <row r="346" spans="2:65" s="1" customFormat="1" ht="13.5">
      <c r="B346" s="41"/>
      <c r="C346" s="63"/>
      <c r="D346" s="204" t="s">
        <v>182</v>
      </c>
      <c r="E346" s="63"/>
      <c r="F346" s="205" t="s">
        <v>3640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182</v>
      </c>
      <c r="AU346" s="23" t="s">
        <v>188</v>
      </c>
    </row>
    <row r="347" spans="2:65" s="1" customFormat="1" ht="16.5" customHeight="1">
      <c r="B347" s="41"/>
      <c r="C347" s="192" t="s">
        <v>958</v>
      </c>
      <c r="D347" s="192" t="s">
        <v>176</v>
      </c>
      <c r="E347" s="193" t="s">
        <v>3767</v>
      </c>
      <c r="F347" s="194" t="s">
        <v>3641</v>
      </c>
      <c r="G347" s="195" t="s">
        <v>1260</v>
      </c>
      <c r="H347" s="196">
        <v>1</v>
      </c>
      <c r="I347" s="197"/>
      <c r="J347" s="198">
        <f>ROUND(I347*H347,2)</f>
        <v>0</v>
      </c>
      <c r="K347" s="194" t="s">
        <v>78</v>
      </c>
      <c r="L347" s="61"/>
      <c r="M347" s="199" t="s">
        <v>78</v>
      </c>
      <c r="N347" s="200" t="s">
        <v>50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239</v>
      </c>
      <c r="AT347" s="23" t="s">
        <v>176</v>
      </c>
      <c r="AU347" s="23" t="s">
        <v>188</v>
      </c>
      <c r="AY347" s="23" t="s">
        <v>173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87</v>
      </c>
      <c r="BK347" s="203">
        <f>ROUND(I347*H347,2)</f>
        <v>0</v>
      </c>
      <c r="BL347" s="23" t="s">
        <v>239</v>
      </c>
      <c r="BM347" s="23" t="s">
        <v>1519</v>
      </c>
    </row>
    <row r="348" spans="2:65" s="1" customFormat="1" ht="13.5">
      <c r="B348" s="41"/>
      <c r="C348" s="63"/>
      <c r="D348" s="204" t="s">
        <v>182</v>
      </c>
      <c r="E348" s="63"/>
      <c r="F348" s="205" t="s">
        <v>3641</v>
      </c>
      <c r="G348" s="63"/>
      <c r="H348" s="63"/>
      <c r="I348" s="163"/>
      <c r="J348" s="63"/>
      <c r="K348" s="63"/>
      <c r="L348" s="61"/>
      <c r="M348" s="206"/>
      <c r="N348" s="42"/>
      <c r="O348" s="42"/>
      <c r="P348" s="42"/>
      <c r="Q348" s="42"/>
      <c r="R348" s="42"/>
      <c r="S348" s="42"/>
      <c r="T348" s="78"/>
      <c r="AT348" s="23" t="s">
        <v>182</v>
      </c>
      <c r="AU348" s="23" t="s">
        <v>188</v>
      </c>
    </row>
    <row r="349" spans="2:65" s="1" customFormat="1" ht="16.5" customHeight="1">
      <c r="B349" s="41"/>
      <c r="C349" s="192" t="s">
        <v>962</v>
      </c>
      <c r="D349" s="192" t="s">
        <v>176</v>
      </c>
      <c r="E349" s="193" t="s">
        <v>3768</v>
      </c>
      <c r="F349" s="194" t="s">
        <v>3769</v>
      </c>
      <c r="G349" s="195" t="s">
        <v>1260</v>
      </c>
      <c r="H349" s="196">
        <v>1</v>
      </c>
      <c r="I349" s="197"/>
      <c r="J349" s="198">
        <f>ROUND(I349*H349,2)</f>
        <v>0</v>
      </c>
      <c r="K349" s="194" t="s">
        <v>78</v>
      </c>
      <c r="L349" s="61"/>
      <c r="M349" s="199" t="s">
        <v>78</v>
      </c>
      <c r="N349" s="200" t="s">
        <v>50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194</v>
      </c>
      <c r="AT349" s="23" t="s">
        <v>176</v>
      </c>
      <c r="AU349" s="23" t="s">
        <v>188</v>
      </c>
      <c r="AY349" s="23" t="s">
        <v>173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87</v>
      </c>
      <c r="BK349" s="203">
        <f>ROUND(I349*H349,2)</f>
        <v>0</v>
      </c>
      <c r="BL349" s="23" t="s">
        <v>194</v>
      </c>
      <c r="BM349" s="23" t="s">
        <v>1531</v>
      </c>
    </row>
    <row r="350" spans="2:65" s="1" customFormat="1" ht="13.5">
      <c r="B350" s="41"/>
      <c r="C350" s="63"/>
      <c r="D350" s="204" t="s">
        <v>182</v>
      </c>
      <c r="E350" s="63"/>
      <c r="F350" s="205" t="s">
        <v>3769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182</v>
      </c>
      <c r="AU350" s="23" t="s">
        <v>188</v>
      </c>
    </row>
    <row r="351" spans="2:65" s="1" customFormat="1" ht="25.5" customHeight="1">
      <c r="B351" s="41"/>
      <c r="C351" s="192" t="s">
        <v>969</v>
      </c>
      <c r="D351" s="192" t="s">
        <v>176</v>
      </c>
      <c r="E351" s="193" t="s">
        <v>3770</v>
      </c>
      <c r="F351" s="194" t="s">
        <v>3771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194</v>
      </c>
      <c r="AT351" s="23" t="s">
        <v>176</v>
      </c>
      <c r="AU351" s="23" t="s">
        <v>188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194</v>
      </c>
      <c r="BM351" s="23" t="s">
        <v>3772</v>
      </c>
    </row>
    <row r="352" spans="2:65" s="1" customFormat="1" ht="27">
      <c r="B352" s="41"/>
      <c r="C352" s="63"/>
      <c r="D352" s="204" t="s">
        <v>182</v>
      </c>
      <c r="E352" s="63"/>
      <c r="F352" s="205" t="s">
        <v>3771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188</v>
      </c>
    </row>
    <row r="353" spans="2:65" s="1" customFormat="1" ht="25.5" customHeight="1">
      <c r="B353" s="41"/>
      <c r="C353" s="192" t="s">
        <v>975</v>
      </c>
      <c r="D353" s="192" t="s">
        <v>176</v>
      </c>
      <c r="E353" s="193" t="s">
        <v>3773</v>
      </c>
      <c r="F353" s="194" t="s">
        <v>3774</v>
      </c>
      <c r="G353" s="195" t="s">
        <v>1260</v>
      </c>
      <c r="H353" s="196">
        <v>1</v>
      </c>
      <c r="I353" s="197"/>
      <c r="J353" s="198">
        <f>ROUND(I353*H353,2)</f>
        <v>0</v>
      </c>
      <c r="K353" s="194" t="s">
        <v>78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3" t="s">
        <v>194</v>
      </c>
      <c r="AT353" s="23" t="s">
        <v>176</v>
      </c>
      <c r="AU353" s="23" t="s">
        <v>188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194</v>
      </c>
      <c r="BM353" s="23" t="s">
        <v>3775</v>
      </c>
    </row>
    <row r="354" spans="2:65" s="1" customFormat="1" ht="27">
      <c r="B354" s="41"/>
      <c r="C354" s="63"/>
      <c r="D354" s="204" t="s">
        <v>182</v>
      </c>
      <c r="E354" s="63"/>
      <c r="F354" s="205" t="s">
        <v>3771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188</v>
      </c>
    </row>
    <row r="355" spans="2:65" s="1" customFormat="1" ht="16.5" customHeight="1">
      <c r="B355" s="41"/>
      <c r="C355" s="192" t="s">
        <v>982</v>
      </c>
      <c r="D355" s="192" t="s">
        <v>176</v>
      </c>
      <c r="E355" s="193" t="s">
        <v>3776</v>
      </c>
      <c r="F355" s="194" t="s">
        <v>3692</v>
      </c>
      <c r="G355" s="195" t="s">
        <v>327</v>
      </c>
      <c r="H355" s="196">
        <v>36.5</v>
      </c>
      <c r="I355" s="197"/>
      <c r="J355" s="198">
        <f>ROUND(I355*H355,2)</f>
        <v>0</v>
      </c>
      <c r="K355" s="194" t="s">
        <v>78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3" t="s">
        <v>194</v>
      </c>
      <c r="AT355" s="23" t="s">
        <v>176</v>
      </c>
      <c r="AU355" s="23" t="s">
        <v>188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194</v>
      </c>
      <c r="BM355" s="23" t="s">
        <v>3777</v>
      </c>
    </row>
    <row r="356" spans="2:65" s="1" customFormat="1" ht="13.5">
      <c r="B356" s="41"/>
      <c r="C356" s="63"/>
      <c r="D356" s="204" t="s">
        <v>182</v>
      </c>
      <c r="E356" s="63"/>
      <c r="F356" s="205" t="s">
        <v>3692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188</v>
      </c>
    </row>
    <row r="357" spans="2:65" s="1" customFormat="1" ht="25.5" customHeight="1">
      <c r="B357" s="41"/>
      <c r="C357" s="192" t="s">
        <v>992</v>
      </c>
      <c r="D357" s="192" t="s">
        <v>176</v>
      </c>
      <c r="E357" s="193" t="s">
        <v>3778</v>
      </c>
      <c r="F357" s="194" t="s">
        <v>3779</v>
      </c>
      <c r="G357" s="195" t="s">
        <v>327</v>
      </c>
      <c r="H357" s="196">
        <v>35.5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194</v>
      </c>
      <c r="AT357" s="23" t="s">
        <v>176</v>
      </c>
      <c r="AU357" s="23" t="s">
        <v>188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194</v>
      </c>
      <c r="BM357" s="23" t="s">
        <v>3780</v>
      </c>
    </row>
    <row r="358" spans="2:65" s="1" customFormat="1" ht="13.5">
      <c r="B358" s="41"/>
      <c r="C358" s="63"/>
      <c r="D358" s="204" t="s">
        <v>182</v>
      </c>
      <c r="E358" s="63"/>
      <c r="F358" s="205" t="s">
        <v>3779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188</v>
      </c>
    </row>
    <row r="359" spans="2:65" s="1" customFormat="1" ht="25.5" customHeight="1">
      <c r="B359" s="41"/>
      <c r="C359" s="192" t="s">
        <v>997</v>
      </c>
      <c r="D359" s="192" t="s">
        <v>176</v>
      </c>
      <c r="E359" s="193" t="s">
        <v>3781</v>
      </c>
      <c r="F359" s="194" t="s">
        <v>3782</v>
      </c>
      <c r="G359" s="195" t="s">
        <v>1260</v>
      </c>
      <c r="H359" s="196">
        <v>1</v>
      </c>
      <c r="I359" s="197"/>
      <c r="J359" s="198">
        <f>ROUND(I359*H359,2)</f>
        <v>0</v>
      </c>
      <c r="K359" s="194" t="s">
        <v>78</v>
      </c>
      <c r="L359" s="61"/>
      <c r="M359" s="199" t="s">
        <v>78</v>
      </c>
      <c r="N359" s="200" t="s">
        <v>50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3" t="s">
        <v>194</v>
      </c>
      <c r="AT359" s="23" t="s">
        <v>176</v>
      </c>
      <c r="AU359" s="23" t="s">
        <v>188</v>
      </c>
      <c r="AY359" s="23" t="s">
        <v>173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3" t="s">
        <v>87</v>
      </c>
      <c r="BK359" s="203">
        <f>ROUND(I359*H359,2)</f>
        <v>0</v>
      </c>
      <c r="BL359" s="23" t="s">
        <v>194</v>
      </c>
      <c r="BM359" s="23" t="s">
        <v>3783</v>
      </c>
    </row>
    <row r="360" spans="2:65" s="1" customFormat="1" ht="27">
      <c r="B360" s="41"/>
      <c r="C360" s="63"/>
      <c r="D360" s="204" t="s">
        <v>182</v>
      </c>
      <c r="E360" s="63"/>
      <c r="F360" s="205" t="s">
        <v>3782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3" t="s">
        <v>182</v>
      </c>
      <c r="AU360" s="23" t="s">
        <v>188</v>
      </c>
    </row>
    <row r="361" spans="2:65" s="1" customFormat="1" ht="25.5" customHeight="1">
      <c r="B361" s="41"/>
      <c r="C361" s="192" t="s">
        <v>1006</v>
      </c>
      <c r="D361" s="192" t="s">
        <v>176</v>
      </c>
      <c r="E361" s="193" t="s">
        <v>3784</v>
      </c>
      <c r="F361" s="194" t="s">
        <v>3785</v>
      </c>
      <c r="G361" s="195" t="s">
        <v>327</v>
      </c>
      <c r="H361" s="196">
        <v>50</v>
      </c>
      <c r="I361" s="197"/>
      <c r="J361" s="198">
        <f>ROUND(I361*H361,2)</f>
        <v>0</v>
      </c>
      <c r="K361" s="194" t="s">
        <v>78</v>
      </c>
      <c r="L361" s="61"/>
      <c r="M361" s="199" t="s">
        <v>78</v>
      </c>
      <c r="N361" s="200" t="s">
        <v>50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3" t="s">
        <v>194</v>
      </c>
      <c r="AT361" s="23" t="s">
        <v>176</v>
      </c>
      <c r="AU361" s="23" t="s">
        <v>188</v>
      </c>
      <c r="AY361" s="23" t="s">
        <v>173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87</v>
      </c>
      <c r="BK361" s="203">
        <f>ROUND(I361*H361,2)</f>
        <v>0</v>
      </c>
      <c r="BL361" s="23" t="s">
        <v>194</v>
      </c>
      <c r="BM361" s="23" t="s">
        <v>3786</v>
      </c>
    </row>
    <row r="362" spans="2:65" s="1" customFormat="1" ht="27">
      <c r="B362" s="41"/>
      <c r="C362" s="63"/>
      <c r="D362" s="204" t="s">
        <v>182</v>
      </c>
      <c r="E362" s="63"/>
      <c r="F362" s="205" t="s">
        <v>3785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182</v>
      </c>
      <c r="AU362" s="23" t="s">
        <v>188</v>
      </c>
    </row>
    <row r="363" spans="2:65" s="1" customFormat="1" ht="25.5" customHeight="1">
      <c r="B363" s="41"/>
      <c r="C363" s="192" t="s">
        <v>1023</v>
      </c>
      <c r="D363" s="192" t="s">
        <v>176</v>
      </c>
      <c r="E363" s="193" t="s">
        <v>3787</v>
      </c>
      <c r="F363" s="194" t="s">
        <v>3788</v>
      </c>
      <c r="G363" s="195" t="s">
        <v>1260</v>
      </c>
      <c r="H363" s="196">
        <v>1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194</v>
      </c>
      <c r="AT363" s="23" t="s">
        <v>176</v>
      </c>
      <c r="AU363" s="23" t="s">
        <v>188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194</v>
      </c>
      <c r="BM363" s="23" t="s">
        <v>3789</v>
      </c>
    </row>
    <row r="364" spans="2:65" s="1" customFormat="1" ht="13.5">
      <c r="B364" s="41"/>
      <c r="C364" s="63"/>
      <c r="D364" s="204" t="s">
        <v>182</v>
      </c>
      <c r="E364" s="63"/>
      <c r="F364" s="205" t="s">
        <v>3788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188</v>
      </c>
    </row>
    <row r="365" spans="2:65" s="10" customFormat="1" ht="37.35" customHeight="1">
      <c r="B365" s="176"/>
      <c r="C365" s="177"/>
      <c r="D365" s="178" t="s">
        <v>79</v>
      </c>
      <c r="E365" s="179" t="s">
        <v>3790</v>
      </c>
      <c r="F365" s="179" t="s">
        <v>3791</v>
      </c>
      <c r="G365" s="177"/>
      <c r="H365" s="177"/>
      <c r="I365" s="180"/>
      <c r="J365" s="181">
        <f>BK365</f>
        <v>0</v>
      </c>
      <c r="K365" s="177"/>
      <c r="L365" s="182"/>
      <c r="M365" s="183"/>
      <c r="N365" s="184"/>
      <c r="O365" s="184"/>
      <c r="P365" s="185">
        <f>P366+P451+P512+P583</f>
        <v>0</v>
      </c>
      <c r="Q365" s="184"/>
      <c r="R365" s="185">
        <f>R366+R451+R512+R583</f>
        <v>0</v>
      </c>
      <c r="S365" s="184"/>
      <c r="T365" s="186">
        <f>T366+T451+T512+T583</f>
        <v>0</v>
      </c>
      <c r="AR365" s="187" t="s">
        <v>87</v>
      </c>
      <c r="AT365" s="188" t="s">
        <v>79</v>
      </c>
      <c r="AU365" s="188" t="s">
        <v>80</v>
      </c>
      <c r="AY365" s="187" t="s">
        <v>173</v>
      </c>
      <c r="BK365" s="189">
        <f>BK366+BK451+BK512+BK583</f>
        <v>0</v>
      </c>
    </row>
    <row r="366" spans="2:65" s="10" customFormat="1" ht="19.899999999999999" customHeight="1">
      <c r="B366" s="176"/>
      <c r="C366" s="177"/>
      <c r="D366" s="178" t="s">
        <v>79</v>
      </c>
      <c r="E366" s="190" t="s">
        <v>3792</v>
      </c>
      <c r="F366" s="190" t="s">
        <v>3793</v>
      </c>
      <c r="G366" s="177"/>
      <c r="H366" s="177"/>
      <c r="I366" s="180"/>
      <c r="J366" s="191">
        <f>BK366</f>
        <v>0</v>
      </c>
      <c r="K366" s="177"/>
      <c r="L366" s="182"/>
      <c r="M366" s="183"/>
      <c r="N366" s="184"/>
      <c r="O366" s="184"/>
      <c r="P366" s="185">
        <f>P367+P389+P406+P430+P437+P444</f>
        <v>0</v>
      </c>
      <c r="Q366" s="184"/>
      <c r="R366" s="185">
        <f>R367+R389+R406+R430+R437+R444</f>
        <v>0</v>
      </c>
      <c r="S366" s="184"/>
      <c r="T366" s="186">
        <f>T367+T389+T406+T430+T437+T444</f>
        <v>0</v>
      </c>
      <c r="AR366" s="187" t="s">
        <v>87</v>
      </c>
      <c r="AT366" s="188" t="s">
        <v>79</v>
      </c>
      <c r="AU366" s="188" t="s">
        <v>87</v>
      </c>
      <c r="AY366" s="187" t="s">
        <v>173</v>
      </c>
      <c r="BK366" s="189">
        <f>BK367+BK389+BK406+BK430+BK437+BK444</f>
        <v>0</v>
      </c>
    </row>
    <row r="367" spans="2:65" s="10" customFormat="1" ht="14.85" customHeight="1">
      <c r="B367" s="176"/>
      <c r="C367" s="177"/>
      <c r="D367" s="178" t="s">
        <v>79</v>
      </c>
      <c r="E367" s="190" t="s">
        <v>3644</v>
      </c>
      <c r="F367" s="190" t="s">
        <v>3645</v>
      </c>
      <c r="G367" s="177"/>
      <c r="H367" s="177"/>
      <c r="I367" s="180"/>
      <c r="J367" s="191">
        <f>BK367</f>
        <v>0</v>
      </c>
      <c r="K367" s="177"/>
      <c r="L367" s="182"/>
      <c r="M367" s="183"/>
      <c r="N367" s="184"/>
      <c r="O367" s="184"/>
      <c r="P367" s="185">
        <f>SUM(P368:P388)</f>
        <v>0</v>
      </c>
      <c r="Q367" s="184"/>
      <c r="R367" s="185">
        <f>SUM(R368:R388)</f>
        <v>0</v>
      </c>
      <c r="S367" s="184"/>
      <c r="T367" s="186">
        <f>SUM(T368:T388)</f>
        <v>0</v>
      </c>
      <c r="AR367" s="187" t="s">
        <v>87</v>
      </c>
      <c r="AT367" s="188" t="s">
        <v>79</v>
      </c>
      <c r="AU367" s="188" t="s">
        <v>89</v>
      </c>
      <c r="AY367" s="187" t="s">
        <v>173</v>
      </c>
      <c r="BK367" s="189">
        <f>SUM(BK368:BK388)</f>
        <v>0</v>
      </c>
    </row>
    <row r="368" spans="2:65" s="1" customFormat="1" ht="38.25" customHeight="1">
      <c r="B368" s="41"/>
      <c r="C368" s="192" t="s">
        <v>1030</v>
      </c>
      <c r="D368" s="192" t="s">
        <v>176</v>
      </c>
      <c r="E368" s="193" t="s">
        <v>3500</v>
      </c>
      <c r="F368" s="194" t="s">
        <v>3794</v>
      </c>
      <c r="G368" s="195" t="s">
        <v>275</v>
      </c>
      <c r="H368" s="196">
        <v>0</v>
      </c>
      <c r="I368" s="197"/>
      <c r="J368" s="198">
        <f>ROUND(I368*H368,2)</f>
        <v>0</v>
      </c>
      <c r="K368" s="194" t="s">
        <v>78</v>
      </c>
      <c r="L368" s="61"/>
      <c r="M368" s="199" t="s">
        <v>78</v>
      </c>
      <c r="N368" s="200" t="s">
        <v>50</v>
      </c>
      <c r="O368" s="42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3" t="s">
        <v>194</v>
      </c>
      <c r="AT368" s="23" t="s">
        <v>176</v>
      </c>
      <c r="AU368" s="23" t="s">
        <v>188</v>
      </c>
      <c r="AY368" s="23" t="s">
        <v>173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3" t="s">
        <v>87</v>
      </c>
      <c r="BK368" s="203">
        <f>ROUND(I368*H368,2)</f>
        <v>0</v>
      </c>
      <c r="BL368" s="23" t="s">
        <v>194</v>
      </c>
      <c r="BM368" s="23" t="s">
        <v>1548</v>
      </c>
    </row>
    <row r="369" spans="2:65" s="1" customFormat="1" ht="27">
      <c r="B369" s="41"/>
      <c r="C369" s="63"/>
      <c r="D369" s="204" t="s">
        <v>182</v>
      </c>
      <c r="E369" s="63"/>
      <c r="F369" s="205" t="s">
        <v>3794</v>
      </c>
      <c r="G369" s="63"/>
      <c r="H369" s="63"/>
      <c r="I369" s="163"/>
      <c r="J369" s="63"/>
      <c r="K369" s="63"/>
      <c r="L369" s="61"/>
      <c r="M369" s="206"/>
      <c r="N369" s="42"/>
      <c r="O369" s="42"/>
      <c r="P369" s="42"/>
      <c r="Q369" s="42"/>
      <c r="R369" s="42"/>
      <c r="S369" s="42"/>
      <c r="T369" s="78"/>
      <c r="AT369" s="23" t="s">
        <v>182</v>
      </c>
      <c r="AU369" s="23" t="s">
        <v>188</v>
      </c>
    </row>
    <row r="370" spans="2:65" s="1" customFormat="1" ht="16.5" customHeight="1">
      <c r="B370" s="41"/>
      <c r="C370" s="192" t="s">
        <v>1039</v>
      </c>
      <c r="D370" s="192" t="s">
        <v>176</v>
      </c>
      <c r="E370" s="193" t="s">
        <v>3526</v>
      </c>
      <c r="F370" s="194" t="s">
        <v>3604</v>
      </c>
      <c r="G370" s="195" t="s">
        <v>275</v>
      </c>
      <c r="H370" s="196">
        <v>99.9</v>
      </c>
      <c r="I370" s="197"/>
      <c r="J370" s="198">
        <f>ROUND(I370*H370,2)</f>
        <v>0</v>
      </c>
      <c r="K370" s="194" t="s">
        <v>78</v>
      </c>
      <c r="L370" s="61"/>
      <c r="M370" s="199" t="s">
        <v>78</v>
      </c>
      <c r="N370" s="200" t="s">
        <v>50</v>
      </c>
      <c r="O370" s="42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AR370" s="23" t="s">
        <v>194</v>
      </c>
      <c r="AT370" s="23" t="s">
        <v>176</v>
      </c>
      <c r="AU370" s="23" t="s">
        <v>188</v>
      </c>
      <c r="AY370" s="23" t="s">
        <v>173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3" t="s">
        <v>87</v>
      </c>
      <c r="BK370" s="203">
        <f>ROUND(I370*H370,2)</f>
        <v>0</v>
      </c>
      <c r="BL370" s="23" t="s">
        <v>194</v>
      </c>
      <c r="BM370" s="23" t="s">
        <v>1560</v>
      </c>
    </row>
    <row r="371" spans="2:65" s="1" customFormat="1" ht="13.5">
      <c r="B371" s="41"/>
      <c r="C371" s="63"/>
      <c r="D371" s="204" t="s">
        <v>182</v>
      </c>
      <c r="E371" s="63"/>
      <c r="F371" s="205" t="s">
        <v>3604</v>
      </c>
      <c r="G371" s="63"/>
      <c r="H371" s="63"/>
      <c r="I371" s="163"/>
      <c r="J371" s="63"/>
      <c r="K371" s="63"/>
      <c r="L371" s="61"/>
      <c r="M371" s="206"/>
      <c r="N371" s="42"/>
      <c r="O371" s="42"/>
      <c r="P371" s="42"/>
      <c r="Q371" s="42"/>
      <c r="R371" s="42"/>
      <c r="S371" s="42"/>
      <c r="T371" s="78"/>
      <c r="AT371" s="23" t="s">
        <v>182</v>
      </c>
      <c r="AU371" s="23" t="s">
        <v>188</v>
      </c>
    </row>
    <row r="372" spans="2:65" s="12" customFormat="1" ht="13.5">
      <c r="B372" s="221"/>
      <c r="C372" s="222"/>
      <c r="D372" s="204" t="s">
        <v>279</v>
      </c>
      <c r="E372" s="223" t="s">
        <v>78</v>
      </c>
      <c r="F372" s="224" t="s">
        <v>3795</v>
      </c>
      <c r="G372" s="222"/>
      <c r="H372" s="223" t="s">
        <v>78</v>
      </c>
      <c r="I372" s="225"/>
      <c r="J372" s="222"/>
      <c r="K372" s="222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279</v>
      </c>
      <c r="AU372" s="230" t="s">
        <v>188</v>
      </c>
      <c r="AV372" s="12" t="s">
        <v>87</v>
      </c>
      <c r="AW372" s="12" t="s">
        <v>42</v>
      </c>
      <c r="AX372" s="12" t="s">
        <v>80</v>
      </c>
      <c r="AY372" s="230" t="s">
        <v>173</v>
      </c>
    </row>
    <row r="373" spans="2:65" s="11" customFormat="1" ht="13.5">
      <c r="B373" s="210"/>
      <c r="C373" s="211"/>
      <c r="D373" s="204" t="s">
        <v>279</v>
      </c>
      <c r="E373" s="212" t="s">
        <v>78</v>
      </c>
      <c r="F373" s="213" t="s">
        <v>3796</v>
      </c>
      <c r="G373" s="211"/>
      <c r="H373" s="214">
        <v>99.9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279</v>
      </c>
      <c r="AU373" s="220" t="s">
        <v>188</v>
      </c>
      <c r="AV373" s="11" t="s">
        <v>89</v>
      </c>
      <c r="AW373" s="11" t="s">
        <v>42</v>
      </c>
      <c r="AX373" s="11" t="s">
        <v>87</v>
      </c>
      <c r="AY373" s="220" t="s">
        <v>173</v>
      </c>
    </row>
    <row r="374" spans="2:65" s="1" customFormat="1" ht="16.5" customHeight="1">
      <c r="B374" s="41"/>
      <c r="C374" s="192" t="s">
        <v>1045</v>
      </c>
      <c r="D374" s="192" t="s">
        <v>176</v>
      </c>
      <c r="E374" s="193" t="s">
        <v>3549</v>
      </c>
      <c r="F374" s="194" t="s">
        <v>3658</v>
      </c>
      <c r="G374" s="195" t="s">
        <v>275</v>
      </c>
      <c r="H374" s="196">
        <v>99.9</v>
      </c>
      <c r="I374" s="197"/>
      <c r="J374" s="198">
        <f>ROUND(I374*H374,2)</f>
        <v>0</v>
      </c>
      <c r="K374" s="194" t="s">
        <v>78</v>
      </c>
      <c r="L374" s="61"/>
      <c r="M374" s="199" t="s">
        <v>78</v>
      </c>
      <c r="N374" s="200" t="s">
        <v>50</v>
      </c>
      <c r="O374" s="42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3" t="s">
        <v>194</v>
      </c>
      <c r="AT374" s="23" t="s">
        <v>176</v>
      </c>
      <c r="AU374" s="23" t="s">
        <v>188</v>
      </c>
      <c r="AY374" s="23" t="s">
        <v>173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3" t="s">
        <v>87</v>
      </c>
      <c r="BK374" s="203">
        <f>ROUND(I374*H374,2)</f>
        <v>0</v>
      </c>
      <c r="BL374" s="23" t="s">
        <v>194</v>
      </c>
      <c r="BM374" s="23" t="s">
        <v>1571</v>
      </c>
    </row>
    <row r="375" spans="2:65" s="1" customFormat="1" ht="13.5">
      <c r="B375" s="41"/>
      <c r="C375" s="63"/>
      <c r="D375" s="204" t="s">
        <v>182</v>
      </c>
      <c r="E375" s="63"/>
      <c r="F375" s="205" t="s">
        <v>3658</v>
      </c>
      <c r="G375" s="63"/>
      <c r="H375" s="63"/>
      <c r="I375" s="163"/>
      <c r="J375" s="63"/>
      <c r="K375" s="63"/>
      <c r="L375" s="61"/>
      <c r="M375" s="206"/>
      <c r="N375" s="42"/>
      <c r="O375" s="42"/>
      <c r="P375" s="42"/>
      <c r="Q375" s="42"/>
      <c r="R375" s="42"/>
      <c r="S375" s="42"/>
      <c r="T375" s="78"/>
      <c r="AT375" s="23" t="s">
        <v>182</v>
      </c>
      <c r="AU375" s="23" t="s">
        <v>188</v>
      </c>
    </row>
    <row r="376" spans="2:65" s="1" customFormat="1" ht="16.5" customHeight="1">
      <c r="B376" s="41"/>
      <c r="C376" s="192" t="s">
        <v>1053</v>
      </c>
      <c r="D376" s="192" t="s">
        <v>176</v>
      </c>
      <c r="E376" s="193" t="s">
        <v>3797</v>
      </c>
      <c r="F376" s="194" t="s">
        <v>3660</v>
      </c>
      <c r="G376" s="195" t="s">
        <v>275</v>
      </c>
      <c r="H376" s="196">
        <v>99.9</v>
      </c>
      <c r="I376" s="197"/>
      <c r="J376" s="198">
        <f>ROUND(I376*H376,2)</f>
        <v>0</v>
      </c>
      <c r="K376" s="194" t="s">
        <v>78</v>
      </c>
      <c r="L376" s="61"/>
      <c r="M376" s="199" t="s">
        <v>78</v>
      </c>
      <c r="N376" s="200" t="s">
        <v>50</v>
      </c>
      <c r="O376" s="42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3" t="s">
        <v>194</v>
      </c>
      <c r="AT376" s="23" t="s">
        <v>176</v>
      </c>
      <c r="AU376" s="23" t="s">
        <v>188</v>
      </c>
      <c r="AY376" s="23" t="s">
        <v>173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3" t="s">
        <v>87</v>
      </c>
      <c r="BK376" s="203">
        <f>ROUND(I376*H376,2)</f>
        <v>0</v>
      </c>
      <c r="BL376" s="23" t="s">
        <v>194</v>
      </c>
      <c r="BM376" s="23" t="s">
        <v>1583</v>
      </c>
    </row>
    <row r="377" spans="2:65" s="1" customFormat="1" ht="13.5">
      <c r="B377" s="41"/>
      <c r="C377" s="63"/>
      <c r="D377" s="204" t="s">
        <v>182</v>
      </c>
      <c r="E377" s="63"/>
      <c r="F377" s="205" t="s">
        <v>3660</v>
      </c>
      <c r="G377" s="63"/>
      <c r="H377" s="63"/>
      <c r="I377" s="163"/>
      <c r="J377" s="63"/>
      <c r="K377" s="63"/>
      <c r="L377" s="61"/>
      <c r="M377" s="206"/>
      <c r="N377" s="42"/>
      <c r="O377" s="42"/>
      <c r="P377" s="42"/>
      <c r="Q377" s="42"/>
      <c r="R377" s="42"/>
      <c r="S377" s="42"/>
      <c r="T377" s="78"/>
      <c r="AT377" s="23" t="s">
        <v>182</v>
      </c>
      <c r="AU377" s="23" t="s">
        <v>188</v>
      </c>
    </row>
    <row r="378" spans="2:65" s="1" customFormat="1" ht="16.5" customHeight="1">
      <c r="B378" s="41"/>
      <c r="C378" s="192" t="s">
        <v>1059</v>
      </c>
      <c r="D378" s="192" t="s">
        <v>176</v>
      </c>
      <c r="E378" s="193" t="s">
        <v>3563</v>
      </c>
      <c r="F378" s="194" t="s">
        <v>3798</v>
      </c>
      <c r="G378" s="195" t="s">
        <v>256</v>
      </c>
      <c r="H378" s="196">
        <v>43</v>
      </c>
      <c r="I378" s="197"/>
      <c r="J378" s="198">
        <f>ROUND(I378*H378,2)</f>
        <v>0</v>
      </c>
      <c r="K378" s="194" t="s">
        <v>78</v>
      </c>
      <c r="L378" s="61"/>
      <c r="M378" s="199" t="s">
        <v>78</v>
      </c>
      <c r="N378" s="200" t="s">
        <v>50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3" t="s">
        <v>194</v>
      </c>
      <c r="AT378" s="23" t="s">
        <v>176</v>
      </c>
      <c r="AU378" s="23" t="s">
        <v>188</v>
      </c>
      <c r="AY378" s="23" t="s">
        <v>173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3" t="s">
        <v>87</v>
      </c>
      <c r="BK378" s="203">
        <f>ROUND(I378*H378,2)</f>
        <v>0</v>
      </c>
      <c r="BL378" s="23" t="s">
        <v>194</v>
      </c>
      <c r="BM378" s="23" t="s">
        <v>1594</v>
      </c>
    </row>
    <row r="379" spans="2:65" s="1" customFormat="1" ht="13.5">
      <c r="B379" s="41"/>
      <c r="C379" s="63"/>
      <c r="D379" s="204" t="s">
        <v>182</v>
      </c>
      <c r="E379" s="63"/>
      <c r="F379" s="205" t="s">
        <v>3798</v>
      </c>
      <c r="G379" s="63"/>
      <c r="H379" s="63"/>
      <c r="I379" s="163"/>
      <c r="J379" s="63"/>
      <c r="K379" s="63"/>
      <c r="L379" s="61"/>
      <c r="M379" s="206"/>
      <c r="N379" s="42"/>
      <c r="O379" s="42"/>
      <c r="P379" s="42"/>
      <c r="Q379" s="42"/>
      <c r="R379" s="42"/>
      <c r="S379" s="42"/>
      <c r="T379" s="78"/>
      <c r="AT379" s="23" t="s">
        <v>182</v>
      </c>
      <c r="AU379" s="23" t="s">
        <v>188</v>
      </c>
    </row>
    <row r="380" spans="2:65" s="11" customFormat="1" ht="13.5">
      <c r="B380" s="210"/>
      <c r="C380" s="211"/>
      <c r="D380" s="204" t="s">
        <v>279</v>
      </c>
      <c r="E380" s="212" t="s">
        <v>78</v>
      </c>
      <c r="F380" s="213" t="s">
        <v>3799</v>
      </c>
      <c r="G380" s="211"/>
      <c r="H380" s="214">
        <v>43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279</v>
      </c>
      <c r="AU380" s="220" t="s">
        <v>188</v>
      </c>
      <c r="AV380" s="11" t="s">
        <v>89</v>
      </c>
      <c r="AW380" s="11" t="s">
        <v>42</v>
      </c>
      <c r="AX380" s="11" t="s">
        <v>87</v>
      </c>
      <c r="AY380" s="220" t="s">
        <v>173</v>
      </c>
    </row>
    <row r="381" spans="2:65" s="1" customFormat="1" ht="25.5" customHeight="1">
      <c r="B381" s="41"/>
      <c r="C381" s="192" t="s">
        <v>1065</v>
      </c>
      <c r="D381" s="192" t="s">
        <v>176</v>
      </c>
      <c r="E381" s="193" t="s">
        <v>3800</v>
      </c>
      <c r="F381" s="194" t="s">
        <v>3612</v>
      </c>
      <c r="G381" s="195" t="s">
        <v>275</v>
      </c>
      <c r="H381" s="196">
        <v>0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194</v>
      </c>
      <c r="AT381" s="23" t="s">
        <v>176</v>
      </c>
      <c r="AU381" s="23" t="s">
        <v>188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194</v>
      </c>
      <c r="BM381" s="23" t="s">
        <v>1606</v>
      </c>
    </row>
    <row r="382" spans="2:65" s="1" customFormat="1" ht="27">
      <c r="B382" s="41"/>
      <c r="C382" s="63"/>
      <c r="D382" s="204" t="s">
        <v>182</v>
      </c>
      <c r="E382" s="63"/>
      <c r="F382" s="205" t="s">
        <v>3612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188</v>
      </c>
    </row>
    <row r="383" spans="2:65" s="1" customFormat="1" ht="16.5" customHeight="1">
      <c r="B383" s="41"/>
      <c r="C383" s="192" t="s">
        <v>1071</v>
      </c>
      <c r="D383" s="192" t="s">
        <v>176</v>
      </c>
      <c r="E383" s="193" t="s">
        <v>3801</v>
      </c>
      <c r="F383" s="194" t="s">
        <v>3671</v>
      </c>
      <c r="G383" s="195" t="s">
        <v>256</v>
      </c>
      <c r="H383" s="196">
        <v>0</v>
      </c>
      <c r="I383" s="197"/>
      <c r="J383" s="198">
        <f>ROUND(I383*H383,2)</f>
        <v>0</v>
      </c>
      <c r="K383" s="194" t="s">
        <v>78</v>
      </c>
      <c r="L383" s="61"/>
      <c r="M383" s="199" t="s">
        <v>78</v>
      </c>
      <c r="N383" s="200" t="s">
        <v>50</v>
      </c>
      <c r="O383" s="4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AR383" s="23" t="s">
        <v>194</v>
      </c>
      <c r="AT383" s="23" t="s">
        <v>176</v>
      </c>
      <c r="AU383" s="23" t="s">
        <v>188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194</v>
      </c>
      <c r="BM383" s="23" t="s">
        <v>1616</v>
      </c>
    </row>
    <row r="384" spans="2:65" s="1" customFormat="1" ht="13.5">
      <c r="B384" s="41"/>
      <c r="C384" s="63"/>
      <c r="D384" s="204" t="s">
        <v>182</v>
      </c>
      <c r="E384" s="63"/>
      <c r="F384" s="205" t="s">
        <v>3671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182</v>
      </c>
      <c r="AU384" s="23" t="s">
        <v>188</v>
      </c>
    </row>
    <row r="385" spans="2:65" s="1" customFormat="1" ht="16.5" customHeight="1">
      <c r="B385" s="41"/>
      <c r="C385" s="192" t="s">
        <v>1077</v>
      </c>
      <c r="D385" s="192" t="s">
        <v>176</v>
      </c>
      <c r="E385" s="193" t="s">
        <v>3802</v>
      </c>
      <c r="F385" s="194" t="s">
        <v>3803</v>
      </c>
      <c r="G385" s="195" t="s">
        <v>1260</v>
      </c>
      <c r="H385" s="196">
        <v>2</v>
      </c>
      <c r="I385" s="197"/>
      <c r="J385" s="198">
        <f>ROUND(I385*H385,2)</f>
        <v>0</v>
      </c>
      <c r="K385" s="194" t="s">
        <v>78</v>
      </c>
      <c r="L385" s="61"/>
      <c r="M385" s="199" t="s">
        <v>78</v>
      </c>
      <c r="N385" s="200" t="s">
        <v>50</v>
      </c>
      <c r="O385" s="4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3" t="s">
        <v>239</v>
      </c>
      <c r="AT385" s="23" t="s">
        <v>176</v>
      </c>
      <c r="AU385" s="23" t="s">
        <v>188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239</v>
      </c>
      <c r="BM385" s="23" t="s">
        <v>1629</v>
      </c>
    </row>
    <row r="386" spans="2:65" s="1" customFormat="1" ht="40.5">
      <c r="B386" s="41"/>
      <c r="C386" s="63"/>
      <c r="D386" s="204" t="s">
        <v>182</v>
      </c>
      <c r="E386" s="63"/>
      <c r="F386" s="205" t="s">
        <v>3804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182</v>
      </c>
      <c r="AU386" s="23" t="s">
        <v>188</v>
      </c>
    </row>
    <row r="387" spans="2:65" s="1" customFormat="1" ht="16.5" customHeight="1">
      <c r="B387" s="41"/>
      <c r="C387" s="192" t="s">
        <v>1083</v>
      </c>
      <c r="D387" s="192" t="s">
        <v>176</v>
      </c>
      <c r="E387" s="193" t="s">
        <v>3805</v>
      </c>
      <c r="F387" s="194" t="s">
        <v>3806</v>
      </c>
      <c r="G387" s="195" t="s">
        <v>1260</v>
      </c>
      <c r="H387" s="196">
        <v>1</v>
      </c>
      <c r="I387" s="197"/>
      <c r="J387" s="198">
        <f>ROUND(I387*H387,2)</f>
        <v>0</v>
      </c>
      <c r="K387" s="194" t="s">
        <v>78</v>
      </c>
      <c r="L387" s="61"/>
      <c r="M387" s="199" t="s">
        <v>78</v>
      </c>
      <c r="N387" s="200" t="s">
        <v>50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3" t="s">
        <v>239</v>
      </c>
      <c r="AT387" s="23" t="s">
        <v>176</v>
      </c>
      <c r="AU387" s="23" t="s">
        <v>188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239</v>
      </c>
      <c r="BM387" s="23" t="s">
        <v>1645</v>
      </c>
    </row>
    <row r="388" spans="2:65" s="1" customFormat="1" ht="40.5">
      <c r="B388" s="41"/>
      <c r="C388" s="63"/>
      <c r="D388" s="204" t="s">
        <v>182</v>
      </c>
      <c r="E388" s="63"/>
      <c r="F388" s="205" t="s">
        <v>3807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182</v>
      </c>
      <c r="AU388" s="23" t="s">
        <v>188</v>
      </c>
    </row>
    <row r="389" spans="2:65" s="10" customFormat="1" ht="22.35" customHeight="1">
      <c r="B389" s="176"/>
      <c r="C389" s="177"/>
      <c r="D389" s="178" t="s">
        <v>79</v>
      </c>
      <c r="E389" s="190" t="s">
        <v>3808</v>
      </c>
      <c r="F389" s="190" t="s">
        <v>3809</v>
      </c>
      <c r="G389" s="177"/>
      <c r="H389" s="177"/>
      <c r="I389" s="180"/>
      <c r="J389" s="191">
        <f>BK389</f>
        <v>0</v>
      </c>
      <c r="K389" s="177"/>
      <c r="L389" s="182"/>
      <c r="M389" s="183"/>
      <c r="N389" s="184"/>
      <c r="O389" s="184"/>
      <c r="P389" s="185">
        <f>SUM(P390:P405)</f>
        <v>0</v>
      </c>
      <c r="Q389" s="184"/>
      <c r="R389" s="185">
        <f>SUM(R390:R405)</f>
        <v>0</v>
      </c>
      <c r="S389" s="184"/>
      <c r="T389" s="186">
        <f>SUM(T390:T405)</f>
        <v>0</v>
      </c>
      <c r="AR389" s="187" t="s">
        <v>89</v>
      </c>
      <c r="AT389" s="188" t="s">
        <v>79</v>
      </c>
      <c r="AU389" s="188" t="s">
        <v>89</v>
      </c>
      <c r="AY389" s="187" t="s">
        <v>173</v>
      </c>
      <c r="BK389" s="189">
        <f>SUM(BK390:BK405)</f>
        <v>0</v>
      </c>
    </row>
    <row r="390" spans="2:65" s="1" customFormat="1" ht="51" customHeight="1">
      <c r="B390" s="41"/>
      <c r="C390" s="192" t="s">
        <v>1089</v>
      </c>
      <c r="D390" s="192" t="s">
        <v>176</v>
      </c>
      <c r="E390" s="193" t="s">
        <v>3810</v>
      </c>
      <c r="F390" s="194" t="s">
        <v>3811</v>
      </c>
      <c r="G390" s="195" t="s">
        <v>1260</v>
      </c>
      <c r="H390" s="196">
        <v>1</v>
      </c>
      <c r="I390" s="197"/>
      <c r="J390" s="198">
        <f>ROUND(I390*H390,2)</f>
        <v>0</v>
      </c>
      <c r="K390" s="194" t="s">
        <v>78</v>
      </c>
      <c r="L390" s="61"/>
      <c r="M390" s="199" t="s">
        <v>78</v>
      </c>
      <c r="N390" s="200" t="s">
        <v>50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3" t="s">
        <v>239</v>
      </c>
      <c r="AT390" s="23" t="s">
        <v>176</v>
      </c>
      <c r="AU390" s="23" t="s">
        <v>188</v>
      </c>
      <c r="AY390" s="23" t="s">
        <v>173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3" t="s">
        <v>87</v>
      </c>
      <c r="BK390" s="203">
        <f>ROUND(I390*H390,2)</f>
        <v>0</v>
      </c>
      <c r="BL390" s="23" t="s">
        <v>239</v>
      </c>
      <c r="BM390" s="23" t="s">
        <v>1659</v>
      </c>
    </row>
    <row r="391" spans="2:65" s="1" customFormat="1" ht="40.5">
      <c r="B391" s="41"/>
      <c r="C391" s="63"/>
      <c r="D391" s="204" t="s">
        <v>182</v>
      </c>
      <c r="E391" s="63"/>
      <c r="F391" s="205" t="s">
        <v>3812</v>
      </c>
      <c r="G391" s="63"/>
      <c r="H391" s="63"/>
      <c r="I391" s="163"/>
      <c r="J391" s="63"/>
      <c r="K391" s="63"/>
      <c r="L391" s="61"/>
      <c r="M391" s="206"/>
      <c r="N391" s="42"/>
      <c r="O391" s="42"/>
      <c r="P391" s="42"/>
      <c r="Q391" s="42"/>
      <c r="R391" s="42"/>
      <c r="S391" s="42"/>
      <c r="T391" s="78"/>
      <c r="AT391" s="23" t="s">
        <v>182</v>
      </c>
      <c r="AU391" s="23" t="s">
        <v>188</v>
      </c>
    </row>
    <row r="392" spans="2:65" s="1" customFormat="1" ht="25.5" customHeight="1">
      <c r="B392" s="41"/>
      <c r="C392" s="192" t="s">
        <v>1096</v>
      </c>
      <c r="D392" s="192" t="s">
        <v>176</v>
      </c>
      <c r="E392" s="193" t="s">
        <v>3813</v>
      </c>
      <c r="F392" s="194" t="s">
        <v>3814</v>
      </c>
      <c r="G392" s="195" t="s">
        <v>1260</v>
      </c>
      <c r="H392" s="196">
        <v>1</v>
      </c>
      <c r="I392" s="197"/>
      <c r="J392" s="198">
        <f>ROUND(I392*H392,2)</f>
        <v>0</v>
      </c>
      <c r="K392" s="194" t="s">
        <v>78</v>
      </c>
      <c r="L392" s="61"/>
      <c r="M392" s="199" t="s">
        <v>78</v>
      </c>
      <c r="N392" s="200" t="s">
        <v>50</v>
      </c>
      <c r="O392" s="42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AR392" s="23" t="s">
        <v>239</v>
      </c>
      <c r="AT392" s="23" t="s">
        <v>176</v>
      </c>
      <c r="AU392" s="23" t="s">
        <v>188</v>
      </c>
      <c r="AY392" s="23" t="s">
        <v>173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3" t="s">
        <v>87</v>
      </c>
      <c r="BK392" s="203">
        <f>ROUND(I392*H392,2)</f>
        <v>0</v>
      </c>
      <c r="BL392" s="23" t="s">
        <v>239</v>
      </c>
      <c r="BM392" s="23" t="s">
        <v>1686</v>
      </c>
    </row>
    <row r="393" spans="2:65" s="1" customFormat="1" ht="13.5">
      <c r="B393" s="41"/>
      <c r="C393" s="63"/>
      <c r="D393" s="204" t="s">
        <v>182</v>
      </c>
      <c r="E393" s="63"/>
      <c r="F393" s="205" t="s">
        <v>3814</v>
      </c>
      <c r="G393" s="63"/>
      <c r="H393" s="63"/>
      <c r="I393" s="163"/>
      <c r="J393" s="63"/>
      <c r="K393" s="63"/>
      <c r="L393" s="61"/>
      <c r="M393" s="206"/>
      <c r="N393" s="42"/>
      <c r="O393" s="42"/>
      <c r="P393" s="42"/>
      <c r="Q393" s="42"/>
      <c r="R393" s="42"/>
      <c r="S393" s="42"/>
      <c r="T393" s="78"/>
      <c r="AT393" s="23" t="s">
        <v>182</v>
      </c>
      <c r="AU393" s="23" t="s">
        <v>188</v>
      </c>
    </row>
    <row r="394" spans="2:65" s="1" customFormat="1" ht="51" customHeight="1">
      <c r="B394" s="41"/>
      <c r="C394" s="192" t="s">
        <v>1107</v>
      </c>
      <c r="D394" s="192" t="s">
        <v>176</v>
      </c>
      <c r="E394" s="193" t="s">
        <v>3815</v>
      </c>
      <c r="F394" s="194" t="s">
        <v>3816</v>
      </c>
      <c r="G394" s="195" t="s">
        <v>1260</v>
      </c>
      <c r="H394" s="196">
        <v>1</v>
      </c>
      <c r="I394" s="197"/>
      <c r="J394" s="198">
        <f>ROUND(I394*H394,2)</f>
        <v>0</v>
      </c>
      <c r="K394" s="194" t="s">
        <v>78</v>
      </c>
      <c r="L394" s="61"/>
      <c r="M394" s="199" t="s">
        <v>78</v>
      </c>
      <c r="N394" s="200" t="s">
        <v>50</v>
      </c>
      <c r="O394" s="42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3" t="s">
        <v>239</v>
      </c>
      <c r="AT394" s="23" t="s">
        <v>176</v>
      </c>
      <c r="AU394" s="23" t="s">
        <v>188</v>
      </c>
      <c r="AY394" s="23" t="s">
        <v>173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3" t="s">
        <v>87</v>
      </c>
      <c r="BK394" s="203">
        <f>ROUND(I394*H394,2)</f>
        <v>0</v>
      </c>
      <c r="BL394" s="23" t="s">
        <v>239</v>
      </c>
      <c r="BM394" s="23" t="s">
        <v>1702</v>
      </c>
    </row>
    <row r="395" spans="2:65" s="1" customFormat="1" ht="40.5">
      <c r="B395" s="41"/>
      <c r="C395" s="63"/>
      <c r="D395" s="204" t="s">
        <v>182</v>
      </c>
      <c r="E395" s="63"/>
      <c r="F395" s="205" t="s">
        <v>3817</v>
      </c>
      <c r="G395" s="63"/>
      <c r="H395" s="63"/>
      <c r="I395" s="163"/>
      <c r="J395" s="63"/>
      <c r="K395" s="63"/>
      <c r="L395" s="61"/>
      <c r="M395" s="206"/>
      <c r="N395" s="42"/>
      <c r="O395" s="42"/>
      <c r="P395" s="42"/>
      <c r="Q395" s="42"/>
      <c r="R395" s="42"/>
      <c r="S395" s="42"/>
      <c r="T395" s="78"/>
      <c r="AT395" s="23" t="s">
        <v>182</v>
      </c>
      <c r="AU395" s="23" t="s">
        <v>188</v>
      </c>
    </row>
    <row r="396" spans="2:65" s="1" customFormat="1" ht="51" customHeight="1">
      <c r="B396" s="41"/>
      <c r="C396" s="192" t="s">
        <v>1112</v>
      </c>
      <c r="D396" s="192" t="s">
        <v>176</v>
      </c>
      <c r="E396" s="193" t="s">
        <v>3818</v>
      </c>
      <c r="F396" s="194" t="s">
        <v>3819</v>
      </c>
      <c r="G396" s="195" t="s">
        <v>1260</v>
      </c>
      <c r="H396" s="196">
        <v>2</v>
      </c>
      <c r="I396" s="197"/>
      <c r="J396" s="198">
        <f>ROUND(I396*H396,2)</f>
        <v>0</v>
      </c>
      <c r="K396" s="194" t="s">
        <v>78</v>
      </c>
      <c r="L396" s="61"/>
      <c r="M396" s="199" t="s">
        <v>78</v>
      </c>
      <c r="N396" s="200" t="s">
        <v>50</v>
      </c>
      <c r="O396" s="4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3" t="s">
        <v>239</v>
      </c>
      <c r="AT396" s="23" t="s">
        <v>176</v>
      </c>
      <c r="AU396" s="23" t="s">
        <v>188</v>
      </c>
      <c r="AY396" s="23" t="s">
        <v>173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3" t="s">
        <v>87</v>
      </c>
      <c r="BK396" s="203">
        <f>ROUND(I396*H396,2)</f>
        <v>0</v>
      </c>
      <c r="BL396" s="23" t="s">
        <v>239</v>
      </c>
      <c r="BM396" s="23" t="s">
        <v>1712</v>
      </c>
    </row>
    <row r="397" spans="2:65" s="1" customFormat="1" ht="67.5">
      <c r="B397" s="41"/>
      <c r="C397" s="63"/>
      <c r="D397" s="204" t="s">
        <v>182</v>
      </c>
      <c r="E397" s="63"/>
      <c r="F397" s="205" t="s">
        <v>3820</v>
      </c>
      <c r="G397" s="63"/>
      <c r="H397" s="63"/>
      <c r="I397" s="163"/>
      <c r="J397" s="63"/>
      <c r="K397" s="63"/>
      <c r="L397" s="61"/>
      <c r="M397" s="206"/>
      <c r="N397" s="42"/>
      <c r="O397" s="42"/>
      <c r="P397" s="42"/>
      <c r="Q397" s="42"/>
      <c r="R397" s="42"/>
      <c r="S397" s="42"/>
      <c r="T397" s="78"/>
      <c r="AT397" s="23" t="s">
        <v>182</v>
      </c>
      <c r="AU397" s="23" t="s">
        <v>188</v>
      </c>
    </row>
    <row r="398" spans="2:65" s="1" customFormat="1" ht="25.5" customHeight="1">
      <c r="B398" s="41"/>
      <c r="C398" s="192" t="s">
        <v>1118</v>
      </c>
      <c r="D398" s="192" t="s">
        <v>176</v>
      </c>
      <c r="E398" s="193" t="s">
        <v>3821</v>
      </c>
      <c r="F398" s="194" t="s">
        <v>3822</v>
      </c>
      <c r="G398" s="195" t="s">
        <v>1260</v>
      </c>
      <c r="H398" s="196">
        <v>2</v>
      </c>
      <c r="I398" s="197"/>
      <c r="J398" s="198">
        <f>ROUND(I398*H398,2)</f>
        <v>0</v>
      </c>
      <c r="K398" s="194" t="s">
        <v>78</v>
      </c>
      <c r="L398" s="61"/>
      <c r="M398" s="199" t="s">
        <v>78</v>
      </c>
      <c r="N398" s="200" t="s">
        <v>50</v>
      </c>
      <c r="O398" s="42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3" t="s">
        <v>239</v>
      </c>
      <c r="AT398" s="23" t="s">
        <v>176</v>
      </c>
      <c r="AU398" s="23" t="s">
        <v>188</v>
      </c>
      <c r="AY398" s="23" t="s">
        <v>173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3" t="s">
        <v>87</v>
      </c>
      <c r="BK398" s="203">
        <f>ROUND(I398*H398,2)</f>
        <v>0</v>
      </c>
      <c r="BL398" s="23" t="s">
        <v>239</v>
      </c>
      <c r="BM398" s="23" t="s">
        <v>1728</v>
      </c>
    </row>
    <row r="399" spans="2:65" s="1" customFormat="1" ht="27">
      <c r="B399" s="41"/>
      <c r="C399" s="63"/>
      <c r="D399" s="204" t="s">
        <v>182</v>
      </c>
      <c r="E399" s="63"/>
      <c r="F399" s="205" t="s">
        <v>3822</v>
      </c>
      <c r="G399" s="63"/>
      <c r="H399" s="63"/>
      <c r="I399" s="163"/>
      <c r="J399" s="63"/>
      <c r="K399" s="63"/>
      <c r="L399" s="61"/>
      <c r="M399" s="206"/>
      <c r="N399" s="42"/>
      <c r="O399" s="42"/>
      <c r="P399" s="42"/>
      <c r="Q399" s="42"/>
      <c r="R399" s="42"/>
      <c r="S399" s="42"/>
      <c r="T399" s="78"/>
      <c r="AT399" s="23" t="s">
        <v>182</v>
      </c>
      <c r="AU399" s="23" t="s">
        <v>188</v>
      </c>
    </row>
    <row r="400" spans="2:65" s="1" customFormat="1" ht="25.5" customHeight="1">
      <c r="B400" s="41"/>
      <c r="C400" s="192" t="s">
        <v>1124</v>
      </c>
      <c r="D400" s="192" t="s">
        <v>176</v>
      </c>
      <c r="E400" s="193" t="s">
        <v>3823</v>
      </c>
      <c r="F400" s="194" t="s">
        <v>3824</v>
      </c>
      <c r="G400" s="195" t="s">
        <v>1260</v>
      </c>
      <c r="H400" s="196">
        <v>2</v>
      </c>
      <c r="I400" s="197"/>
      <c r="J400" s="198">
        <f>ROUND(I400*H400,2)</f>
        <v>0</v>
      </c>
      <c r="K400" s="194" t="s">
        <v>78</v>
      </c>
      <c r="L400" s="61"/>
      <c r="M400" s="199" t="s">
        <v>78</v>
      </c>
      <c r="N400" s="200" t="s">
        <v>50</v>
      </c>
      <c r="O400" s="42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3" t="s">
        <v>239</v>
      </c>
      <c r="AT400" s="23" t="s">
        <v>176</v>
      </c>
      <c r="AU400" s="23" t="s">
        <v>188</v>
      </c>
      <c r="AY400" s="23" t="s">
        <v>173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87</v>
      </c>
      <c r="BK400" s="203">
        <f>ROUND(I400*H400,2)</f>
        <v>0</v>
      </c>
      <c r="BL400" s="23" t="s">
        <v>239</v>
      </c>
      <c r="BM400" s="23" t="s">
        <v>1743</v>
      </c>
    </row>
    <row r="401" spans="2:65" s="1" customFormat="1" ht="27">
      <c r="B401" s="41"/>
      <c r="C401" s="63"/>
      <c r="D401" s="204" t="s">
        <v>182</v>
      </c>
      <c r="E401" s="63"/>
      <c r="F401" s="205" t="s">
        <v>3824</v>
      </c>
      <c r="G401" s="63"/>
      <c r="H401" s="63"/>
      <c r="I401" s="163"/>
      <c r="J401" s="63"/>
      <c r="K401" s="63"/>
      <c r="L401" s="61"/>
      <c r="M401" s="206"/>
      <c r="N401" s="42"/>
      <c r="O401" s="42"/>
      <c r="P401" s="42"/>
      <c r="Q401" s="42"/>
      <c r="R401" s="42"/>
      <c r="S401" s="42"/>
      <c r="T401" s="78"/>
      <c r="AT401" s="23" t="s">
        <v>182</v>
      </c>
      <c r="AU401" s="23" t="s">
        <v>188</v>
      </c>
    </row>
    <row r="402" spans="2:65" s="1" customFormat="1" ht="25.5" customHeight="1">
      <c r="B402" s="41"/>
      <c r="C402" s="192" t="s">
        <v>1129</v>
      </c>
      <c r="D402" s="192" t="s">
        <v>176</v>
      </c>
      <c r="E402" s="193" t="s">
        <v>3825</v>
      </c>
      <c r="F402" s="194" t="s">
        <v>3826</v>
      </c>
      <c r="G402" s="195" t="s">
        <v>1260</v>
      </c>
      <c r="H402" s="196">
        <v>1</v>
      </c>
      <c r="I402" s="197"/>
      <c r="J402" s="198">
        <f>ROUND(I402*H402,2)</f>
        <v>0</v>
      </c>
      <c r="K402" s="194" t="s">
        <v>78</v>
      </c>
      <c r="L402" s="61"/>
      <c r="M402" s="199" t="s">
        <v>78</v>
      </c>
      <c r="N402" s="200" t="s">
        <v>50</v>
      </c>
      <c r="O402" s="42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3" t="s">
        <v>239</v>
      </c>
      <c r="AT402" s="23" t="s">
        <v>176</v>
      </c>
      <c r="AU402" s="23" t="s">
        <v>188</v>
      </c>
      <c r="AY402" s="23" t="s">
        <v>173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3" t="s">
        <v>87</v>
      </c>
      <c r="BK402" s="203">
        <f>ROUND(I402*H402,2)</f>
        <v>0</v>
      </c>
      <c r="BL402" s="23" t="s">
        <v>239</v>
      </c>
      <c r="BM402" s="23" t="s">
        <v>1757</v>
      </c>
    </row>
    <row r="403" spans="2:65" s="1" customFormat="1" ht="27">
      <c r="B403" s="41"/>
      <c r="C403" s="63"/>
      <c r="D403" s="204" t="s">
        <v>182</v>
      </c>
      <c r="E403" s="63"/>
      <c r="F403" s="205" t="s">
        <v>3826</v>
      </c>
      <c r="G403" s="63"/>
      <c r="H403" s="63"/>
      <c r="I403" s="163"/>
      <c r="J403" s="63"/>
      <c r="K403" s="63"/>
      <c r="L403" s="61"/>
      <c r="M403" s="206"/>
      <c r="N403" s="42"/>
      <c r="O403" s="42"/>
      <c r="P403" s="42"/>
      <c r="Q403" s="42"/>
      <c r="R403" s="42"/>
      <c r="S403" s="42"/>
      <c r="T403" s="78"/>
      <c r="AT403" s="23" t="s">
        <v>182</v>
      </c>
      <c r="AU403" s="23" t="s">
        <v>188</v>
      </c>
    </row>
    <row r="404" spans="2:65" s="1" customFormat="1" ht="38.25" customHeight="1">
      <c r="B404" s="41"/>
      <c r="C404" s="192" t="s">
        <v>1134</v>
      </c>
      <c r="D404" s="192" t="s">
        <v>176</v>
      </c>
      <c r="E404" s="193" t="s">
        <v>3827</v>
      </c>
      <c r="F404" s="194" t="s">
        <v>3828</v>
      </c>
      <c r="G404" s="195" t="s">
        <v>1260</v>
      </c>
      <c r="H404" s="196">
        <v>1</v>
      </c>
      <c r="I404" s="197"/>
      <c r="J404" s="198">
        <f>ROUND(I404*H404,2)</f>
        <v>0</v>
      </c>
      <c r="K404" s="194" t="s">
        <v>78</v>
      </c>
      <c r="L404" s="61"/>
      <c r="M404" s="199" t="s">
        <v>78</v>
      </c>
      <c r="N404" s="200" t="s">
        <v>50</v>
      </c>
      <c r="O404" s="42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3" t="s">
        <v>239</v>
      </c>
      <c r="AT404" s="23" t="s">
        <v>176</v>
      </c>
      <c r="AU404" s="23" t="s">
        <v>188</v>
      </c>
      <c r="AY404" s="23" t="s">
        <v>173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3" t="s">
        <v>87</v>
      </c>
      <c r="BK404" s="203">
        <f>ROUND(I404*H404,2)</f>
        <v>0</v>
      </c>
      <c r="BL404" s="23" t="s">
        <v>239</v>
      </c>
      <c r="BM404" s="23" t="s">
        <v>1772</v>
      </c>
    </row>
    <row r="405" spans="2:65" s="1" customFormat="1" ht="27">
      <c r="B405" s="41"/>
      <c r="C405" s="63"/>
      <c r="D405" s="204" t="s">
        <v>182</v>
      </c>
      <c r="E405" s="63"/>
      <c r="F405" s="205" t="s">
        <v>3828</v>
      </c>
      <c r="G405" s="63"/>
      <c r="H405" s="63"/>
      <c r="I405" s="163"/>
      <c r="J405" s="63"/>
      <c r="K405" s="63"/>
      <c r="L405" s="61"/>
      <c r="M405" s="206"/>
      <c r="N405" s="42"/>
      <c r="O405" s="42"/>
      <c r="P405" s="42"/>
      <c r="Q405" s="42"/>
      <c r="R405" s="42"/>
      <c r="S405" s="42"/>
      <c r="T405" s="78"/>
      <c r="AT405" s="23" t="s">
        <v>182</v>
      </c>
      <c r="AU405" s="23" t="s">
        <v>188</v>
      </c>
    </row>
    <row r="406" spans="2:65" s="10" customFormat="1" ht="22.35" customHeight="1">
      <c r="B406" s="176"/>
      <c r="C406" s="177"/>
      <c r="D406" s="178" t="s">
        <v>79</v>
      </c>
      <c r="E406" s="190" t="s">
        <v>3829</v>
      </c>
      <c r="F406" s="190" t="s">
        <v>3830</v>
      </c>
      <c r="G406" s="177"/>
      <c r="H406" s="177"/>
      <c r="I406" s="180"/>
      <c r="J406" s="191">
        <f>BK406</f>
        <v>0</v>
      </c>
      <c r="K406" s="177"/>
      <c r="L406" s="182"/>
      <c r="M406" s="183"/>
      <c r="N406" s="184"/>
      <c r="O406" s="184"/>
      <c r="P406" s="185">
        <f>SUM(P407:P429)</f>
        <v>0</v>
      </c>
      <c r="Q406" s="184"/>
      <c r="R406" s="185">
        <f>SUM(R407:R429)</f>
        <v>0</v>
      </c>
      <c r="S406" s="184"/>
      <c r="T406" s="186">
        <f>SUM(T407:T429)</f>
        <v>0</v>
      </c>
      <c r="AR406" s="187" t="s">
        <v>89</v>
      </c>
      <c r="AT406" s="188" t="s">
        <v>79</v>
      </c>
      <c r="AU406" s="188" t="s">
        <v>89</v>
      </c>
      <c r="AY406" s="187" t="s">
        <v>173</v>
      </c>
      <c r="BK406" s="189">
        <f>SUM(BK407:BK429)</f>
        <v>0</v>
      </c>
    </row>
    <row r="407" spans="2:65" s="1" customFormat="1" ht="16.5" customHeight="1">
      <c r="B407" s="41"/>
      <c r="C407" s="192" t="s">
        <v>1139</v>
      </c>
      <c r="D407" s="192" t="s">
        <v>176</v>
      </c>
      <c r="E407" s="193" t="s">
        <v>3831</v>
      </c>
      <c r="F407" s="194" t="s">
        <v>3832</v>
      </c>
      <c r="G407" s="195" t="s">
        <v>275</v>
      </c>
      <c r="H407" s="196">
        <v>0</v>
      </c>
      <c r="I407" s="197"/>
      <c r="J407" s="198">
        <f>ROUND(I407*H407,2)</f>
        <v>0</v>
      </c>
      <c r="K407" s="194" t="s">
        <v>78</v>
      </c>
      <c r="L407" s="61"/>
      <c r="M407" s="199" t="s">
        <v>78</v>
      </c>
      <c r="N407" s="200" t="s">
        <v>50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3" t="s">
        <v>239</v>
      </c>
      <c r="AT407" s="23" t="s">
        <v>176</v>
      </c>
      <c r="AU407" s="23" t="s">
        <v>188</v>
      </c>
      <c r="AY407" s="23" t="s">
        <v>173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87</v>
      </c>
      <c r="BK407" s="203">
        <f>ROUND(I407*H407,2)</f>
        <v>0</v>
      </c>
      <c r="BL407" s="23" t="s">
        <v>239</v>
      </c>
      <c r="BM407" s="23" t="s">
        <v>1788</v>
      </c>
    </row>
    <row r="408" spans="2:65" s="1" customFormat="1" ht="13.5">
      <c r="B408" s="41"/>
      <c r="C408" s="63"/>
      <c r="D408" s="204" t="s">
        <v>182</v>
      </c>
      <c r="E408" s="63"/>
      <c r="F408" s="205" t="s">
        <v>3832</v>
      </c>
      <c r="G408" s="63"/>
      <c r="H408" s="63"/>
      <c r="I408" s="163"/>
      <c r="J408" s="63"/>
      <c r="K408" s="63"/>
      <c r="L408" s="61"/>
      <c r="M408" s="206"/>
      <c r="N408" s="42"/>
      <c r="O408" s="42"/>
      <c r="P408" s="42"/>
      <c r="Q408" s="42"/>
      <c r="R408" s="42"/>
      <c r="S408" s="42"/>
      <c r="T408" s="78"/>
      <c r="AT408" s="23" t="s">
        <v>182</v>
      </c>
      <c r="AU408" s="23" t="s">
        <v>188</v>
      </c>
    </row>
    <row r="409" spans="2:65" s="1" customFormat="1" ht="51" customHeight="1">
      <c r="B409" s="41"/>
      <c r="C409" s="192" t="s">
        <v>1149</v>
      </c>
      <c r="D409" s="192" t="s">
        <v>176</v>
      </c>
      <c r="E409" s="193" t="s">
        <v>3833</v>
      </c>
      <c r="F409" s="194" t="s">
        <v>3834</v>
      </c>
      <c r="G409" s="195" t="s">
        <v>275</v>
      </c>
      <c r="H409" s="196">
        <v>8.76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3" t="s">
        <v>239</v>
      </c>
      <c r="AT409" s="23" t="s">
        <v>176</v>
      </c>
      <c r="AU409" s="23" t="s">
        <v>188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239</v>
      </c>
      <c r="BM409" s="23" t="s">
        <v>1802</v>
      </c>
    </row>
    <row r="410" spans="2:65" s="1" customFormat="1" ht="40.5">
      <c r="B410" s="41"/>
      <c r="C410" s="63"/>
      <c r="D410" s="204" t="s">
        <v>182</v>
      </c>
      <c r="E410" s="63"/>
      <c r="F410" s="205" t="s">
        <v>3834</v>
      </c>
      <c r="G410" s="63"/>
      <c r="H410" s="63"/>
      <c r="I410" s="163"/>
      <c r="J410" s="63"/>
      <c r="K410" s="63"/>
      <c r="L410" s="61"/>
      <c r="M410" s="206"/>
      <c r="N410" s="42"/>
      <c r="O410" s="42"/>
      <c r="P410" s="42"/>
      <c r="Q410" s="42"/>
      <c r="R410" s="42"/>
      <c r="S410" s="42"/>
      <c r="T410" s="78"/>
      <c r="AT410" s="23" t="s">
        <v>182</v>
      </c>
      <c r="AU410" s="23" t="s">
        <v>188</v>
      </c>
    </row>
    <row r="411" spans="2:65" s="11" customFormat="1" ht="13.5">
      <c r="B411" s="210"/>
      <c r="C411" s="211"/>
      <c r="D411" s="204" t="s">
        <v>279</v>
      </c>
      <c r="E411" s="212" t="s">
        <v>78</v>
      </c>
      <c r="F411" s="213" t="s">
        <v>3835</v>
      </c>
      <c r="G411" s="211"/>
      <c r="H411" s="214">
        <v>8.76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279</v>
      </c>
      <c r="AU411" s="220" t="s">
        <v>188</v>
      </c>
      <c r="AV411" s="11" t="s">
        <v>89</v>
      </c>
      <c r="AW411" s="11" t="s">
        <v>42</v>
      </c>
      <c r="AX411" s="11" t="s">
        <v>87</v>
      </c>
      <c r="AY411" s="220" t="s">
        <v>173</v>
      </c>
    </row>
    <row r="412" spans="2:65" s="1" customFormat="1" ht="16.5" customHeight="1">
      <c r="B412" s="41"/>
      <c r="C412" s="192" t="s">
        <v>1155</v>
      </c>
      <c r="D412" s="192" t="s">
        <v>176</v>
      </c>
      <c r="E412" s="193" t="s">
        <v>3836</v>
      </c>
      <c r="F412" s="194" t="s">
        <v>3604</v>
      </c>
      <c r="G412" s="195" t="s">
        <v>275</v>
      </c>
      <c r="H412" s="196">
        <v>9</v>
      </c>
      <c r="I412" s="197"/>
      <c r="J412" s="198">
        <f>ROUND(I412*H412,2)</f>
        <v>0</v>
      </c>
      <c r="K412" s="194" t="s">
        <v>78</v>
      </c>
      <c r="L412" s="61"/>
      <c r="M412" s="199" t="s">
        <v>78</v>
      </c>
      <c r="N412" s="200" t="s">
        <v>50</v>
      </c>
      <c r="O412" s="42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3" t="s">
        <v>239</v>
      </c>
      <c r="AT412" s="23" t="s">
        <v>176</v>
      </c>
      <c r="AU412" s="23" t="s">
        <v>188</v>
      </c>
      <c r="AY412" s="23" t="s">
        <v>173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3" t="s">
        <v>87</v>
      </c>
      <c r="BK412" s="203">
        <f>ROUND(I412*H412,2)</f>
        <v>0</v>
      </c>
      <c r="BL412" s="23" t="s">
        <v>239</v>
      </c>
      <c r="BM412" s="23" t="s">
        <v>1816</v>
      </c>
    </row>
    <row r="413" spans="2:65" s="1" customFormat="1" ht="13.5">
      <c r="B413" s="41"/>
      <c r="C413" s="63"/>
      <c r="D413" s="204" t="s">
        <v>182</v>
      </c>
      <c r="E413" s="63"/>
      <c r="F413" s="205" t="s">
        <v>3604</v>
      </c>
      <c r="G413" s="63"/>
      <c r="H413" s="63"/>
      <c r="I413" s="163"/>
      <c r="J413" s="63"/>
      <c r="K413" s="63"/>
      <c r="L413" s="61"/>
      <c r="M413" s="206"/>
      <c r="N413" s="42"/>
      <c r="O413" s="42"/>
      <c r="P413" s="42"/>
      <c r="Q413" s="42"/>
      <c r="R413" s="42"/>
      <c r="S413" s="42"/>
      <c r="T413" s="78"/>
      <c r="AT413" s="23" t="s">
        <v>182</v>
      </c>
      <c r="AU413" s="23" t="s">
        <v>188</v>
      </c>
    </row>
    <row r="414" spans="2:65" s="11" customFormat="1" ht="13.5">
      <c r="B414" s="210"/>
      <c r="C414" s="211"/>
      <c r="D414" s="204" t="s">
        <v>279</v>
      </c>
      <c r="E414" s="212" t="s">
        <v>78</v>
      </c>
      <c r="F414" s="213" t="s">
        <v>3837</v>
      </c>
      <c r="G414" s="211"/>
      <c r="H414" s="214">
        <v>9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279</v>
      </c>
      <c r="AU414" s="220" t="s">
        <v>188</v>
      </c>
      <c r="AV414" s="11" t="s">
        <v>89</v>
      </c>
      <c r="AW414" s="11" t="s">
        <v>42</v>
      </c>
      <c r="AX414" s="11" t="s">
        <v>87</v>
      </c>
      <c r="AY414" s="220" t="s">
        <v>173</v>
      </c>
    </row>
    <row r="415" spans="2:65" s="1" customFormat="1" ht="16.5" customHeight="1">
      <c r="B415" s="41"/>
      <c r="C415" s="192" t="s">
        <v>1160</v>
      </c>
      <c r="D415" s="192" t="s">
        <v>176</v>
      </c>
      <c r="E415" s="193" t="s">
        <v>3838</v>
      </c>
      <c r="F415" s="194" t="s">
        <v>3606</v>
      </c>
      <c r="G415" s="195" t="s">
        <v>275</v>
      </c>
      <c r="H415" s="196">
        <v>9</v>
      </c>
      <c r="I415" s="197"/>
      <c r="J415" s="198">
        <f>ROUND(I415*H415,2)</f>
        <v>0</v>
      </c>
      <c r="K415" s="194" t="s">
        <v>78</v>
      </c>
      <c r="L415" s="61"/>
      <c r="M415" s="199" t="s">
        <v>78</v>
      </c>
      <c r="N415" s="200" t="s">
        <v>50</v>
      </c>
      <c r="O415" s="42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AR415" s="23" t="s">
        <v>239</v>
      </c>
      <c r="AT415" s="23" t="s">
        <v>176</v>
      </c>
      <c r="AU415" s="23" t="s">
        <v>188</v>
      </c>
      <c r="AY415" s="23" t="s">
        <v>173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23" t="s">
        <v>87</v>
      </c>
      <c r="BK415" s="203">
        <f>ROUND(I415*H415,2)</f>
        <v>0</v>
      </c>
      <c r="BL415" s="23" t="s">
        <v>239</v>
      </c>
      <c r="BM415" s="23" t="s">
        <v>1826</v>
      </c>
    </row>
    <row r="416" spans="2:65" s="1" customFormat="1" ht="13.5">
      <c r="B416" s="41"/>
      <c r="C416" s="63"/>
      <c r="D416" s="204" t="s">
        <v>182</v>
      </c>
      <c r="E416" s="63"/>
      <c r="F416" s="205" t="s">
        <v>3606</v>
      </c>
      <c r="G416" s="63"/>
      <c r="H416" s="63"/>
      <c r="I416" s="163"/>
      <c r="J416" s="63"/>
      <c r="K416" s="63"/>
      <c r="L416" s="61"/>
      <c r="M416" s="206"/>
      <c r="N416" s="42"/>
      <c r="O416" s="42"/>
      <c r="P416" s="42"/>
      <c r="Q416" s="42"/>
      <c r="R416" s="42"/>
      <c r="S416" s="42"/>
      <c r="T416" s="78"/>
      <c r="AT416" s="23" t="s">
        <v>182</v>
      </c>
      <c r="AU416" s="23" t="s">
        <v>188</v>
      </c>
    </row>
    <row r="417" spans="2:65" s="1" customFormat="1" ht="16.5" customHeight="1">
      <c r="B417" s="41"/>
      <c r="C417" s="192" t="s">
        <v>1166</v>
      </c>
      <c r="D417" s="192" t="s">
        <v>176</v>
      </c>
      <c r="E417" s="193" t="s">
        <v>3839</v>
      </c>
      <c r="F417" s="194" t="s">
        <v>3607</v>
      </c>
      <c r="G417" s="195" t="s">
        <v>275</v>
      </c>
      <c r="H417" s="196">
        <v>9</v>
      </c>
      <c r="I417" s="197"/>
      <c r="J417" s="198">
        <f>ROUND(I417*H417,2)</f>
        <v>0</v>
      </c>
      <c r="K417" s="194" t="s">
        <v>78</v>
      </c>
      <c r="L417" s="61"/>
      <c r="M417" s="199" t="s">
        <v>78</v>
      </c>
      <c r="N417" s="200" t="s">
        <v>50</v>
      </c>
      <c r="O417" s="42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3" t="s">
        <v>239</v>
      </c>
      <c r="AT417" s="23" t="s">
        <v>176</v>
      </c>
      <c r="AU417" s="23" t="s">
        <v>188</v>
      </c>
      <c r="AY417" s="23" t="s">
        <v>173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3" t="s">
        <v>87</v>
      </c>
      <c r="BK417" s="203">
        <f>ROUND(I417*H417,2)</f>
        <v>0</v>
      </c>
      <c r="BL417" s="23" t="s">
        <v>239</v>
      </c>
      <c r="BM417" s="23" t="s">
        <v>1847</v>
      </c>
    </row>
    <row r="418" spans="2:65" s="1" customFormat="1" ht="13.5">
      <c r="B418" s="41"/>
      <c r="C418" s="63"/>
      <c r="D418" s="204" t="s">
        <v>182</v>
      </c>
      <c r="E418" s="63"/>
      <c r="F418" s="205" t="s">
        <v>3607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182</v>
      </c>
      <c r="AU418" s="23" t="s">
        <v>188</v>
      </c>
    </row>
    <row r="419" spans="2:65" s="1" customFormat="1" ht="25.5" customHeight="1">
      <c r="B419" s="41"/>
      <c r="C419" s="192" t="s">
        <v>1172</v>
      </c>
      <c r="D419" s="192" t="s">
        <v>176</v>
      </c>
      <c r="E419" s="193" t="s">
        <v>3840</v>
      </c>
      <c r="F419" s="194" t="s">
        <v>3608</v>
      </c>
      <c r="G419" s="195" t="s">
        <v>275</v>
      </c>
      <c r="H419" s="196">
        <v>2</v>
      </c>
      <c r="I419" s="197"/>
      <c r="J419" s="198">
        <f>ROUND(I419*H419,2)</f>
        <v>0</v>
      </c>
      <c r="K419" s="194" t="s">
        <v>78</v>
      </c>
      <c r="L419" s="61"/>
      <c r="M419" s="199" t="s">
        <v>78</v>
      </c>
      <c r="N419" s="200" t="s">
        <v>50</v>
      </c>
      <c r="O419" s="4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3" t="s">
        <v>239</v>
      </c>
      <c r="AT419" s="23" t="s">
        <v>176</v>
      </c>
      <c r="AU419" s="23" t="s">
        <v>188</v>
      </c>
      <c r="AY419" s="23" t="s">
        <v>173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87</v>
      </c>
      <c r="BK419" s="203">
        <f>ROUND(I419*H419,2)</f>
        <v>0</v>
      </c>
      <c r="BL419" s="23" t="s">
        <v>239</v>
      </c>
      <c r="BM419" s="23" t="s">
        <v>1855</v>
      </c>
    </row>
    <row r="420" spans="2:65" s="1" customFormat="1" ht="13.5">
      <c r="B420" s="41"/>
      <c r="C420" s="63"/>
      <c r="D420" s="204" t="s">
        <v>182</v>
      </c>
      <c r="E420" s="63"/>
      <c r="F420" s="205" t="s">
        <v>3608</v>
      </c>
      <c r="G420" s="63"/>
      <c r="H420" s="63"/>
      <c r="I420" s="163"/>
      <c r="J420" s="63"/>
      <c r="K420" s="63"/>
      <c r="L420" s="61"/>
      <c r="M420" s="206"/>
      <c r="N420" s="42"/>
      <c r="O420" s="42"/>
      <c r="P420" s="42"/>
      <c r="Q420" s="42"/>
      <c r="R420" s="42"/>
      <c r="S420" s="42"/>
      <c r="T420" s="78"/>
      <c r="AT420" s="23" t="s">
        <v>182</v>
      </c>
      <c r="AU420" s="23" t="s">
        <v>188</v>
      </c>
    </row>
    <row r="421" spans="2:65" s="11" customFormat="1" ht="13.5">
      <c r="B421" s="210"/>
      <c r="C421" s="211"/>
      <c r="D421" s="204" t="s">
        <v>279</v>
      </c>
      <c r="E421" s="212" t="s">
        <v>78</v>
      </c>
      <c r="F421" s="213" t="s">
        <v>3841</v>
      </c>
      <c r="G421" s="211"/>
      <c r="H421" s="214">
        <v>2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279</v>
      </c>
      <c r="AU421" s="220" t="s">
        <v>188</v>
      </c>
      <c r="AV421" s="11" t="s">
        <v>89</v>
      </c>
      <c r="AW421" s="11" t="s">
        <v>42</v>
      </c>
      <c r="AX421" s="11" t="s">
        <v>87</v>
      </c>
      <c r="AY421" s="220" t="s">
        <v>173</v>
      </c>
    </row>
    <row r="422" spans="2:65" s="1" customFormat="1" ht="16.5" customHeight="1">
      <c r="B422" s="41"/>
      <c r="C422" s="192" t="s">
        <v>1179</v>
      </c>
      <c r="D422" s="192" t="s">
        <v>176</v>
      </c>
      <c r="E422" s="193" t="s">
        <v>394</v>
      </c>
      <c r="F422" s="194" t="s">
        <v>3610</v>
      </c>
      <c r="G422" s="195" t="s">
        <v>275</v>
      </c>
      <c r="H422" s="196">
        <v>7</v>
      </c>
      <c r="I422" s="197"/>
      <c r="J422" s="198">
        <f>ROUND(I422*H422,2)</f>
        <v>0</v>
      </c>
      <c r="K422" s="194" t="s">
        <v>78</v>
      </c>
      <c r="L422" s="61"/>
      <c r="M422" s="199" t="s">
        <v>78</v>
      </c>
      <c r="N422" s="200" t="s">
        <v>50</v>
      </c>
      <c r="O422" s="42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3" t="s">
        <v>239</v>
      </c>
      <c r="AT422" s="23" t="s">
        <v>176</v>
      </c>
      <c r="AU422" s="23" t="s">
        <v>188</v>
      </c>
      <c r="AY422" s="23" t="s">
        <v>173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3" t="s">
        <v>87</v>
      </c>
      <c r="BK422" s="203">
        <f>ROUND(I422*H422,2)</f>
        <v>0</v>
      </c>
      <c r="BL422" s="23" t="s">
        <v>239</v>
      </c>
      <c r="BM422" s="23" t="s">
        <v>1871</v>
      </c>
    </row>
    <row r="423" spans="2:65" s="1" customFormat="1" ht="13.5">
      <c r="B423" s="41"/>
      <c r="C423" s="63"/>
      <c r="D423" s="204" t="s">
        <v>182</v>
      </c>
      <c r="E423" s="63"/>
      <c r="F423" s="205" t="s">
        <v>3610</v>
      </c>
      <c r="G423" s="63"/>
      <c r="H423" s="63"/>
      <c r="I423" s="163"/>
      <c r="J423" s="63"/>
      <c r="K423" s="63"/>
      <c r="L423" s="61"/>
      <c r="M423" s="206"/>
      <c r="N423" s="42"/>
      <c r="O423" s="42"/>
      <c r="P423" s="42"/>
      <c r="Q423" s="42"/>
      <c r="R423" s="42"/>
      <c r="S423" s="42"/>
      <c r="T423" s="78"/>
      <c r="AT423" s="23" t="s">
        <v>182</v>
      </c>
      <c r="AU423" s="23" t="s">
        <v>188</v>
      </c>
    </row>
    <row r="424" spans="2:65" s="11" customFormat="1" ht="13.5">
      <c r="B424" s="210"/>
      <c r="C424" s="211"/>
      <c r="D424" s="204" t="s">
        <v>279</v>
      </c>
      <c r="E424" s="212" t="s">
        <v>78</v>
      </c>
      <c r="F424" s="213" t="s">
        <v>3842</v>
      </c>
      <c r="G424" s="211"/>
      <c r="H424" s="214">
        <v>7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279</v>
      </c>
      <c r="AU424" s="220" t="s">
        <v>188</v>
      </c>
      <c r="AV424" s="11" t="s">
        <v>89</v>
      </c>
      <c r="AW424" s="11" t="s">
        <v>42</v>
      </c>
      <c r="AX424" s="11" t="s">
        <v>87</v>
      </c>
      <c r="AY424" s="220" t="s">
        <v>173</v>
      </c>
    </row>
    <row r="425" spans="2:65" s="1" customFormat="1" ht="25.5" customHeight="1">
      <c r="B425" s="41"/>
      <c r="C425" s="192" t="s">
        <v>1188</v>
      </c>
      <c r="D425" s="192" t="s">
        <v>176</v>
      </c>
      <c r="E425" s="193" t="s">
        <v>402</v>
      </c>
      <c r="F425" s="194" t="s">
        <v>3612</v>
      </c>
      <c r="G425" s="195" t="s">
        <v>275</v>
      </c>
      <c r="H425" s="196">
        <v>5.4749999999999996</v>
      </c>
      <c r="I425" s="197"/>
      <c r="J425" s="198">
        <f>ROUND(I425*H425,2)</f>
        <v>0</v>
      </c>
      <c r="K425" s="194" t="s">
        <v>78</v>
      </c>
      <c r="L425" s="61"/>
      <c r="M425" s="199" t="s">
        <v>78</v>
      </c>
      <c r="N425" s="200" t="s">
        <v>50</v>
      </c>
      <c r="O425" s="42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3" t="s">
        <v>239</v>
      </c>
      <c r="AT425" s="23" t="s">
        <v>176</v>
      </c>
      <c r="AU425" s="23" t="s">
        <v>188</v>
      </c>
      <c r="AY425" s="23" t="s">
        <v>173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87</v>
      </c>
      <c r="BK425" s="203">
        <f>ROUND(I425*H425,2)</f>
        <v>0</v>
      </c>
      <c r="BL425" s="23" t="s">
        <v>239</v>
      </c>
      <c r="BM425" s="23" t="s">
        <v>1881</v>
      </c>
    </row>
    <row r="426" spans="2:65" s="1" customFormat="1" ht="27">
      <c r="B426" s="41"/>
      <c r="C426" s="63"/>
      <c r="D426" s="204" t="s">
        <v>182</v>
      </c>
      <c r="E426" s="63"/>
      <c r="F426" s="205" t="s">
        <v>3612</v>
      </c>
      <c r="G426" s="63"/>
      <c r="H426" s="63"/>
      <c r="I426" s="163"/>
      <c r="J426" s="63"/>
      <c r="K426" s="63"/>
      <c r="L426" s="61"/>
      <c r="M426" s="206"/>
      <c r="N426" s="42"/>
      <c r="O426" s="42"/>
      <c r="P426" s="42"/>
      <c r="Q426" s="42"/>
      <c r="R426" s="42"/>
      <c r="S426" s="42"/>
      <c r="T426" s="78"/>
      <c r="AT426" s="23" t="s">
        <v>182</v>
      </c>
      <c r="AU426" s="23" t="s">
        <v>188</v>
      </c>
    </row>
    <row r="427" spans="2:65" s="11" customFormat="1" ht="13.5">
      <c r="B427" s="210"/>
      <c r="C427" s="211"/>
      <c r="D427" s="204" t="s">
        <v>279</v>
      </c>
      <c r="E427" s="212" t="s">
        <v>78</v>
      </c>
      <c r="F427" s="213" t="s">
        <v>3843</v>
      </c>
      <c r="G427" s="211"/>
      <c r="H427" s="214">
        <v>5.4749999999999996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279</v>
      </c>
      <c r="AU427" s="220" t="s">
        <v>188</v>
      </c>
      <c r="AV427" s="11" t="s">
        <v>89</v>
      </c>
      <c r="AW427" s="11" t="s">
        <v>42</v>
      </c>
      <c r="AX427" s="11" t="s">
        <v>87</v>
      </c>
      <c r="AY427" s="220" t="s">
        <v>173</v>
      </c>
    </row>
    <row r="428" spans="2:65" s="1" customFormat="1" ht="16.5" customHeight="1">
      <c r="B428" s="41"/>
      <c r="C428" s="192" t="s">
        <v>1194</v>
      </c>
      <c r="D428" s="192" t="s">
        <v>176</v>
      </c>
      <c r="E428" s="193" t="s">
        <v>407</v>
      </c>
      <c r="F428" s="194" t="s">
        <v>3742</v>
      </c>
      <c r="G428" s="195" t="s">
        <v>256</v>
      </c>
      <c r="H428" s="196">
        <v>0</v>
      </c>
      <c r="I428" s="197"/>
      <c r="J428" s="198">
        <f>ROUND(I428*H428,2)</f>
        <v>0</v>
      </c>
      <c r="K428" s="194" t="s">
        <v>78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3" t="s">
        <v>239</v>
      </c>
      <c r="AT428" s="23" t="s">
        <v>176</v>
      </c>
      <c r="AU428" s="23" t="s">
        <v>188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239</v>
      </c>
      <c r="BM428" s="23" t="s">
        <v>1889</v>
      </c>
    </row>
    <row r="429" spans="2:65" s="1" customFormat="1" ht="13.5">
      <c r="B429" s="41"/>
      <c r="C429" s="63"/>
      <c r="D429" s="204" t="s">
        <v>182</v>
      </c>
      <c r="E429" s="63"/>
      <c r="F429" s="205" t="s">
        <v>3742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188</v>
      </c>
    </row>
    <row r="430" spans="2:65" s="10" customFormat="1" ht="22.35" customHeight="1">
      <c r="B430" s="176"/>
      <c r="C430" s="177"/>
      <c r="D430" s="178" t="s">
        <v>79</v>
      </c>
      <c r="E430" s="190" t="s">
        <v>3615</v>
      </c>
      <c r="F430" s="190" t="s">
        <v>3616</v>
      </c>
      <c r="G430" s="177"/>
      <c r="H430" s="177"/>
      <c r="I430" s="180"/>
      <c r="J430" s="191">
        <f>BK430</f>
        <v>0</v>
      </c>
      <c r="K430" s="177"/>
      <c r="L430" s="182"/>
      <c r="M430" s="183"/>
      <c r="N430" s="184"/>
      <c r="O430" s="184"/>
      <c r="P430" s="185">
        <f>SUM(P431:P436)</f>
        <v>0</v>
      </c>
      <c r="Q430" s="184"/>
      <c r="R430" s="185">
        <f>SUM(R431:R436)</f>
        <v>0</v>
      </c>
      <c r="S430" s="184"/>
      <c r="T430" s="186">
        <f>SUM(T431:T436)</f>
        <v>0</v>
      </c>
      <c r="AR430" s="187" t="s">
        <v>89</v>
      </c>
      <c r="AT430" s="188" t="s">
        <v>79</v>
      </c>
      <c r="AU430" s="188" t="s">
        <v>89</v>
      </c>
      <c r="AY430" s="187" t="s">
        <v>173</v>
      </c>
      <c r="BK430" s="189">
        <f>SUM(BK431:BK436)</f>
        <v>0</v>
      </c>
    </row>
    <row r="431" spans="2:65" s="1" customFormat="1" ht="16.5" customHeight="1">
      <c r="B431" s="41"/>
      <c r="C431" s="192" t="s">
        <v>1199</v>
      </c>
      <c r="D431" s="192" t="s">
        <v>176</v>
      </c>
      <c r="E431" s="193" t="s">
        <v>414</v>
      </c>
      <c r="F431" s="194" t="s">
        <v>3744</v>
      </c>
      <c r="G431" s="195" t="s">
        <v>3618</v>
      </c>
      <c r="H431" s="196">
        <v>32</v>
      </c>
      <c r="I431" s="197"/>
      <c r="J431" s="198">
        <f>ROUND(I431*H431,2)</f>
        <v>0</v>
      </c>
      <c r="K431" s="194" t="s">
        <v>78</v>
      </c>
      <c r="L431" s="61"/>
      <c r="M431" s="199" t="s">
        <v>78</v>
      </c>
      <c r="N431" s="200" t="s">
        <v>50</v>
      </c>
      <c r="O431" s="42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3" t="s">
        <v>239</v>
      </c>
      <c r="AT431" s="23" t="s">
        <v>176</v>
      </c>
      <c r="AU431" s="23" t="s">
        <v>188</v>
      </c>
      <c r="AY431" s="23" t="s">
        <v>173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3" t="s">
        <v>87</v>
      </c>
      <c r="BK431" s="203">
        <f>ROUND(I431*H431,2)</f>
        <v>0</v>
      </c>
      <c r="BL431" s="23" t="s">
        <v>239</v>
      </c>
      <c r="BM431" s="23" t="s">
        <v>1900</v>
      </c>
    </row>
    <row r="432" spans="2:65" s="1" customFormat="1" ht="13.5">
      <c r="B432" s="41"/>
      <c r="C432" s="63"/>
      <c r="D432" s="204" t="s">
        <v>182</v>
      </c>
      <c r="E432" s="63"/>
      <c r="F432" s="205" t="s">
        <v>3744</v>
      </c>
      <c r="G432" s="63"/>
      <c r="H432" s="63"/>
      <c r="I432" s="163"/>
      <c r="J432" s="63"/>
      <c r="K432" s="63"/>
      <c r="L432" s="61"/>
      <c r="M432" s="206"/>
      <c r="N432" s="42"/>
      <c r="O432" s="42"/>
      <c r="P432" s="42"/>
      <c r="Q432" s="42"/>
      <c r="R432" s="42"/>
      <c r="S432" s="42"/>
      <c r="T432" s="78"/>
      <c r="AT432" s="23" t="s">
        <v>182</v>
      </c>
      <c r="AU432" s="23" t="s">
        <v>188</v>
      </c>
    </row>
    <row r="433" spans="2:65" s="1" customFormat="1" ht="16.5" customHeight="1">
      <c r="B433" s="41"/>
      <c r="C433" s="192" t="s">
        <v>1205</v>
      </c>
      <c r="D433" s="192" t="s">
        <v>176</v>
      </c>
      <c r="E433" s="193" t="s">
        <v>420</v>
      </c>
      <c r="F433" s="194" t="s">
        <v>3844</v>
      </c>
      <c r="G433" s="195" t="s">
        <v>3618</v>
      </c>
      <c r="H433" s="196">
        <v>4.2</v>
      </c>
      <c r="I433" s="197"/>
      <c r="J433" s="198">
        <f>ROUND(I433*H433,2)</f>
        <v>0</v>
      </c>
      <c r="K433" s="194" t="s">
        <v>78</v>
      </c>
      <c r="L433" s="61"/>
      <c r="M433" s="199" t="s">
        <v>78</v>
      </c>
      <c r="N433" s="200" t="s">
        <v>50</v>
      </c>
      <c r="O433" s="42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3" t="s">
        <v>239</v>
      </c>
      <c r="AT433" s="23" t="s">
        <v>176</v>
      </c>
      <c r="AU433" s="23" t="s">
        <v>188</v>
      </c>
      <c r="AY433" s="23" t="s">
        <v>173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3" t="s">
        <v>87</v>
      </c>
      <c r="BK433" s="203">
        <f>ROUND(I433*H433,2)</f>
        <v>0</v>
      </c>
      <c r="BL433" s="23" t="s">
        <v>239</v>
      </c>
      <c r="BM433" s="23" t="s">
        <v>1917</v>
      </c>
    </row>
    <row r="434" spans="2:65" s="1" customFormat="1" ht="13.5">
      <c r="B434" s="41"/>
      <c r="C434" s="63"/>
      <c r="D434" s="204" t="s">
        <v>182</v>
      </c>
      <c r="E434" s="63"/>
      <c r="F434" s="205" t="s">
        <v>3844</v>
      </c>
      <c r="G434" s="63"/>
      <c r="H434" s="63"/>
      <c r="I434" s="163"/>
      <c r="J434" s="63"/>
      <c r="K434" s="63"/>
      <c r="L434" s="61"/>
      <c r="M434" s="206"/>
      <c r="N434" s="42"/>
      <c r="O434" s="42"/>
      <c r="P434" s="42"/>
      <c r="Q434" s="42"/>
      <c r="R434" s="42"/>
      <c r="S434" s="42"/>
      <c r="T434" s="78"/>
      <c r="AT434" s="23" t="s">
        <v>182</v>
      </c>
      <c r="AU434" s="23" t="s">
        <v>188</v>
      </c>
    </row>
    <row r="435" spans="2:65" s="1" customFormat="1" ht="16.5" customHeight="1">
      <c r="B435" s="41"/>
      <c r="C435" s="192" t="s">
        <v>1211</v>
      </c>
      <c r="D435" s="192" t="s">
        <v>176</v>
      </c>
      <c r="E435" s="193" t="s">
        <v>427</v>
      </c>
      <c r="F435" s="194" t="s">
        <v>3845</v>
      </c>
      <c r="G435" s="195" t="s">
        <v>3618</v>
      </c>
      <c r="H435" s="196">
        <v>6</v>
      </c>
      <c r="I435" s="197"/>
      <c r="J435" s="198">
        <f>ROUND(I435*H435,2)</f>
        <v>0</v>
      </c>
      <c r="K435" s="194" t="s">
        <v>78</v>
      </c>
      <c r="L435" s="61"/>
      <c r="M435" s="199" t="s">
        <v>78</v>
      </c>
      <c r="N435" s="200" t="s">
        <v>50</v>
      </c>
      <c r="O435" s="42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3" t="s">
        <v>239</v>
      </c>
      <c r="AT435" s="23" t="s">
        <v>176</v>
      </c>
      <c r="AU435" s="23" t="s">
        <v>188</v>
      </c>
      <c r="AY435" s="23" t="s">
        <v>173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3" t="s">
        <v>87</v>
      </c>
      <c r="BK435" s="203">
        <f>ROUND(I435*H435,2)</f>
        <v>0</v>
      </c>
      <c r="BL435" s="23" t="s">
        <v>239</v>
      </c>
      <c r="BM435" s="23" t="s">
        <v>1932</v>
      </c>
    </row>
    <row r="436" spans="2:65" s="1" customFormat="1" ht="13.5">
      <c r="B436" s="41"/>
      <c r="C436" s="63"/>
      <c r="D436" s="204" t="s">
        <v>182</v>
      </c>
      <c r="E436" s="63"/>
      <c r="F436" s="205" t="s">
        <v>3845</v>
      </c>
      <c r="G436" s="63"/>
      <c r="H436" s="63"/>
      <c r="I436" s="163"/>
      <c r="J436" s="63"/>
      <c r="K436" s="63"/>
      <c r="L436" s="61"/>
      <c r="M436" s="206"/>
      <c r="N436" s="42"/>
      <c r="O436" s="42"/>
      <c r="P436" s="42"/>
      <c r="Q436" s="42"/>
      <c r="R436" s="42"/>
      <c r="S436" s="42"/>
      <c r="T436" s="78"/>
      <c r="AT436" s="23" t="s">
        <v>182</v>
      </c>
      <c r="AU436" s="23" t="s">
        <v>188</v>
      </c>
    </row>
    <row r="437" spans="2:65" s="10" customFormat="1" ht="22.35" customHeight="1">
      <c r="B437" s="176"/>
      <c r="C437" s="177"/>
      <c r="D437" s="178" t="s">
        <v>79</v>
      </c>
      <c r="E437" s="190" t="s">
        <v>3625</v>
      </c>
      <c r="F437" s="190" t="s">
        <v>3626</v>
      </c>
      <c r="G437" s="177"/>
      <c r="H437" s="177"/>
      <c r="I437" s="180"/>
      <c r="J437" s="191">
        <f>BK437</f>
        <v>0</v>
      </c>
      <c r="K437" s="177"/>
      <c r="L437" s="182"/>
      <c r="M437" s="183"/>
      <c r="N437" s="184"/>
      <c r="O437" s="184"/>
      <c r="P437" s="185">
        <f>SUM(P438:P443)</f>
        <v>0</v>
      </c>
      <c r="Q437" s="184"/>
      <c r="R437" s="185">
        <f>SUM(R438:R443)</f>
        <v>0</v>
      </c>
      <c r="S437" s="184"/>
      <c r="T437" s="186">
        <f>SUM(T438:T443)</f>
        <v>0</v>
      </c>
      <c r="AR437" s="187" t="s">
        <v>89</v>
      </c>
      <c r="AT437" s="188" t="s">
        <v>79</v>
      </c>
      <c r="AU437" s="188" t="s">
        <v>89</v>
      </c>
      <c r="AY437" s="187" t="s">
        <v>173</v>
      </c>
      <c r="BK437" s="189">
        <f>SUM(BK438:BK443)</f>
        <v>0</v>
      </c>
    </row>
    <row r="438" spans="2:65" s="1" customFormat="1" ht="16.5" customHeight="1">
      <c r="B438" s="41"/>
      <c r="C438" s="192" t="s">
        <v>1216</v>
      </c>
      <c r="D438" s="192" t="s">
        <v>176</v>
      </c>
      <c r="E438" s="193" t="s">
        <v>434</v>
      </c>
      <c r="F438" s="194" t="s">
        <v>3846</v>
      </c>
      <c r="G438" s="195" t="s">
        <v>1260</v>
      </c>
      <c r="H438" s="196">
        <v>1</v>
      </c>
      <c r="I438" s="197"/>
      <c r="J438" s="198">
        <f>ROUND(I438*H438,2)</f>
        <v>0</v>
      </c>
      <c r="K438" s="194" t="s">
        <v>78</v>
      </c>
      <c r="L438" s="61"/>
      <c r="M438" s="199" t="s">
        <v>78</v>
      </c>
      <c r="N438" s="200" t="s">
        <v>50</v>
      </c>
      <c r="O438" s="42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3" t="s">
        <v>239</v>
      </c>
      <c r="AT438" s="23" t="s">
        <v>176</v>
      </c>
      <c r="AU438" s="23" t="s">
        <v>188</v>
      </c>
      <c r="AY438" s="23" t="s">
        <v>173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3" t="s">
        <v>87</v>
      </c>
      <c r="BK438" s="203">
        <f>ROUND(I438*H438,2)</f>
        <v>0</v>
      </c>
      <c r="BL438" s="23" t="s">
        <v>239</v>
      </c>
      <c r="BM438" s="23" t="s">
        <v>1946</v>
      </c>
    </row>
    <row r="439" spans="2:65" s="1" customFormat="1" ht="13.5">
      <c r="B439" s="41"/>
      <c r="C439" s="63"/>
      <c r="D439" s="204" t="s">
        <v>182</v>
      </c>
      <c r="E439" s="63"/>
      <c r="F439" s="205" t="s">
        <v>3846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182</v>
      </c>
      <c r="AU439" s="23" t="s">
        <v>188</v>
      </c>
    </row>
    <row r="440" spans="2:65" s="1" customFormat="1" ht="16.5" customHeight="1">
      <c r="B440" s="41"/>
      <c r="C440" s="192" t="s">
        <v>1221</v>
      </c>
      <c r="D440" s="192" t="s">
        <v>176</v>
      </c>
      <c r="E440" s="193" t="s">
        <v>441</v>
      </c>
      <c r="F440" s="194" t="s">
        <v>3847</v>
      </c>
      <c r="G440" s="195" t="s">
        <v>1260</v>
      </c>
      <c r="H440" s="196">
        <v>1</v>
      </c>
      <c r="I440" s="197"/>
      <c r="J440" s="198">
        <f>ROUND(I440*H440,2)</f>
        <v>0</v>
      </c>
      <c r="K440" s="194" t="s">
        <v>78</v>
      </c>
      <c r="L440" s="61"/>
      <c r="M440" s="199" t="s">
        <v>78</v>
      </c>
      <c r="N440" s="200" t="s">
        <v>50</v>
      </c>
      <c r="O440" s="4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3" t="s">
        <v>239</v>
      </c>
      <c r="AT440" s="23" t="s">
        <v>176</v>
      </c>
      <c r="AU440" s="23" t="s">
        <v>188</v>
      </c>
      <c r="AY440" s="23" t="s">
        <v>173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3" t="s">
        <v>87</v>
      </c>
      <c r="BK440" s="203">
        <f>ROUND(I440*H440,2)</f>
        <v>0</v>
      </c>
      <c r="BL440" s="23" t="s">
        <v>239</v>
      </c>
      <c r="BM440" s="23" t="s">
        <v>1961</v>
      </c>
    </row>
    <row r="441" spans="2:65" s="1" customFormat="1" ht="13.5">
      <c r="B441" s="41"/>
      <c r="C441" s="63"/>
      <c r="D441" s="204" t="s">
        <v>182</v>
      </c>
      <c r="E441" s="63"/>
      <c r="F441" s="205" t="s">
        <v>3847</v>
      </c>
      <c r="G441" s="63"/>
      <c r="H441" s="63"/>
      <c r="I441" s="163"/>
      <c r="J441" s="63"/>
      <c r="K441" s="63"/>
      <c r="L441" s="61"/>
      <c r="M441" s="206"/>
      <c r="N441" s="42"/>
      <c r="O441" s="42"/>
      <c r="P441" s="42"/>
      <c r="Q441" s="42"/>
      <c r="R441" s="42"/>
      <c r="S441" s="42"/>
      <c r="T441" s="78"/>
      <c r="AT441" s="23" t="s">
        <v>182</v>
      </c>
      <c r="AU441" s="23" t="s">
        <v>188</v>
      </c>
    </row>
    <row r="442" spans="2:65" s="1" customFormat="1" ht="25.5" customHeight="1">
      <c r="B442" s="41"/>
      <c r="C442" s="192" t="s">
        <v>1226</v>
      </c>
      <c r="D442" s="192" t="s">
        <v>176</v>
      </c>
      <c r="E442" s="193" t="s">
        <v>666</v>
      </c>
      <c r="F442" s="194" t="s">
        <v>3848</v>
      </c>
      <c r="G442" s="195" t="s">
        <v>1260</v>
      </c>
      <c r="H442" s="196">
        <v>1</v>
      </c>
      <c r="I442" s="197"/>
      <c r="J442" s="198">
        <f>ROUND(I442*H442,2)</f>
        <v>0</v>
      </c>
      <c r="K442" s="194" t="s">
        <v>78</v>
      </c>
      <c r="L442" s="61"/>
      <c r="M442" s="199" t="s">
        <v>78</v>
      </c>
      <c r="N442" s="200" t="s">
        <v>50</v>
      </c>
      <c r="O442" s="4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3" t="s">
        <v>239</v>
      </c>
      <c r="AT442" s="23" t="s">
        <v>176</v>
      </c>
      <c r="AU442" s="23" t="s">
        <v>188</v>
      </c>
      <c r="AY442" s="23" t="s">
        <v>173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3" t="s">
        <v>87</v>
      </c>
      <c r="BK442" s="203">
        <f>ROUND(I442*H442,2)</f>
        <v>0</v>
      </c>
      <c r="BL442" s="23" t="s">
        <v>239</v>
      </c>
      <c r="BM442" s="23" t="s">
        <v>1973</v>
      </c>
    </row>
    <row r="443" spans="2:65" s="1" customFormat="1" ht="13.5">
      <c r="B443" s="41"/>
      <c r="C443" s="63"/>
      <c r="D443" s="204" t="s">
        <v>182</v>
      </c>
      <c r="E443" s="63"/>
      <c r="F443" s="205" t="s">
        <v>3848</v>
      </c>
      <c r="G443" s="63"/>
      <c r="H443" s="63"/>
      <c r="I443" s="163"/>
      <c r="J443" s="63"/>
      <c r="K443" s="63"/>
      <c r="L443" s="61"/>
      <c r="M443" s="206"/>
      <c r="N443" s="42"/>
      <c r="O443" s="42"/>
      <c r="P443" s="42"/>
      <c r="Q443" s="42"/>
      <c r="R443" s="42"/>
      <c r="S443" s="42"/>
      <c r="T443" s="78"/>
      <c r="AT443" s="23" t="s">
        <v>182</v>
      </c>
      <c r="AU443" s="23" t="s">
        <v>188</v>
      </c>
    </row>
    <row r="444" spans="2:65" s="10" customFormat="1" ht="22.35" customHeight="1">
      <c r="B444" s="176"/>
      <c r="C444" s="177"/>
      <c r="D444" s="178" t="s">
        <v>79</v>
      </c>
      <c r="E444" s="190" t="s">
        <v>3632</v>
      </c>
      <c r="F444" s="190" t="s">
        <v>3633</v>
      </c>
      <c r="G444" s="177"/>
      <c r="H444" s="177"/>
      <c r="I444" s="180"/>
      <c r="J444" s="191">
        <f>BK444</f>
        <v>0</v>
      </c>
      <c r="K444" s="177"/>
      <c r="L444" s="182"/>
      <c r="M444" s="183"/>
      <c r="N444" s="184"/>
      <c r="O444" s="184"/>
      <c r="P444" s="185">
        <f>SUM(P445:P450)</f>
        <v>0</v>
      </c>
      <c r="Q444" s="184"/>
      <c r="R444" s="185">
        <f>SUM(R445:R450)</f>
        <v>0</v>
      </c>
      <c r="S444" s="184"/>
      <c r="T444" s="186">
        <f>SUM(T445:T450)</f>
        <v>0</v>
      </c>
      <c r="AR444" s="187" t="s">
        <v>89</v>
      </c>
      <c r="AT444" s="188" t="s">
        <v>79</v>
      </c>
      <c r="AU444" s="188" t="s">
        <v>89</v>
      </c>
      <c r="AY444" s="187" t="s">
        <v>173</v>
      </c>
      <c r="BK444" s="189">
        <f>SUM(BK445:BK450)</f>
        <v>0</v>
      </c>
    </row>
    <row r="445" spans="2:65" s="1" customFormat="1" ht="25.5" customHeight="1">
      <c r="B445" s="41"/>
      <c r="C445" s="192" t="s">
        <v>1233</v>
      </c>
      <c r="D445" s="192" t="s">
        <v>176</v>
      </c>
      <c r="E445" s="193" t="s">
        <v>673</v>
      </c>
      <c r="F445" s="194" t="s">
        <v>3849</v>
      </c>
      <c r="G445" s="195" t="s">
        <v>1260</v>
      </c>
      <c r="H445" s="196">
        <v>1</v>
      </c>
      <c r="I445" s="197"/>
      <c r="J445" s="198">
        <f>ROUND(I445*H445,2)</f>
        <v>0</v>
      </c>
      <c r="K445" s="194" t="s">
        <v>78</v>
      </c>
      <c r="L445" s="61"/>
      <c r="M445" s="199" t="s">
        <v>78</v>
      </c>
      <c r="N445" s="200" t="s">
        <v>50</v>
      </c>
      <c r="O445" s="4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3" t="s">
        <v>239</v>
      </c>
      <c r="AT445" s="23" t="s">
        <v>176</v>
      </c>
      <c r="AU445" s="23" t="s">
        <v>188</v>
      </c>
      <c r="AY445" s="23" t="s">
        <v>173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3" t="s">
        <v>87</v>
      </c>
      <c r="BK445" s="203">
        <f>ROUND(I445*H445,2)</f>
        <v>0</v>
      </c>
      <c r="BL445" s="23" t="s">
        <v>239</v>
      </c>
      <c r="BM445" s="23" t="s">
        <v>1984</v>
      </c>
    </row>
    <row r="446" spans="2:65" s="1" customFormat="1" ht="27">
      <c r="B446" s="41"/>
      <c r="C446" s="63"/>
      <c r="D446" s="204" t="s">
        <v>182</v>
      </c>
      <c r="E446" s="63"/>
      <c r="F446" s="205" t="s">
        <v>3849</v>
      </c>
      <c r="G446" s="63"/>
      <c r="H446" s="63"/>
      <c r="I446" s="163"/>
      <c r="J446" s="63"/>
      <c r="K446" s="63"/>
      <c r="L446" s="61"/>
      <c r="M446" s="206"/>
      <c r="N446" s="42"/>
      <c r="O446" s="42"/>
      <c r="P446" s="42"/>
      <c r="Q446" s="42"/>
      <c r="R446" s="42"/>
      <c r="S446" s="42"/>
      <c r="T446" s="78"/>
      <c r="AT446" s="23" t="s">
        <v>182</v>
      </c>
      <c r="AU446" s="23" t="s">
        <v>188</v>
      </c>
    </row>
    <row r="447" spans="2:65" s="1" customFormat="1" ht="16.5" customHeight="1">
      <c r="B447" s="41"/>
      <c r="C447" s="192" t="s">
        <v>1239</v>
      </c>
      <c r="D447" s="192" t="s">
        <v>176</v>
      </c>
      <c r="E447" s="193" t="s">
        <v>678</v>
      </c>
      <c r="F447" s="194" t="s">
        <v>3850</v>
      </c>
      <c r="G447" s="195" t="s">
        <v>1260</v>
      </c>
      <c r="H447" s="196">
        <v>2</v>
      </c>
      <c r="I447" s="197"/>
      <c r="J447" s="198">
        <f>ROUND(I447*H447,2)</f>
        <v>0</v>
      </c>
      <c r="K447" s="194" t="s">
        <v>78</v>
      </c>
      <c r="L447" s="61"/>
      <c r="M447" s="199" t="s">
        <v>78</v>
      </c>
      <c r="N447" s="200" t="s">
        <v>50</v>
      </c>
      <c r="O447" s="42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3" t="s">
        <v>239</v>
      </c>
      <c r="AT447" s="23" t="s">
        <v>176</v>
      </c>
      <c r="AU447" s="23" t="s">
        <v>188</v>
      </c>
      <c r="AY447" s="23" t="s">
        <v>173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3" t="s">
        <v>87</v>
      </c>
      <c r="BK447" s="203">
        <f>ROUND(I447*H447,2)</f>
        <v>0</v>
      </c>
      <c r="BL447" s="23" t="s">
        <v>239</v>
      </c>
      <c r="BM447" s="23" t="s">
        <v>1998</v>
      </c>
    </row>
    <row r="448" spans="2:65" s="1" customFormat="1" ht="13.5">
      <c r="B448" s="41"/>
      <c r="C448" s="63"/>
      <c r="D448" s="204" t="s">
        <v>182</v>
      </c>
      <c r="E448" s="63"/>
      <c r="F448" s="205" t="s">
        <v>3850</v>
      </c>
      <c r="G448" s="63"/>
      <c r="H448" s="63"/>
      <c r="I448" s="163"/>
      <c r="J448" s="63"/>
      <c r="K448" s="63"/>
      <c r="L448" s="61"/>
      <c r="M448" s="206"/>
      <c r="N448" s="42"/>
      <c r="O448" s="42"/>
      <c r="P448" s="42"/>
      <c r="Q448" s="42"/>
      <c r="R448" s="42"/>
      <c r="S448" s="42"/>
      <c r="T448" s="78"/>
      <c r="AT448" s="23" t="s">
        <v>182</v>
      </c>
      <c r="AU448" s="23" t="s">
        <v>188</v>
      </c>
    </row>
    <row r="449" spans="2:65" s="1" customFormat="1" ht="16.5" customHeight="1">
      <c r="B449" s="41"/>
      <c r="C449" s="192" t="s">
        <v>1245</v>
      </c>
      <c r="D449" s="192" t="s">
        <v>176</v>
      </c>
      <c r="E449" s="193" t="s">
        <v>683</v>
      </c>
      <c r="F449" s="194" t="s">
        <v>3638</v>
      </c>
      <c r="G449" s="195" t="s">
        <v>327</v>
      </c>
      <c r="H449" s="196">
        <v>32</v>
      </c>
      <c r="I449" s="197"/>
      <c r="J449" s="198">
        <f>ROUND(I449*H449,2)</f>
        <v>0</v>
      </c>
      <c r="K449" s="194" t="s">
        <v>78</v>
      </c>
      <c r="L449" s="61"/>
      <c r="M449" s="199" t="s">
        <v>78</v>
      </c>
      <c r="N449" s="200" t="s">
        <v>50</v>
      </c>
      <c r="O449" s="42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3" t="s">
        <v>239</v>
      </c>
      <c r="AT449" s="23" t="s">
        <v>176</v>
      </c>
      <c r="AU449" s="23" t="s">
        <v>188</v>
      </c>
      <c r="AY449" s="23" t="s">
        <v>173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3" t="s">
        <v>87</v>
      </c>
      <c r="BK449" s="203">
        <f>ROUND(I449*H449,2)</f>
        <v>0</v>
      </c>
      <c r="BL449" s="23" t="s">
        <v>239</v>
      </c>
      <c r="BM449" s="23" t="s">
        <v>2016</v>
      </c>
    </row>
    <row r="450" spans="2:65" s="1" customFormat="1" ht="13.5">
      <c r="B450" s="41"/>
      <c r="C450" s="63"/>
      <c r="D450" s="204" t="s">
        <v>182</v>
      </c>
      <c r="E450" s="63"/>
      <c r="F450" s="205" t="s">
        <v>3638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182</v>
      </c>
      <c r="AU450" s="23" t="s">
        <v>188</v>
      </c>
    </row>
    <row r="451" spans="2:65" s="10" customFormat="1" ht="29.85" customHeight="1">
      <c r="B451" s="176"/>
      <c r="C451" s="177"/>
      <c r="D451" s="178" t="s">
        <v>79</v>
      </c>
      <c r="E451" s="190" t="s">
        <v>3851</v>
      </c>
      <c r="F451" s="190" t="s">
        <v>3852</v>
      </c>
      <c r="G451" s="177"/>
      <c r="H451" s="177"/>
      <c r="I451" s="180"/>
      <c r="J451" s="191">
        <f>BK451</f>
        <v>0</v>
      </c>
      <c r="K451" s="177"/>
      <c r="L451" s="182"/>
      <c r="M451" s="183"/>
      <c r="N451" s="184"/>
      <c r="O451" s="184"/>
      <c r="P451" s="185">
        <f>P452+P480+P503+P506</f>
        <v>0</v>
      </c>
      <c r="Q451" s="184"/>
      <c r="R451" s="185">
        <f>R452+R480+R503+R506</f>
        <v>0</v>
      </c>
      <c r="S451" s="184"/>
      <c r="T451" s="186">
        <f>T452+T480+T503+T506</f>
        <v>0</v>
      </c>
      <c r="AR451" s="187" t="s">
        <v>87</v>
      </c>
      <c r="AT451" s="188" t="s">
        <v>79</v>
      </c>
      <c r="AU451" s="188" t="s">
        <v>87</v>
      </c>
      <c r="AY451" s="187" t="s">
        <v>173</v>
      </c>
      <c r="BK451" s="189">
        <f>BK452+BK480+BK503+BK506</f>
        <v>0</v>
      </c>
    </row>
    <row r="452" spans="2:65" s="10" customFormat="1" ht="14.85" customHeight="1">
      <c r="B452" s="176"/>
      <c r="C452" s="177"/>
      <c r="D452" s="178" t="s">
        <v>79</v>
      </c>
      <c r="E452" s="190" t="s">
        <v>3644</v>
      </c>
      <c r="F452" s="190" t="s">
        <v>3645</v>
      </c>
      <c r="G452" s="177"/>
      <c r="H452" s="177"/>
      <c r="I452" s="180"/>
      <c r="J452" s="191">
        <f>BK452</f>
        <v>0</v>
      </c>
      <c r="K452" s="177"/>
      <c r="L452" s="182"/>
      <c r="M452" s="183"/>
      <c r="N452" s="184"/>
      <c r="O452" s="184"/>
      <c r="P452" s="185">
        <f>SUM(P453:P479)</f>
        <v>0</v>
      </c>
      <c r="Q452" s="184"/>
      <c r="R452" s="185">
        <f>SUM(R453:R479)</f>
        <v>0</v>
      </c>
      <c r="S452" s="184"/>
      <c r="T452" s="186">
        <f>SUM(T453:T479)</f>
        <v>0</v>
      </c>
      <c r="AR452" s="187" t="s">
        <v>87</v>
      </c>
      <c r="AT452" s="188" t="s">
        <v>79</v>
      </c>
      <c r="AU452" s="188" t="s">
        <v>89</v>
      </c>
      <c r="AY452" s="187" t="s">
        <v>173</v>
      </c>
      <c r="BK452" s="189">
        <f>SUM(BK453:BK479)</f>
        <v>0</v>
      </c>
    </row>
    <row r="453" spans="2:65" s="1" customFormat="1" ht="16.5" customHeight="1">
      <c r="B453" s="41"/>
      <c r="C453" s="192" t="s">
        <v>1249</v>
      </c>
      <c r="D453" s="192" t="s">
        <v>176</v>
      </c>
      <c r="E453" s="193" t="s">
        <v>3503</v>
      </c>
      <c r="F453" s="194" t="s">
        <v>3853</v>
      </c>
      <c r="G453" s="195" t="s">
        <v>275</v>
      </c>
      <c r="H453" s="196">
        <v>0</v>
      </c>
      <c r="I453" s="197"/>
      <c r="J453" s="198">
        <f>ROUND(I453*H453,2)</f>
        <v>0</v>
      </c>
      <c r="K453" s="194" t="s">
        <v>78</v>
      </c>
      <c r="L453" s="61"/>
      <c r="M453" s="199" t="s">
        <v>78</v>
      </c>
      <c r="N453" s="200" t="s">
        <v>50</v>
      </c>
      <c r="O453" s="42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3" t="s">
        <v>194</v>
      </c>
      <c r="AT453" s="23" t="s">
        <v>176</v>
      </c>
      <c r="AU453" s="23" t="s">
        <v>188</v>
      </c>
      <c r="AY453" s="23" t="s">
        <v>173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3" t="s">
        <v>87</v>
      </c>
      <c r="BK453" s="203">
        <f>ROUND(I453*H453,2)</f>
        <v>0</v>
      </c>
      <c r="BL453" s="23" t="s">
        <v>194</v>
      </c>
      <c r="BM453" s="23" t="s">
        <v>2042</v>
      </c>
    </row>
    <row r="454" spans="2:65" s="1" customFormat="1" ht="13.5">
      <c r="B454" s="41"/>
      <c r="C454" s="63"/>
      <c r="D454" s="204" t="s">
        <v>182</v>
      </c>
      <c r="E454" s="63"/>
      <c r="F454" s="205" t="s">
        <v>3853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182</v>
      </c>
      <c r="AU454" s="23" t="s">
        <v>188</v>
      </c>
    </row>
    <row r="455" spans="2:65" s="1" customFormat="1" ht="38.25" customHeight="1">
      <c r="B455" s="41"/>
      <c r="C455" s="192" t="s">
        <v>1293</v>
      </c>
      <c r="D455" s="192" t="s">
        <v>176</v>
      </c>
      <c r="E455" s="193" t="s">
        <v>3529</v>
      </c>
      <c r="F455" s="194" t="s">
        <v>3854</v>
      </c>
      <c r="G455" s="195" t="s">
        <v>275</v>
      </c>
      <c r="H455" s="196">
        <v>17.28</v>
      </c>
      <c r="I455" s="197"/>
      <c r="J455" s="198">
        <f>ROUND(I455*H455,2)</f>
        <v>0</v>
      </c>
      <c r="K455" s="194" t="s">
        <v>78</v>
      </c>
      <c r="L455" s="61"/>
      <c r="M455" s="199" t="s">
        <v>78</v>
      </c>
      <c r="N455" s="200" t="s">
        <v>50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3" t="s">
        <v>194</v>
      </c>
      <c r="AT455" s="23" t="s">
        <v>176</v>
      </c>
      <c r="AU455" s="23" t="s">
        <v>188</v>
      </c>
      <c r="AY455" s="23" t="s">
        <v>173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3" t="s">
        <v>87</v>
      </c>
      <c r="BK455" s="203">
        <f>ROUND(I455*H455,2)</f>
        <v>0</v>
      </c>
      <c r="BL455" s="23" t="s">
        <v>194</v>
      </c>
      <c r="BM455" s="23" t="s">
        <v>2050</v>
      </c>
    </row>
    <row r="456" spans="2:65" s="1" customFormat="1" ht="40.5">
      <c r="B456" s="41"/>
      <c r="C456" s="63"/>
      <c r="D456" s="204" t="s">
        <v>182</v>
      </c>
      <c r="E456" s="63"/>
      <c r="F456" s="205" t="s">
        <v>3854</v>
      </c>
      <c r="G456" s="63"/>
      <c r="H456" s="63"/>
      <c r="I456" s="163"/>
      <c r="J456" s="63"/>
      <c r="K456" s="63"/>
      <c r="L456" s="61"/>
      <c r="M456" s="206"/>
      <c r="N456" s="42"/>
      <c r="O456" s="42"/>
      <c r="P456" s="42"/>
      <c r="Q456" s="42"/>
      <c r="R456" s="42"/>
      <c r="S456" s="42"/>
      <c r="T456" s="78"/>
      <c r="AT456" s="23" t="s">
        <v>182</v>
      </c>
      <c r="AU456" s="23" t="s">
        <v>188</v>
      </c>
    </row>
    <row r="457" spans="2:65" s="11" customFormat="1" ht="13.5">
      <c r="B457" s="210"/>
      <c r="C457" s="211"/>
      <c r="D457" s="204" t="s">
        <v>279</v>
      </c>
      <c r="E457" s="212" t="s">
        <v>78</v>
      </c>
      <c r="F457" s="213" t="s">
        <v>3855</v>
      </c>
      <c r="G457" s="211"/>
      <c r="H457" s="214">
        <v>14.56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279</v>
      </c>
      <c r="AU457" s="220" t="s">
        <v>188</v>
      </c>
      <c r="AV457" s="11" t="s">
        <v>89</v>
      </c>
      <c r="AW457" s="11" t="s">
        <v>42</v>
      </c>
      <c r="AX457" s="11" t="s">
        <v>80</v>
      </c>
      <c r="AY457" s="220" t="s">
        <v>173</v>
      </c>
    </row>
    <row r="458" spans="2:65" s="11" customFormat="1" ht="13.5">
      <c r="B458" s="210"/>
      <c r="C458" s="211"/>
      <c r="D458" s="204" t="s">
        <v>279</v>
      </c>
      <c r="E458" s="212" t="s">
        <v>78</v>
      </c>
      <c r="F458" s="213" t="s">
        <v>3856</v>
      </c>
      <c r="G458" s="211"/>
      <c r="H458" s="214">
        <v>2.72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279</v>
      </c>
      <c r="AU458" s="220" t="s">
        <v>188</v>
      </c>
      <c r="AV458" s="11" t="s">
        <v>89</v>
      </c>
      <c r="AW458" s="11" t="s">
        <v>42</v>
      </c>
      <c r="AX458" s="11" t="s">
        <v>80</v>
      </c>
      <c r="AY458" s="220" t="s">
        <v>173</v>
      </c>
    </row>
    <row r="459" spans="2:65" s="13" customFormat="1" ht="13.5">
      <c r="B459" s="231"/>
      <c r="C459" s="232"/>
      <c r="D459" s="204" t="s">
        <v>279</v>
      </c>
      <c r="E459" s="233" t="s">
        <v>78</v>
      </c>
      <c r="F459" s="234" t="s">
        <v>292</v>
      </c>
      <c r="G459" s="232"/>
      <c r="H459" s="235">
        <v>17.28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279</v>
      </c>
      <c r="AU459" s="241" t="s">
        <v>188</v>
      </c>
      <c r="AV459" s="13" t="s">
        <v>194</v>
      </c>
      <c r="AW459" s="13" t="s">
        <v>42</v>
      </c>
      <c r="AX459" s="13" t="s">
        <v>87</v>
      </c>
      <c r="AY459" s="241" t="s">
        <v>173</v>
      </c>
    </row>
    <row r="460" spans="2:65" s="1" customFormat="1" ht="38.25" customHeight="1">
      <c r="B460" s="41"/>
      <c r="C460" s="192" t="s">
        <v>1302</v>
      </c>
      <c r="D460" s="192" t="s">
        <v>176</v>
      </c>
      <c r="E460" s="193" t="s">
        <v>3857</v>
      </c>
      <c r="F460" s="194" t="s">
        <v>3794</v>
      </c>
      <c r="G460" s="195" t="s">
        <v>275</v>
      </c>
      <c r="H460" s="196">
        <v>6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3" t="s">
        <v>194</v>
      </c>
      <c r="AT460" s="23" t="s">
        <v>176</v>
      </c>
      <c r="AU460" s="23" t="s">
        <v>188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194</v>
      </c>
      <c r="BM460" s="23" t="s">
        <v>2060</v>
      </c>
    </row>
    <row r="461" spans="2:65" s="1" customFormat="1" ht="27">
      <c r="B461" s="41"/>
      <c r="C461" s="63"/>
      <c r="D461" s="204" t="s">
        <v>182</v>
      </c>
      <c r="E461" s="63"/>
      <c r="F461" s="205" t="s">
        <v>3794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188</v>
      </c>
    </row>
    <row r="462" spans="2:65" s="11" customFormat="1" ht="13.5">
      <c r="B462" s="210"/>
      <c r="C462" s="211"/>
      <c r="D462" s="204" t="s">
        <v>279</v>
      </c>
      <c r="E462" s="212" t="s">
        <v>78</v>
      </c>
      <c r="F462" s="213" t="s">
        <v>3858</v>
      </c>
      <c r="G462" s="211"/>
      <c r="H462" s="214">
        <v>6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279</v>
      </c>
      <c r="AU462" s="220" t="s">
        <v>188</v>
      </c>
      <c r="AV462" s="11" t="s">
        <v>89</v>
      </c>
      <c r="AW462" s="11" t="s">
        <v>42</v>
      </c>
      <c r="AX462" s="11" t="s">
        <v>87</v>
      </c>
      <c r="AY462" s="220" t="s">
        <v>173</v>
      </c>
    </row>
    <row r="463" spans="2:65" s="1" customFormat="1" ht="16.5" customHeight="1">
      <c r="B463" s="41"/>
      <c r="C463" s="192" t="s">
        <v>1309</v>
      </c>
      <c r="D463" s="192" t="s">
        <v>176</v>
      </c>
      <c r="E463" s="193" t="s">
        <v>3859</v>
      </c>
      <c r="F463" s="194" t="s">
        <v>3604</v>
      </c>
      <c r="G463" s="195" t="s">
        <v>275</v>
      </c>
      <c r="H463" s="196">
        <v>21</v>
      </c>
      <c r="I463" s="197"/>
      <c r="J463" s="198">
        <f>ROUND(I463*H463,2)</f>
        <v>0</v>
      </c>
      <c r="K463" s="194" t="s">
        <v>78</v>
      </c>
      <c r="L463" s="61"/>
      <c r="M463" s="199" t="s">
        <v>78</v>
      </c>
      <c r="N463" s="200" t="s">
        <v>50</v>
      </c>
      <c r="O463" s="42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23" t="s">
        <v>194</v>
      </c>
      <c r="AT463" s="23" t="s">
        <v>176</v>
      </c>
      <c r="AU463" s="23" t="s">
        <v>188</v>
      </c>
      <c r="AY463" s="23" t="s">
        <v>173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3" t="s">
        <v>87</v>
      </c>
      <c r="BK463" s="203">
        <f>ROUND(I463*H463,2)</f>
        <v>0</v>
      </c>
      <c r="BL463" s="23" t="s">
        <v>194</v>
      </c>
      <c r="BM463" s="23" t="s">
        <v>2068</v>
      </c>
    </row>
    <row r="464" spans="2:65" s="1" customFormat="1" ht="13.5">
      <c r="B464" s="41"/>
      <c r="C464" s="63"/>
      <c r="D464" s="204" t="s">
        <v>182</v>
      </c>
      <c r="E464" s="63"/>
      <c r="F464" s="205" t="s">
        <v>3604</v>
      </c>
      <c r="G464" s="63"/>
      <c r="H464" s="63"/>
      <c r="I464" s="163"/>
      <c r="J464" s="63"/>
      <c r="K464" s="63"/>
      <c r="L464" s="61"/>
      <c r="M464" s="206"/>
      <c r="N464" s="42"/>
      <c r="O464" s="42"/>
      <c r="P464" s="42"/>
      <c r="Q464" s="42"/>
      <c r="R464" s="42"/>
      <c r="S464" s="42"/>
      <c r="T464" s="78"/>
      <c r="AT464" s="23" t="s">
        <v>182</v>
      </c>
      <c r="AU464" s="23" t="s">
        <v>188</v>
      </c>
    </row>
    <row r="465" spans="2:65" s="1" customFormat="1" ht="16.5" customHeight="1">
      <c r="B465" s="41"/>
      <c r="C465" s="192" t="s">
        <v>1316</v>
      </c>
      <c r="D465" s="192" t="s">
        <v>176</v>
      </c>
      <c r="E465" s="193" t="s">
        <v>3860</v>
      </c>
      <c r="F465" s="194" t="s">
        <v>3658</v>
      </c>
      <c r="G465" s="195" t="s">
        <v>275</v>
      </c>
      <c r="H465" s="196">
        <v>21</v>
      </c>
      <c r="I465" s="197"/>
      <c r="J465" s="198">
        <f>ROUND(I465*H465,2)</f>
        <v>0</v>
      </c>
      <c r="K465" s="194" t="s">
        <v>78</v>
      </c>
      <c r="L465" s="61"/>
      <c r="M465" s="199" t="s">
        <v>78</v>
      </c>
      <c r="N465" s="200" t="s">
        <v>50</v>
      </c>
      <c r="O465" s="42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3" t="s">
        <v>194</v>
      </c>
      <c r="AT465" s="23" t="s">
        <v>176</v>
      </c>
      <c r="AU465" s="23" t="s">
        <v>188</v>
      </c>
      <c r="AY465" s="23" t="s">
        <v>173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3" t="s">
        <v>87</v>
      </c>
      <c r="BK465" s="203">
        <f>ROUND(I465*H465,2)</f>
        <v>0</v>
      </c>
      <c r="BL465" s="23" t="s">
        <v>194</v>
      </c>
      <c r="BM465" s="23" t="s">
        <v>2080</v>
      </c>
    </row>
    <row r="466" spans="2:65" s="1" customFormat="1" ht="13.5">
      <c r="B466" s="41"/>
      <c r="C466" s="63"/>
      <c r="D466" s="204" t="s">
        <v>182</v>
      </c>
      <c r="E466" s="63"/>
      <c r="F466" s="205" t="s">
        <v>3658</v>
      </c>
      <c r="G466" s="63"/>
      <c r="H466" s="63"/>
      <c r="I466" s="163"/>
      <c r="J466" s="63"/>
      <c r="K466" s="63"/>
      <c r="L466" s="61"/>
      <c r="M466" s="206"/>
      <c r="N466" s="42"/>
      <c r="O466" s="42"/>
      <c r="P466" s="42"/>
      <c r="Q466" s="42"/>
      <c r="R466" s="42"/>
      <c r="S466" s="42"/>
      <c r="T466" s="78"/>
      <c r="AT466" s="23" t="s">
        <v>182</v>
      </c>
      <c r="AU466" s="23" t="s">
        <v>188</v>
      </c>
    </row>
    <row r="467" spans="2:65" s="1" customFormat="1" ht="16.5" customHeight="1">
      <c r="B467" s="41"/>
      <c r="C467" s="192" t="s">
        <v>1322</v>
      </c>
      <c r="D467" s="192" t="s">
        <v>176</v>
      </c>
      <c r="E467" s="193" t="s">
        <v>3861</v>
      </c>
      <c r="F467" s="194" t="s">
        <v>3660</v>
      </c>
      <c r="G467" s="195" t="s">
        <v>275</v>
      </c>
      <c r="H467" s="196">
        <v>21</v>
      </c>
      <c r="I467" s="197"/>
      <c r="J467" s="198">
        <f>ROUND(I467*H467,2)</f>
        <v>0</v>
      </c>
      <c r="K467" s="194" t="s">
        <v>78</v>
      </c>
      <c r="L467" s="61"/>
      <c r="M467" s="199" t="s">
        <v>78</v>
      </c>
      <c r="N467" s="200" t="s">
        <v>50</v>
      </c>
      <c r="O467" s="42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3" t="s">
        <v>194</v>
      </c>
      <c r="AT467" s="23" t="s">
        <v>176</v>
      </c>
      <c r="AU467" s="23" t="s">
        <v>188</v>
      </c>
      <c r="AY467" s="23" t="s">
        <v>173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3" t="s">
        <v>87</v>
      </c>
      <c r="BK467" s="203">
        <f>ROUND(I467*H467,2)</f>
        <v>0</v>
      </c>
      <c r="BL467" s="23" t="s">
        <v>194</v>
      </c>
      <c r="BM467" s="23" t="s">
        <v>2088</v>
      </c>
    </row>
    <row r="468" spans="2:65" s="1" customFormat="1" ht="13.5">
      <c r="B468" s="41"/>
      <c r="C468" s="63"/>
      <c r="D468" s="204" t="s">
        <v>182</v>
      </c>
      <c r="E468" s="63"/>
      <c r="F468" s="205" t="s">
        <v>3660</v>
      </c>
      <c r="G468" s="63"/>
      <c r="H468" s="63"/>
      <c r="I468" s="163"/>
      <c r="J468" s="63"/>
      <c r="K468" s="63"/>
      <c r="L468" s="61"/>
      <c r="M468" s="206"/>
      <c r="N468" s="42"/>
      <c r="O468" s="42"/>
      <c r="P468" s="42"/>
      <c r="Q468" s="42"/>
      <c r="R468" s="42"/>
      <c r="S468" s="42"/>
      <c r="T468" s="78"/>
      <c r="AT468" s="23" t="s">
        <v>182</v>
      </c>
      <c r="AU468" s="23" t="s">
        <v>188</v>
      </c>
    </row>
    <row r="469" spans="2:65" s="1" customFormat="1" ht="25.5" customHeight="1">
      <c r="B469" s="41"/>
      <c r="C469" s="192" t="s">
        <v>1328</v>
      </c>
      <c r="D469" s="192" t="s">
        <v>176</v>
      </c>
      <c r="E469" s="193" t="s">
        <v>3664</v>
      </c>
      <c r="F469" s="194" t="s">
        <v>3608</v>
      </c>
      <c r="G469" s="195" t="s">
        <v>275</v>
      </c>
      <c r="H469" s="196">
        <v>9.1259999999999994</v>
      </c>
      <c r="I469" s="197"/>
      <c r="J469" s="198">
        <f>ROUND(I469*H469,2)</f>
        <v>0</v>
      </c>
      <c r="K469" s="194" t="s">
        <v>78</v>
      </c>
      <c r="L469" s="61"/>
      <c r="M469" s="199" t="s">
        <v>78</v>
      </c>
      <c r="N469" s="200" t="s">
        <v>50</v>
      </c>
      <c r="O469" s="42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3" t="s">
        <v>194</v>
      </c>
      <c r="AT469" s="23" t="s">
        <v>176</v>
      </c>
      <c r="AU469" s="23" t="s">
        <v>188</v>
      </c>
      <c r="AY469" s="23" t="s">
        <v>173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3" t="s">
        <v>87</v>
      </c>
      <c r="BK469" s="203">
        <f>ROUND(I469*H469,2)</f>
        <v>0</v>
      </c>
      <c r="BL469" s="23" t="s">
        <v>194</v>
      </c>
      <c r="BM469" s="23" t="s">
        <v>2096</v>
      </c>
    </row>
    <row r="470" spans="2:65" s="1" customFormat="1" ht="13.5">
      <c r="B470" s="41"/>
      <c r="C470" s="63"/>
      <c r="D470" s="204" t="s">
        <v>182</v>
      </c>
      <c r="E470" s="63"/>
      <c r="F470" s="205" t="s">
        <v>3608</v>
      </c>
      <c r="G470" s="63"/>
      <c r="H470" s="63"/>
      <c r="I470" s="163"/>
      <c r="J470" s="63"/>
      <c r="K470" s="63"/>
      <c r="L470" s="61"/>
      <c r="M470" s="206"/>
      <c r="N470" s="42"/>
      <c r="O470" s="42"/>
      <c r="P470" s="42"/>
      <c r="Q470" s="42"/>
      <c r="R470" s="42"/>
      <c r="S470" s="42"/>
      <c r="T470" s="78"/>
      <c r="AT470" s="23" t="s">
        <v>182</v>
      </c>
      <c r="AU470" s="23" t="s">
        <v>188</v>
      </c>
    </row>
    <row r="471" spans="2:65" s="11" customFormat="1" ht="13.5">
      <c r="B471" s="210"/>
      <c r="C471" s="211"/>
      <c r="D471" s="204" t="s">
        <v>279</v>
      </c>
      <c r="E471" s="212" t="s">
        <v>78</v>
      </c>
      <c r="F471" s="213" t="s">
        <v>3862</v>
      </c>
      <c r="G471" s="211"/>
      <c r="H471" s="214">
        <v>9.1259999999999994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279</v>
      </c>
      <c r="AU471" s="220" t="s">
        <v>188</v>
      </c>
      <c r="AV471" s="11" t="s">
        <v>89</v>
      </c>
      <c r="AW471" s="11" t="s">
        <v>42</v>
      </c>
      <c r="AX471" s="11" t="s">
        <v>87</v>
      </c>
      <c r="AY471" s="220" t="s">
        <v>173</v>
      </c>
    </row>
    <row r="472" spans="2:65" s="1" customFormat="1" ht="25.5" customHeight="1">
      <c r="B472" s="41"/>
      <c r="C472" s="192" t="s">
        <v>1334</v>
      </c>
      <c r="D472" s="192" t="s">
        <v>176</v>
      </c>
      <c r="E472" s="193" t="s">
        <v>3863</v>
      </c>
      <c r="F472" s="194" t="s">
        <v>3864</v>
      </c>
      <c r="G472" s="195" t="s">
        <v>275</v>
      </c>
      <c r="H472" s="196">
        <v>41.067</v>
      </c>
      <c r="I472" s="197"/>
      <c r="J472" s="198">
        <f>ROUND(I472*H472,2)</f>
        <v>0</v>
      </c>
      <c r="K472" s="194" t="s">
        <v>78</v>
      </c>
      <c r="L472" s="61"/>
      <c r="M472" s="199" t="s">
        <v>78</v>
      </c>
      <c r="N472" s="200" t="s">
        <v>50</v>
      </c>
      <c r="O472" s="42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3" t="s">
        <v>194</v>
      </c>
      <c r="AT472" s="23" t="s">
        <v>176</v>
      </c>
      <c r="AU472" s="23" t="s">
        <v>188</v>
      </c>
      <c r="AY472" s="23" t="s">
        <v>173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3" t="s">
        <v>87</v>
      </c>
      <c r="BK472" s="203">
        <f>ROUND(I472*H472,2)</f>
        <v>0</v>
      </c>
      <c r="BL472" s="23" t="s">
        <v>194</v>
      </c>
      <c r="BM472" s="23" t="s">
        <v>2104</v>
      </c>
    </row>
    <row r="473" spans="2:65" s="1" customFormat="1" ht="27">
      <c r="B473" s="41"/>
      <c r="C473" s="63"/>
      <c r="D473" s="204" t="s">
        <v>182</v>
      </c>
      <c r="E473" s="63"/>
      <c r="F473" s="205" t="s">
        <v>3864</v>
      </c>
      <c r="G473" s="63"/>
      <c r="H473" s="63"/>
      <c r="I473" s="163"/>
      <c r="J473" s="63"/>
      <c r="K473" s="63"/>
      <c r="L473" s="61"/>
      <c r="M473" s="206"/>
      <c r="N473" s="42"/>
      <c r="O473" s="42"/>
      <c r="P473" s="42"/>
      <c r="Q473" s="42"/>
      <c r="R473" s="42"/>
      <c r="S473" s="42"/>
      <c r="T473" s="78"/>
      <c r="AT473" s="23" t="s">
        <v>182</v>
      </c>
      <c r="AU473" s="23" t="s">
        <v>188</v>
      </c>
    </row>
    <row r="474" spans="2:65" s="11" customFormat="1" ht="13.5">
      <c r="B474" s="210"/>
      <c r="C474" s="211"/>
      <c r="D474" s="204" t="s">
        <v>279</v>
      </c>
      <c r="E474" s="212" t="s">
        <v>78</v>
      </c>
      <c r="F474" s="213" t="s">
        <v>3865</v>
      </c>
      <c r="G474" s="211"/>
      <c r="H474" s="214">
        <v>41.067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279</v>
      </c>
      <c r="AU474" s="220" t="s">
        <v>188</v>
      </c>
      <c r="AV474" s="11" t="s">
        <v>89</v>
      </c>
      <c r="AW474" s="11" t="s">
        <v>42</v>
      </c>
      <c r="AX474" s="11" t="s">
        <v>87</v>
      </c>
      <c r="AY474" s="220" t="s">
        <v>173</v>
      </c>
    </row>
    <row r="475" spans="2:65" s="1" customFormat="1" ht="25.5" customHeight="1">
      <c r="B475" s="41"/>
      <c r="C475" s="192" t="s">
        <v>1339</v>
      </c>
      <c r="D475" s="192" t="s">
        <v>176</v>
      </c>
      <c r="E475" s="193" t="s">
        <v>3668</v>
      </c>
      <c r="F475" s="194" t="s">
        <v>3612</v>
      </c>
      <c r="G475" s="195" t="s">
        <v>275</v>
      </c>
      <c r="H475" s="196">
        <v>11.685</v>
      </c>
      <c r="I475" s="197"/>
      <c r="J475" s="198">
        <f>ROUND(I475*H475,2)</f>
        <v>0</v>
      </c>
      <c r="K475" s="194" t="s">
        <v>78</v>
      </c>
      <c r="L475" s="61"/>
      <c r="M475" s="199" t="s">
        <v>78</v>
      </c>
      <c r="N475" s="200" t="s">
        <v>50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3" t="s">
        <v>194</v>
      </c>
      <c r="AT475" s="23" t="s">
        <v>176</v>
      </c>
      <c r="AU475" s="23" t="s">
        <v>188</v>
      </c>
      <c r="AY475" s="23" t="s">
        <v>173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3" t="s">
        <v>87</v>
      </c>
      <c r="BK475" s="203">
        <f>ROUND(I475*H475,2)</f>
        <v>0</v>
      </c>
      <c r="BL475" s="23" t="s">
        <v>194</v>
      </c>
      <c r="BM475" s="23" t="s">
        <v>2112</v>
      </c>
    </row>
    <row r="476" spans="2:65" s="1" customFormat="1" ht="27">
      <c r="B476" s="41"/>
      <c r="C476" s="63"/>
      <c r="D476" s="204" t="s">
        <v>182</v>
      </c>
      <c r="E476" s="63"/>
      <c r="F476" s="205" t="s">
        <v>3612</v>
      </c>
      <c r="G476" s="63"/>
      <c r="H476" s="63"/>
      <c r="I476" s="163"/>
      <c r="J476" s="63"/>
      <c r="K476" s="63"/>
      <c r="L476" s="61"/>
      <c r="M476" s="206"/>
      <c r="N476" s="42"/>
      <c r="O476" s="42"/>
      <c r="P476" s="42"/>
      <c r="Q476" s="42"/>
      <c r="R476" s="42"/>
      <c r="S476" s="42"/>
      <c r="T476" s="78"/>
      <c r="AT476" s="23" t="s">
        <v>182</v>
      </c>
      <c r="AU476" s="23" t="s">
        <v>188</v>
      </c>
    </row>
    <row r="477" spans="2:65" s="11" customFormat="1" ht="13.5">
      <c r="B477" s="210"/>
      <c r="C477" s="211"/>
      <c r="D477" s="204" t="s">
        <v>279</v>
      </c>
      <c r="E477" s="212" t="s">
        <v>78</v>
      </c>
      <c r="F477" s="213" t="s">
        <v>3866</v>
      </c>
      <c r="G477" s="211"/>
      <c r="H477" s="214">
        <v>11.685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279</v>
      </c>
      <c r="AU477" s="220" t="s">
        <v>188</v>
      </c>
      <c r="AV477" s="11" t="s">
        <v>89</v>
      </c>
      <c r="AW477" s="11" t="s">
        <v>42</v>
      </c>
      <c r="AX477" s="11" t="s">
        <v>87</v>
      </c>
      <c r="AY477" s="220" t="s">
        <v>173</v>
      </c>
    </row>
    <row r="478" spans="2:65" s="1" customFormat="1" ht="16.5" customHeight="1">
      <c r="B478" s="41"/>
      <c r="C478" s="192" t="s">
        <v>1346</v>
      </c>
      <c r="D478" s="192" t="s">
        <v>176</v>
      </c>
      <c r="E478" s="193" t="s">
        <v>3867</v>
      </c>
      <c r="F478" s="194" t="s">
        <v>3868</v>
      </c>
      <c r="G478" s="195" t="s">
        <v>256</v>
      </c>
      <c r="H478" s="196">
        <v>0</v>
      </c>
      <c r="I478" s="197"/>
      <c r="J478" s="198">
        <f>ROUND(I478*H478,2)</f>
        <v>0</v>
      </c>
      <c r="K478" s="194" t="s">
        <v>78</v>
      </c>
      <c r="L478" s="61"/>
      <c r="M478" s="199" t="s">
        <v>78</v>
      </c>
      <c r="N478" s="200" t="s">
        <v>50</v>
      </c>
      <c r="O478" s="42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3" t="s">
        <v>194</v>
      </c>
      <c r="AT478" s="23" t="s">
        <v>176</v>
      </c>
      <c r="AU478" s="23" t="s">
        <v>188</v>
      </c>
      <c r="AY478" s="23" t="s">
        <v>173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3" t="s">
        <v>87</v>
      </c>
      <c r="BK478" s="203">
        <f>ROUND(I478*H478,2)</f>
        <v>0</v>
      </c>
      <c r="BL478" s="23" t="s">
        <v>194</v>
      </c>
      <c r="BM478" s="23" t="s">
        <v>2122</v>
      </c>
    </row>
    <row r="479" spans="2:65" s="1" customFormat="1" ht="13.5">
      <c r="B479" s="41"/>
      <c r="C479" s="63"/>
      <c r="D479" s="204" t="s">
        <v>182</v>
      </c>
      <c r="E479" s="63"/>
      <c r="F479" s="205" t="s">
        <v>3868</v>
      </c>
      <c r="G479" s="63"/>
      <c r="H479" s="63"/>
      <c r="I479" s="163"/>
      <c r="J479" s="63"/>
      <c r="K479" s="63"/>
      <c r="L479" s="61"/>
      <c r="M479" s="206"/>
      <c r="N479" s="42"/>
      <c r="O479" s="42"/>
      <c r="P479" s="42"/>
      <c r="Q479" s="42"/>
      <c r="R479" s="42"/>
      <c r="S479" s="42"/>
      <c r="T479" s="78"/>
      <c r="AT479" s="23" t="s">
        <v>182</v>
      </c>
      <c r="AU479" s="23" t="s">
        <v>188</v>
      </c>
    </row>
    <row r="480" spans="2:65" s="10" customFormat="1" ht="22.35" customHeight="1">
      <c r="B480" s="176"/>
      <c r="C480" s="177"/>
      <c r="D480" s="178" t="s">
        <v>79</v>
      </c>
      <c r="E480" s="190" t="s">
        <v>3672</v>
      </c>
      <c r="F480" s="190" t="s">
        <v>3673</v>
      </c>
      <c r="G480" s="177"/>
      <c r="H480" s="177"/>
      <c r="I480" s="180"/>
      <c r="J480" s="191">
        <f>BK480</f>
        <v>0</v>
      </c>
      <c r="K480" s="177"/>
      <c r="L480" s="182"/>
      <c r="M480" s="183"/>
      <c r="N480" s="184"/>
      <c r="O480" s="184"/>
      <c r="P480" s="185">
        <f>SUM(P481:P502)</f>
        <v>0</v>
      </c>
      <c r="Q480" s="184"/>
      <c r="R480" s="185">
        <f>SUM(R481:R502)</f>
        <v>0</v>
      </c>
      <c r="S480" s="184"/>
      <c r="T480" s="186">
        <f>SUM(T481:T502)</f>
        <v>0</v>
      </c>
      <c r="AR480" s="187" t="s">
        <v>89</v>
      </c>
      <c r="AT480" s="188" t="s">
        <v>79</v>
      </c>
      <c r="AU480" s="188" t="s">
        <v>89</v>
      </c>
      <c r="AY480" s="187" t="s">
        <v>173</v>
      </c>
      <c r="BK480" s="189">
        <f>SUM(BK481:BK502)</f>
        <v>0</v>
      </c>
    </row>
    <row r="481" spans="2:65" s="1" customFormat="1" ht="16.5" customHeight="1">
      <c r="B481" s="41"/>
      <c r="C481" s="192" t="s">
        <v>1353</v>
      </c>
      <c r="D481" s="192" t="s">
        <v>176</v>
      </c>
      <c r="E481" s="193" t="s">
        <v>3869</v>
      </c>
      <c r="F481" s="194" t="s">
        <v>3870</v>
      </c>
      <c r="G481" s="195" t="s">
        <v>3618</v>
      </c>
      <c r="H481" s="196">
        <v>5.5</v>
      </c>
      <c r="I481" s="197"/>
      <c r="J481" s="198">
        <f>ROUND(I481*H481,2)</f>
        <v>0</v>
      </c>
      <c r="K481" s="194" t="s">
        <v>78</v>
      </c>
      <c r="L481" s="61"/>
      <c r="M481" s="199" t="s">
        <v>78</v>
      </c>
      <c r="N481" s="200" t="s">
        <v>50</v>
      </c>
      <c r="O481" s="42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3" t="s">
        <v>239</v>
      </c>
      <c r="AT481" s="23" t="s">
        <v>176</v>
      </c>
      <c r="AU481" s="23" t="s">
        <v>188</v>
      </c>
      <c r="AY481" s="23" t="s">
        <v>173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3" t="s">
        <v>87</v>
      </c>
      <c r="BK481" s="203">
        <f>ROUND(I481*H481,2)</f>
        <v>0</v>
      </c>
      <c r="BL481" s="23" t="s">
        <v>239</v>
      </c>
      <c r="BM481" s="23" t="s">
        <v>2130</v>
      </c>
    </row>
    <row r="482" spans="2:65" s="1" customFormat="1" ht="13.5">
      <c r="B482" s="41"/>
      <c r="C482" s="63"/>
      <c r="D482" s="204" t="s">
        <v>182</v>
      </c>
      <c r="E482" s="63"/>
      <c r="F482" s="205" t="s">
        <v>3870</v>
      </c>
      <c r="G482" s="63"/>
      <c r="H482" s="63"/>
      <c r="I482" s="163"/>
      <c r="J482" s="63"/>
      <c r="K482" s="63"/>
      <c r="L482" s="61"/>
      <c r="M482" s="206"/>
      <c r="N482" s="42"/>
      <c r="O482" s="42"/>
      <c r="P482" s="42"/>
      <c r="Q482" s="42"/>
      <c r="R482" s="42"/>
      <c r="S482" s="42"/>
      <c r="T482" s="78"/>
      <c r="AT482" s="23" t="s">
        <v>182</v>
      </c>
      <c r="AU482" s="23" t="s">
        <v>188</v>
      </c>
    </row>
    <row r="483" spans="2:65" s="11" customFormat="1" ht="13.5">
      <c r="B483" s="210"/>
      <c r="C483" s="211"/>
      <c r="D483" s="204" t="s">
        <v>279</v>
      </c>
      <c r="E483" s="212" t="s">
        <v>78</v>
      </c>
      <c r="F483" s="213" t="s">
        <v>3871</v>
      </c>
      <c r="G483" s="211"/>
      <c r="H483" s="214">
        <v>5.5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279</v>
      </c>
      <c r="AU483" s="220" t="s">
        <v>188</v>
      </c>
      <c r="AV483" s="11" t="s">
        <v>89</v>
      </c>
      <c r="AW483" s="11" t="s">
        <v>42</v>
      </c>
      <c r="AX483" s="11" t="s">
        <v>87</v>
      </c>
      <c r="AY483" s="220" t="s">
        <v>173</v>
      </c>
    </row>
    <row r="484" spans="2:65" s="1" customFormat="1" ht="16.5" customHeight="1">
      <c r="B484" s="41"/>
      <c r="C484" s="192" t="s">
        <v>1360</v>
      </c>
      <c r="D484" s="192" t="s">
        <v>176</v>
      </c>
      <c r="E484" s="193" t="s">
        <v>3872</v>
      </c>
      <c r="F484" s="194" t="s">
        <v>3873</v>
      </c>
      <c r="G484" s="195" t="s">
        <v>3618</v>
      </c>
      <c r="H484" s="196">
        <v>12</v>
      </c>
      <c r="I484" s="197"/>
      <c r="J484" s="198">
        <f>ROUND(I484*H484,2)</f>
        <v>0</v>
      </c>
      <c r="K484" s="194" t="s">
        <v>78</v>
      </c>
      <c r="L484" s="61"/>
      <c r="M484" s="199" t="s">
        <v>78</v>
      </c>
      <c r="N484" s="200" t="s">
        <v>50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3" t="s">
        <v>239</v>
      </c>
      <c r="AT484" s="23" t="s">
        <v>176</v>
      </c>
      <c r="AU484" s="23" t="s">
        <v>188</v>
      </c>
      <c r="AY484" s="23" t="s">
        <v>173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3" t="s">
        <v>87</v>
      </c>
      <c r="BK484" s="203">
        <f>ROUND(I484*H484,2)</f>
        <v>0</v>
      </c>
      <c r="BL484" s="23" t="s">
        <v>239</v>
      </c>
      <c r="BM484" s="23" t="s">
        <v>2138</v>
      </c>
    </row>
    <row r="485" spans="2:65" s="1" customFormat="1" ht="13.5">
      <c r="B485" s="41"/>
      <c r="C485" s="63"/>
      <c r="D485" s="204" t="s">
        <v>182</v>
      </c>
      <c r="E485" s="63"/>
      <c r="F485" s="205" t="s">
        <v>3873</v>
      </c>
      <c r="G485" s="63"/>
      <c r="H485" s="63"/>
      <c r="I485" s="163"/>
      <c r="J485" s="63"/>
      <c r="K485" s="63"/>
      <c r="L485" s="61"/>
      <c r="M485" s="206"/>
      <c r="N485" s="42"/>
      <c r="O485" s="42"/>
      <c r="P485" s="42"/>
      <c r="Q485" s="42"/>
      <c r="R485" s="42"/>
      <c r="S485" s="42"/>
      <c r="T485" s="78"/>
      <c r="AT485" s="23" t="s">
        <v>182</v>
      </c>
      <c r="AU485" s="23" t="s">
        <v>188</v>
      </c>
    </row>
    <row r="486" spans="2:65" s="11" customFormat="1" ht="13.5">
      <c r="B486" s="210"/>
      <c r="C486" s="211"/>
      <c r="D486" s="204" t="s">
        <v>279</v>
      </c>
      <c r="E486" s="212" t="s">
        <v>78</v>
      </c>
      <c r="F486" s="213" t="s">
        <v>3874</v>
      </c>
      <c r="G486" s="211"/>
      <c r="H486" s="214">
        <v>12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279</v>
      </c>
      <c r="AU486" s="220" t="s">
        <v>188</v>
      </c>
      <c r="AV486" s="11" t="s">
        <v>89</v>
      </c>
      <c r="AW486" s="11" t="s">
        <v>42</v>
      </c>
      <c r="AX486" s="11" t="s">
        <v>87</v>
      </c>
      <c r="AY486" s="220" t="s">
        <v>173</v>
      </c>
    </row>
    <row r="487" spans="2:65" s="1" customFormat="1" ht="16.5" customHeight="1">
      <c r="B487" s="41"/>
      <c r="C487" s="192" t="s">
        <v>1370</v>
      </c>
      <c r="D487" s="192" t="s">
        <v>176</v>
      </c>
      <c r="E487" s="193" t="s">
        <v>3875</v>
      </c>
      <c r="F487" s="194" t="s">
        <v>3876</v>
      </c>
      <c r="G487" s="195" t="s">
        <v>3618</v>
      </c>
      <c r="H487" s="196">
        <v>33.799999999999997</v>
      </c>
      <c r="I487" s="197"/>
      <c r="J487" s="198">
        <f>ROUND(I487*H487,2)</f>
        <v>0</v>
      </c>
      <c r="K487" s="194" t="s">
        <v>78</v>
      </c>
      <c r="L487" s="61"/>
      <c r="M487" s="199" t="s">
        <v>78</v>
      </c>
      <c r="N487" s="200" t="s">
        <v>50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3" t="s">
        <v>239</v>
      </c>
      <c r="AT487" s="23" t="s">
        <v>176</v>
      </c>
      <c r="AU487" s="23" t="s">
        <v>188</v>
      </c>
      <c r="AY487" s="23" t="s">
        <v>173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3" t="s">
        <v>87</v>
      </c>
      <c r="BK487" s="203">
        <f>ROUND(I487*H487,2)</f>
        <v>0</v>
      </c>
      <c r="BL487" s="23" t="s">
        <v>239</v>
      </c>
      <c r="BM487" s="23" t="s">
        <v>2146</v>
      </c>
    </row>
    <row r="488" spans="2:65" s="1" customFormat="1" ht="13.5">
      <c r="B488" s="41"/>
      <c r="C488" s="63"/>
      <c r="D488" s="204" t="s">
        <v>182</v>
      </c>
      <c r="E488" s="63"/>
      <c r="F488" s="205" t="s">
        <v>3876</v>
      </c>
      <c r="G488" s="63"/>
      <c r="H488" s="63"/>
      <c r="I488" s="163"/>
      <c r="J488" s="63"/>
      <c r="K488" s="63"/>
      <c r="L488" s="61"/>
      <c r="M488" s="206"/>
      <c r="N488" s="42"/>
      <c r="O488" s="42"/>
      <c r="P488" s="42"/>
      <c r="Q488" s="42"/>
      <c r="R488" s="42"/>
      <c r="S488" s="42"/>
      <c r="T488" s="78"/>
      <c r="AT488" s="23" t="s">
        <v>182</v>
      </c>
      <c r="AU488" s="23" t="s">
        <v>188</v>
      </c>
    </row>
    <row r="489" spans="2:65" s="11" customFormat="1" ht="13.5">
      <c r="B489" s="210"/>
      <c r="C489" s="211"/>
      <c r="D489" s="204" t="s">
        <v>279</v>
      </c>
      <c r="E489" s="212" t="s">
        <v>78</v>
      </c>
      <c r="F489" s="213" t="s">
        <v>3877</v>
      </c>
      <c r="G489" s="211"/>
      <c r="H489" s="214">
        <v>33.799999999999997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279</v>
      </c>
      <c r="AU489" s="220" t="s">
        <v>188</v>
      </c>
      <c r="AV489" s="11" t="s">
        <v>89</v>
      </c>
      <c r="AW489" s="11" t="s">
        <v>42</v>
      </c>
      <c r="AX489" s="11" t="s">
        <v>87</v>
      </c>
      <c r="AY489" s="220" t="s">
        <v>173</v>
      </c>
    </row>
    <row r="490" spans="2:65" s="1" customFormat="1" ht="16.5" customHeight="1">
      <c r="B490" s="41"/>
      <c r="C490" s="192" t="s">
        <v>1376</v>
      </c>
      <c r="D490" s="192" t="s">
        <v>176</v>
      </c>
      <c r="E490" s="193" t="s">
        <v>3878</v>
      </c>
      <c r="F490" s="194" t="s">
        <v>3879</v>
      </c>
      <c r="G490" s="195" t="s">
        <v>3618</v>
      </c>
      <c r="H490" s="196">
        <v>50.1</v>
      </c>
      <c r="I490" s="197"/>
      <c r="J490" s="198">
        <f>ROUND(I490*H490,2)</f>
        <v>0</v>
      </c>
      <c r="K490" s="194" t="s">
        <v>78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3" t="s">
        <v>239</v>
      </c>
      <c r="AT490" s="23" t="s">
        <v>176</v>
      </c>
      <c r="AU490" s="23" t="s">
        <v>188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239</v>
      </c>
      <c r="BM490" s="23" t="s">
        <v>2157</v>
      </c>
    </row>
    <row r="491" spans="2:65" s="1" customFormat="1" ht="13.5">
      <c r="B491" s="41"/>
      <c r="C491" s="63"/>
      <c r="D491" s="204" t="s">
        <v>182</v>
      </c>
      <c r="E491" s="63"/>
      <c r="F491" s="205" t="s">
        <v>3879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188</v>
      </c>
    </row>
    <row r="492" spans="2:65" s="11" customFormat="1" ht="13.5">
      <c r="B492" s="210"/>
      <c r="C492" s="211"/>
      <c r="D492" s="204" t="s">
        <v>279</v>
      </c>
      <c r="E492" s="212" t="s">
        <v>78</v>
      </c>
      <c r="F492" s="213" t="s">
        <v>3880</v>
      </c>
      <c r="G492" s="211"/>
      <c r="H492" s="214">
        <v>50.1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279</v>
      </c>
      <c r="AU492" s="220" t="s">
        <v>188</v>
      </c>
      <c r="AV492" s="11" t="s">
        <v>89</v>
      </c>
      <c r="AW492" s="11" t="s">
        <v>42</v>
      </c>
      <c r="AX492" s="11" t="s">
        <v>87</v>
      </c>
      <c r="AY492" s="220" t="s">
        <v>173</v>
      </c>
    </row>
    <row r="493" spans="2:65" s="1" customFormat="1" ht="16.5" customHeight="1">
      <c r="B493" s="41"/>
      <c r="C493" s="192" t="s">
        <v>1386</v>
      </c>
      <c r="D493" s="192" t="s">
        <v>176</v>
      </c>
      <c r="E493" s="193" t="s">
        <v>3881</v>
      </c>
      <c r="F493" s="194" t="s">
        <v>3882</v>
      </c>
      <c r="G493" s="195" t="s">
        <v>1260</v>
      </c>
      <c r="H493" s="196">
        <v>1</v>
      </c>
      <c r="I493" s="197"/>
      <c r="J493" s="198">
        <f>ROUND(I493*H493,2)</f>
        <v>0</v>
      </c>
      <c r="K493" s="194" t="s">
        <v>78</v>
      </c>
      <c r="L493" s="61"/>
      <c r="M493" s="199" t="s">
        <v>78</v>
      </c>
      <c r="N493" s="200" t="s">
        <v>50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3" t="s">
        <v>239</v>
      </c>
      <c r="AT493" s="23" t="s">
        <v>176</v>
      </c>
      <c r="AU493" s="23" t="s">
        <v>188</v>
      </c>
      <c r="AY493" s="23" t="s">
        <v>173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3" t="s">
        <v>87</v>
      </c>
      <c r="BK493" s="203">
        <f>ROUND(I493*H493,2)</f>
        <v>0</v>
      </c>
      <c r="BL493" s="23" t="s">
        <v>239</v>
      </c>
      <c r="BM493" s="23" t="s">
        <v>2168</v>
      </c>
    </row>
    <row r="494" spans="2:65" s="1" customFormat="1" ht="40.5">
      <c r="B494" s="41"/>
      <c r="C494" s="63"/>
      <c r="D494" s="204" t="s">
        <v>182</v>
      </c>
      <c r="E494" s="63"/>
      <c r="F494" s="205" t="s">
        <v>3883</v>
      </c>
      <c r="G494" s="63"/>
      <c r="H494" s="63"/>
      <c r="I494" s="163"/>
      <c r="J494" s="63"/>
      <c r="K494" s="63"/>
      <c r="L494" s="61"/>
      <c r="M494" s="206"/>
      <c r="N494" s="42"/>
      <c r="O494" s="42"/>
      <c r="P494" s="42"/>
      <c r="Q494" s="42"/>
      <c r="R494" s="42"/>
      <c r="S494" s="42"/>
      <c r="T494" s="78"/>
      <c r="AT494" s="23" t="s">
        <v>182</v>
      </c>
      <c r="AU494" s="23" t="s">
        <v>188</v>
      </c>
    </row>
    <row r="495" spans="2:65" s="1" customFormat="1" ht="16.5" customHeight="1">
      <c r="B495" s="41"/>
      <c r="C495" s="192" t="s">
        <v>1389</v>
      </c>
      <c r="D495" s="192" t="s">
        <v>176</v>
      </c>
      <c r="E495" s="193" t="s">
        <v>3884</v>
      </c>
      <c r="F495" s="194" t="s">
        <v>3885</v>
      </c>
      <c r="G495" s="195" t="s">
        <v>1260</v>
      </c>
      <c r="H495" s="196">
        <v>1</v>
      </c>
      <c r="I495" s="197"/>
      <c r="J495" s="198">
        <f>ROUND(I495*H495,2)</f>
        <v>0</v>
      </c>
      <c r="K495" s="194" t="s">
        <v>78</v>
      </c>
      <c r="L495" s="61"/>
      <c r="M495" s="199" t="s">
        <v>78</v>
      </c>
      <c r="N495" s="200" t="s">
        <v>50</v>
      </c>
      <c r="O495" s="42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3" t="s">
        <v>239</v>
      </c>
      <c r="AT495" s="23" t="s">
        <v>176</v>
      </c>
      <c r="AU495" s="23" t="s">
        <v>188</v>
      </c>
      <c r="AY495" s="23" t="s">
        <v>173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3" t="s">
        <v>87</v>
      </c>
      <c r="BK495" s="203">
        <f>ROUND(I495*H495,2)</f>
        <v>0</v>
      </c>
      <c r="BL495" s="23" t="s">
        <v>239</v>
      </c>
      <c r="BM495" s="23" t="s">
        <v>2176</v>
      </c>
    </row>
    <row r="496" spans="2:65" s="1" customFormat="1" ht="40.5">
      <c r="B496" s="41"/>
      <c r="C496" s="63"/>
      <c r="D496" s="204" t="s">
        <v>182</v>
      </c>
      <c r="E496" s="63"/>
      <c r="F496" s="205" t="s">
        <v>3886</v>
      </c>
      <c r="G496" s="63"/>
      <c r="H496" s="63"/>
      <c r="I496" s="163"/>
      <c r="J496" s="63"/>
      <c r="K496" s="63"/>
      <c r="L496" s="61"/>
      <c r="M496" s="206"/>
      <c r="N496" s="42"/>
      <c r="O496" s="42"/>
      <c r="P496" s="42"/>
      <c r="Q496" s="42"/>
      <c r="R496" s="42"/>
      <c r="S496" s="42"/>
      <c r="T496" s="78"/>
      <c r="AT496" s="23" t="s">
        <v>182</v>
      </c>
      <c r="AU496" s="23" t="s">
        <v>188</v>
      </c>
    </row>
    <row r="497" spans="2:65" s="1" customFormat="1" ht="25.5" customHeight="1">
      <c r="B497" s="41"/>
      <c r="C497" s="192" t="s">
        <v>1393</v>
      </c>
      <c r="D497" s="192" t="s">
        <v>176</v>
      </c>
      <c r="E497" s="193" t="s">
        <v>3887</v>
      </c>
      <c r="F497" s="194" t="s">
        <v>3888</v>
      </c>
      <c r="G497" s="195" t="s">
        <v>1260</v>
      </c>
      <c r="H497" s="196">
        <v>1</v>
      </c>
      <c r="I497" s="197"/>
      <c r="J497" s="198">
        <f>ROUND(I497*H497,2)</f>
        <v>0</v>
      </c>
      <c r="K497" s="194" t="s">
        <v>78</v>
      </c>
      <c r="L497" s="61"/>
      <c r="M497" s="199" t="s">
        <v>78</v>
      </c>
      <c r="N497" s="200" t="s">
        <v>50</v>
      </c>
      <c r="O497" s="42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3" t="s">
        <v>239</v>
      </c>
      <c r="AT497" s="23" t="s">
        <v>176</v>
      </c>
      <c r="AU497" s="23" t="s">
        <v>188</v>
      </c>
      <c r="AY497" s="23" t="s">
        <v>173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3" t="s">
        <v>87</v>
      </c>
      <c r="BK497" s="203">
        <f>ROUND(I497*H497,2)</f>
        <v>0</v>
      </c>
      <c r="BL497" s="23" t="s">
        <v>239</v>
      </c>
      <c r="BM497" s="23" t="s">
        <v>2185</v>
      </c>
    </row>
    <row r="498" spans="2:65" s="1" customFormat="1" ht="54">
      <c r="B498" s="41"/>
      <c r="C498" s="63"/>
      <c r="D498" s="204" t="s">
        <v>182</v>
      </c>
      <c r="E498" s="63"/>
      <c r="F498" s="205" t="s">
        <v>3889</v>
      </c>
      <c r="G498" s="63"/>
      <c r="H498" s="63"/>
      <c r="I498" s="163"/>
      <c r="J498" s="63"/>
      <c r="K498" s="63"/>
      <c r="L498" s="61"/>
      <c r="M498" s="206"/>
      <c r="N498" s="42"/>
      <c r="O498" s="42"/>
      <c r="P498" s="42"/>
      <c r="Q498" s="42"/>
      <c r="R498" s="42"/>
      <c r="S498" s="42"/>
      <c r="T498" s="78"/>
      <c r="AT498" s="23" t="s">
        <v>182</v>
      </c>
      <c r="AU498" s="23" t="s">
        <v>188</v>
      </c>
    </row>
    <row r="499" spans="2:65" s="1" customFormat="1" ht="16.5" customHeight="1">
      <c r="B499" s="41"/>
      <c r="C499" s="192" t="s">
        <v>1401</v>
      </c>
      <c r="D499" s="192" t="s">
        <v>176</v>
      </c>
      <c r="E499" s="193" t="s">
        <v>3890</v>
      </c>
      <c r="F499" s="194" t="s">
        <v>3891</v>
      </c>
      <c r="G499" s="195" t="s">
        <v>1260</v>
      </c>
      <c r="H499" s="196">
        <v>1</v>
      </c>
      <c r="I499" s="197"/>
      <c r="J499" s="198">
        <f>ROUND(I499*H499,2)</f>
        <v>0</v>
      </c>
      <c r="K499" s="194" t="s">
        <v>78</v>
      </c>
      <c r="L499" s="61"/>
      <c r="M499" s="199" t="s">
        <v>78</v>
      </c>
      <c r="N499" s="200" t="s">
        <v>50</v>
      </c>
      <c r="O499" s="4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3" t="s">
        <v>239</v>
      </c>
      <c r="AT499" s="23" t="s">
        <v>176</v>
      </c>
      <c r="AU499" s="23" t="s">
        <v>188</v>
      </c>
      <c r="AY499" s="23" t="s">
        <v>173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3" t="s">
        <v>87</v>
      </c>
      <c r="BK499" s="203">
        <f>ROUND(I499*H499,2)</f>
        <v>0</v>
      </c>
      <c r="BL499" s="23" t="s">
        <v>239</v>
      </c>
      <c r="BM499" s="23" t="s">
        <v>2198</v>
      </c>
    </row>
    <row r="500" spans="2:65" s="1" customFormat="1" ht="40.5">
      <c r="B500" s="41"/>
      <c r="C500" s="63"/>
      <c r="D500" s="204" t="s">
        <v>182</v>
      </c>
      <c r="E500" s="63"/>
      <c r="F500" s="205" t="s">
        <v>3892</v>
      </c>
      <c r="G500" s="63"/>
      <c r="H500" s="63"/>
      <c r="I500" s="163"/>
      <c r="J500" s="63"/>
      <c r="K500" s="63"/>
      <c r="L500" s="61"/>
      <c r="M500" s="206"/>
      <c r="N500" s="42"/>
      <c r="O500" s="42"/>
      <c r="P500" s="42"/>
      <c r="Q500" s="42"/>
      <c r="R500" s="42"/>
      <c r="S500" s="42"/>
      <c r="T500" s="78"/>
      <c r="AT500" s="23" t="s">
        <v>182</v>
      </c>
      <c r="AU500" s="23" t="s">
        <v>188</v>
      </c>
    </row>
    <row r="501" spans="2:65" s="1" customFormat="1" ht="25.5" customHeight="1">
      <c r="B501" s="41"/>
      <c r="C501" s="192" t="s">
        <v>1408</v>
      </c>
      <c r="D501" s="192" t="s">
        <v>176</v>
      </c>
      <c r="E501" s="193" t="s">
        <v>3893</v>
      </c>
      <c r="F501" s="194" t="s">
        <v>3894</v>
      </c>
      <c r="G501" s="195" t="s">
        <v>1260</v>
      </c>
      <c r="H501" s="196">
        <v>2</v>
      </c>
      <c r="I501" s="197"/>
      <c r="J501" s="198">
        <f>ROUND(I501*H501,2)</f>
        <v>0</v>
      </c>
      <c r="K501" s="194" t="s">
        <v>78</v>
      </c>
      <c r="L501" s="61"/>
      <c r="M501" s="199" t="s">
        <v>78</v>
      </c>
      <c r="N501" s="200" t="s">
        <v>50</v>
      </c>
      <c r="O501" s="42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3" t="s">
        <v>239</v>
      </c>
      <c r="AT501" s="23" t="s">
        <v>176</v>
      </c>
      <c r="AU501" s="23" t="s">
        <v>188</v>
      </c>
      <c r="AY501" s="23" t="s">
        <v>173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3" t="s">
        <v>87</v>
      </c>
      <c r="BK501" s="203">
        <f>ROUND(I501*H501,2)</f>
        <v>0</v>
      </c>
      <c r="BL501" s="23" t="s">
        <v>239</v>
      </c>
      <c r="BM501" s="23" t="s">
        <v>2213</v>
      </c>
    </row>
    <row r="502" spans="2:65" s="1" customFormat="1" ht="54">
      <c r="B502" s="41"/>
      <c r="C502" s="63"/>
      <c r="D502" s="204" t="s">
        <v>182</v>
      </c>
      <c r="E502" s="63"/>
      <c r="F502" s="205" t="s">
        <v>3895</v>
      </c>
      <c r="G502" s="63"/>
      <c r="H502" s="63"/>
      <c r="I502" s="163"/>
      <c r="J502" s="63"/>
      <c r="K502" s="63"/>
      <c r="L502" s="61"/>
      <c r="M502" s="206"/>
      <c r="N502" s="42"/>
      <c r="O502" s="42"/>
      <c r="P502" s="42"/>
      <c r="Q502" s="42"/>
      <c r="R502" s="42"/>
      <c r="S502" s="42"/>
      <c r="T502" s="78"/>
      <c r="AT502" s="23" t="s">
        <v>182</v>
      </c>
      <c r="AU502" s="23" t="s">
        <v>188</v>
      </c>
    </row>
    <row r="503" spans="2:65" s="10" customFormat="1" ht="22.35" customHeight="1">
      <c r="B503" s="176"/>
      <c r="C503" s="177"/>
      <c r="D503" s="178" t="s">
        <v>79</v>
      </c>
      <c r="E503" s="190" t="s">
        <v>3808</v>
      </c>
      <c r="F503" s="190" t="s">
        <v>3809</v>
      </c>
      <c r="G503" s="177"/>
      <c r="H503" s="177"/>
      <c r="I503" s="180"/>
      <c r="J503" s="191">
        <f>BK503</f>
        <v>0</v>
      </c>
      <c r="K503" s="177"/>
      <c r="L503" s="182"/>
      <c r="M503" s="183"/>
      <c r="N503" s="184"/>
      <c r="O503" s="184"/>
      <c r="P503" s="185">
        <f>SUM(P504:P505)</f>
        <v>0</v>
      </c>
      <c r="Q503" s="184"/>
      <c r="R503" s="185">
        <f>SUM(R504:R505)</f>
        <v>0</v>
      </c>
      <c r="S503" s="184"/>
      <c r="T503" s="186">
        <f>SUM(T504:T505)</f>
        <v>0</v>
      </c>
      <c r="AR503" s="187" t="s">
        <v>89</v>
      </c>
      <c r="AT503" s="188" t="s">
        <v>79</v>
      </c>
      <c r="AU503" s="188" t="s">
        <v>89</v>
      </c>
      <c r="AY503" s="187" t="s">
        <v>173</v>
      </c>
      <c r="BK503" s="189">
        <f>SUM(BK504:BK505)</f>
        <v>0</v>
      </c>
    </row>
    <row r="504" spans="2:65" s="1" customFormat="1" ht="25.5" customHeight="1">
      <c r="B504" s="41"/>
      <c r="C504" s="192" t="s">
        <v>1412</v>
      </c>
      <c r="D504" s="192" t="s">
        <v>176</v>
      </c>
      <c r="E504" s="193" t="s">
        <v>3896</v>
      </c>
      <c r="F504" s="194" t="s">
        <v>3897</v>
      </c>
      <c r="G504" s="195" t="s">
        <v>1260</v>
      </c>
      <c r="H504" s="196">
        <v>1</v>
      </c>
      <c r="I504" s="197"/>
      <c r="J504" s="198">
        <f>ROUND(I504*H504,2)</f>
        <v>0</v>
      </c>
      <c r="K504" s="194" t="s">
        <v>78</v>
      </c>
      <c r="L504" s="61"/>
      <c r="M504" s="199" t="s">
        <v>78</v>
      </c>
      <c r="N504" s="200" t="s">
        <v>50</v>
      </c>
      <c r="O504" s="42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3" t="s">
        <v>239</v>
      </c>
      <c r="AT504" s="23" t="s">
        <v>176</v>
      </c>
      <c r="AU504" s="23" t="s">
        <v>188</v>
      </c>
      <c r="AY504" s="23" t="s">
        <v>173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3" t="s">
        <v>87</v>
      </c>
      <c r="BK504" s="203">
        <f>ROUND(I504*H504,2)</f>
        <v>0</v>
      </c>
      <c r="BL504" s="23" t="s">
        <v>239</v>
      </c>
      <c r="BM504" s="23" t="s">
        <v>2226</v>
      </c>
    </row>
    <row r="505" spans="2:65" s="1" customFormat="1" ht="67.5">
      <c r="B505" s="41"/>
      <c r="C505" s="63"/>
      <c r="D505" s="204" t="s">
        <v>182</v>
      </c>
      <c r="E505" s="63"/>
      <c r="F505" s="205" t="s">
        <v>3898</v>
      </c>
      <c r="G505" s="63"/>
      <c r="H505" s="63"/>
      <c r="I505" s="163"/>
      <c r="J505" s="63"/>
      <c r="K505" s="63"/>
      <c r="L505" s="61"/>
      <c r="M505" s="206"/>
      <c r="N505" s="42"/>
      <c r="O505" s="42"/>
      <c r="P505" s="42"/>
      <c r="Q505" s="42"/>
      <c r="R505" s="42"/>
      <c r="S505" s="42"/>
      <c r="T505" s="78"/>
      <c r="AT505" s="23" t="s">
        <v>182</v>
      </c>
      <c r="AU505" s="23" t="s">
        <v>188</v>
      </c>
    </row>
    <row r="506" spans="2:65" s="10" customFormat="1" ht="22.35" customHeight="1">
      <c r="B506" s="176"/>
      <c r="C506" s="177"/>
      <c r="D506" s="178" t="s">
        <v>79</v>
      </c>
      <c r="E506" s="190" t="s">
        <v>3632</v>
      </c>
      <c r="F506" s="190" t="s">
        <v>3633</v>
      </c>
      <c r="G506" s="177"/>
      <c r="H506" s="177"/>
      <c r="I506" s="180"/>
      <c r="J506" s="191">
        <f>BK506</f>
        <v>0</v>
      </c>
      <c r="K506" s="177"/>
      <c r="L506" s="182"/>
      <c r="M506" s="183"/>
      <c r="N506" s="184"/>
      <c r="O506" s="184"/>
      <c r="P506" s="185">
        <f>SUM(P507:P511)</f>
        <v>0</v>
      </c>
      <c r="Q506" s="184"/>
      <c r="R506" s="185">
        <f>SUM(R507:R511)</f>
        <v>0</v>
      </c>
      <c r="S506" s="184"/>
      <c r="T506" s="186">
        <f>SUM(T507:T511)</f>
        <v>0</v>
      </c>
      <c r="AR506" s="187" t="s">
        <v>89</v>
      </c>
      <c r="AT506" s="188" t="s">
        <v>79</v>
      </c>
      <c r="AU506" s="188" t="s">
        <v>89</v>
      </c>
      <c r="AY506" s="187" t="s">
        <v>173</v>
      </c>
      <c r="BK506" s="189">
        <f>SUM(BK507:BK511)</f>
        <v>0</v>
      </c>
    </row>
    <row r="507" spans="2:65" s="1" customFormat="1" ht="16.5" customHeight="1">
      <c r="B507" s="41"/>
      <c r="C507" s="192" t="s">
        <v>1419</v>
      </c>
      <c r="D507" s="192" t="s">
        <v>176</v>
      </c>
      <c r="E507" s="193" t="s">
        <v>3899</v>
      </c>
      <c r="F507" s="194" t="s">
        <v>3900</v>
      </c>
      <c r="G507" s="195" t="s">
        <v>1260</v>
      </c>
      <c r="H507" s="196">
        <v>5</v>
      </c>
      <c r="I507" s="197"/>
      <c r="J507" s="198">
        <f>ROUND(I507*H507,2)</f>
        <v>0</v>
      </c>
      <c r="K507" s="194" t="s">
        <v>78</v>
      </c>
      <c r="L507" s="61"/>
      <c r="M507" s="199" t="s">
        <v>78</v>
      </c>
      <c r="N507" s="200" t="s">
        <v>50</v>
      </c>
      <c r="O507" s="4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3" t="s">
        <v>239</v>
      </c>
      <c r="AT507" s="23" t="s">
        <v>176</v>
      </c>
      <c r="AU507" s="23" t="s">
        <v>188</v>
      </c>
      <c r="AY507" s="23" t="s">
        <v>173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3" t="s">
        <v>87</v>
      </c>
      <c r="BK507" s="203">
        <f>ROUND(I507*H507,2)</f>
        <v>0</v>
      </c>
      <c r="BL507" s="23" t="s">
        <v>239</v>
      </c>
      <c r="BM507" s="23" t="s">
        <v>2239</v>
      </c>
    </row>
    <row r="508" spans="2:65" s="1" customFormat="1" ht="13.5">
      <c r="B508" s="41"/>
      <c r="C508" s="63"/>
      <c r="D508" s="204" t="s">
        <v>182</v>
      </c>
      <c r="E508" s="63"/>
      <c r="F508" s="205" t="s">
        <v>3900</v>
      </c>
      <c r="G508" s="63"/>
      <c r="H508" s="63"/>
      <c r="I508" s="163"/>
      <c r="J508" s="63"/>
      <c r="K508" s="63"/>
      <c r="L508" s="61"/>
      <c r="M508" s="206"/>
      <c r="N508" s="42"/>
      <c r="O508" s="42"/>
      <c r="P508" s="42"/>
      <c r="Q508" s="42"/>
      <c r="R508" s="42"/>
      <c r="S508" s="42"/>
      <c r="T508" s="78"/>
      <c r="AT508" s="23" t="s">
        <v>182</v>
      </c>
      <c r="AU508" s="23" t="s">
        <v>188</v>
      </c>
    </row>
    <row r="509" spans="2:65" s="1" customFormat="1" ht="16.5" customHeight="1">
      <c r="B509" s="41"/>
      <c r="C509" s="192" t="s">
        <v>1426</v>
      </c>
      <c r="D509" s="192" t="s">
        <v>176</v>
      </c>
      <c r="E509" s="193" t="s">
        <v>3901</v>
      </c>
      <c r="F509" s="194" t="s">
        <v>3692</v>
      </c>
      <c r="G509" s="195" t="s">
        <v>327</v>
      </c>
      <c r="H509" s="196">
        <v>101.4</v>
      </c>
      <c r="I509" s="197"/>
      <c r="J509" s="198">
        <f>ROUND(I509*H509,2)</f>
        <v>0</v>
      </c>
      <c r="K509" s="194" t="s">
        <v>78</v>
      </c>
      <c r="L509" s="61"/>
      <c r="M509" s="199" t="s">
        <v>78</v>
      </c>
      <c r="N509" s="200" t="s">
        <v>50</v>
      </c>
      <c r="O509" s="42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3" t="s">
        <v>239</v>
      </c>
      <c r="AT509" s="23" t="s">
        <v>176</v>
      </c>
      <c r="AU509" s="23" t="s">
        <v>188</v>
      </c>
      <c r="AY509" s="23" t="s">
        <v>173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3" t="s">
        <v>87</v>
      </c>
      <c r="BK509" s="203">
        <f>ROUND(I509*H509,2)</f>
        <v>0</v>
      </c>
      <c r="BL509" s="23" t="s">
        <v>239</v>
      </c>
      <c r="BM509" s="23" t="s">
        <v>2250</v>
      </c>
    </row>
    <row r="510" spans="2:65" s="1" customFormat="1" ht="13.5">
      <c r="B510" s="41"/>
      <c r="C510" s="63"/>
      <c r="D510" s="204" t="s">
        <v>182</v>
      </c>
      <c r="E510" s="63"/>
      <c r="F510" s="205" t="s">
        <v>3692</v>
      </c>
      <c r="G510" s="63"/>
      <c r="H510" s="63"/>
      <c r="I510" s="163"/>
      <c r="J510" s="63"/>
      <c r="K510" s="63"/>
      <c r="L510" s="61"/>
      <c r="M510" s="206"/>
      <c r="N510" s="42"/>
      <c r="O510" s="42"/>
      <c r="P510" s="42"/>
      <c r="Q510" s="42"/>
      <c r="R510" s="42"/>
      <c r="S510" s="42"/>
      <c r="T510" s="78"/>
      <c r="AT510" s="23" t="s">
        <v>182</v>
      </c>
      <c r="AU510" s="23" t="s">
        <v>188</v>
      </c>
    </row>
    <row r="511" spans="2:65" s="11" customFormat="1" ht="13.5">
      <c r="B511" s="210"/>
      <c r="C511" s="211"/>
      <c r="D511" s="204" t="s">
        <v>279</v>
      </c>
      <c r="E511" s="212" t="s">
        <v>78</v>
      </c>
      <c r="F511" s="213" t="s">
        <v>3902</v>
      </c>
      <c r="G511" s="211"/>
      <c r="H511" s="214">
        <v>101.4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279</v>
      </c>
      <c r="AU511" s="220" t="s">
        <v>188</v>
      </c>
      <c r="AV511" s="11" t="s">
        <v>89</v>
      </c>
      <c r="AW511" s="11" t="s">
        <v>42</v>
      </c>
      <c r="AX511" s="11" t="s">
        <v>87</v>
      </c>
      <c r="AY511" s="220" t="s">
        <v>173</v>
      </c>
    </row>
    <row r="512" spans="2:65" s="10" customFormat="1" ht="29.85" customHeight="1">
      <c r="B512" s="176"/>
      <c r="C512" s="177"/>
      <c r="D512" s="178" t="s">
        <v>79</v>
      </c>
      <c r="E512" s="190" t="s">
        <v>3903</v>
      </c>
      <c r="F512" s="190" t="s">
        <v>3904</v>
      </c>
      <c r="G512" s="177"/>
      <c r="H512" s="177"/>
      <c r="I512" s="180"/>
      <c r="J512" s="191">
        <f>BK512</f>
        <v>0</v>
      </c>
      <c r="K512" s="177"/>
      <c r="L512" s="182"/>
      <c r="M512" s="183"/>
      <c r="N512" s="184"/>
      <c r="O512" s="184"/>
      <c r="P512" s="185">
        <f>P513+P536+P551+P566+P575</f>
        <v>0</v>
      </c>
      <c r="Q512" s="184"/>
      <c r="R512" s="185">
        <f>R513+R536+R551+R566+R575</f>
        <v>0</v>
      </c>
      <c r="S512" s="184"/>
      <c r="T512" s="186">
        <f>T513+T536+T551+T566+T575</f>
        <v>0</v>
      </c>
      <c r="AR512" s="187" t="s">
        <v>87</v>
      </c>
      <c r="AT512" s="188" t="s">
        <v>79</v>
      </c>
      <c r="AU512" s="188" t="s">
        <v>87</v>
      </c>
      <c r="AY512" s="187" t="s">
        <v>173</v>
      </c>
      <c r="BK512" s="189">
        <f>BK513+BK536+BK551+BK566+BK575</f>
        <v>0</v>
      </c>
    </row>
    <row r="513" spans="2:65" s="10" customFormat="1" ht="14.85" customHeight="1">
      <c r="B513" s="176"/>
      <c r="C513" s="177"/>
      <c r="D513" s="178" t="s">
        <v>79</v>
      </c>
      <c r="E513" s="190" t="s">
        <v>3644</v>
      </c>
      <c r="F513" s="190" t="s">
        <v>3645</v>
      </c>
      <c r="G513" s="177"/>
      <c r="H513" s="177"/>
      <c r="I513" s="180"/>
      <c r="J513" s="191">
        <f>BK513</f>
        <v>0</v>
      </c>
      <c r="K513" s="177"/>
      <c r="L513" s="182"/>
      <c r="M513" s="183"/>
      <c r="N513" s="184"/>
      <c r="O513" s="184"/>
      <c r="P513" s="185">
        <f>SUM(P514:P535)</f>
        <v>0</v>
      </c>
      <c r="Q513" s="184"/>
      <c r="R513" s="185">
        <f>SUM(R514:R535)</f>
        <v>0</v>
      </c>
      <c r="S513" s="184"/>
      <c r="T513" s="186">
        <f>SUM(T514:T535)</f>
        <v>0</v>
      </c>
      <c r="AR513" s="187" t="s">
        <v>87</v>
      </c>
      <c r="AT513" s="188" t="s">
        <v>79</v>
      </c>
      <c r="AU513" s="188" t="s">
        <v>89</v>
      </c>
      <c r="AY513" s="187" t="s">
        <v>173</v>
      </c>
      <c r="BK513" s="189">
        <f>SUM(BK514:BK535)</f>
        <v>0</v>
      </c>
    </row>
    <row r="514" spans="2:65" s="1" customFormat="1" ht="16.5" customHeight="1">
      <c r="B514" s="41"/>
      <c r="C514" s="192" t="s">
        <v>1433</v>
      </c>
      <c r="D514" s="192" t="s">
        <v>176</v>
      </c>
      <c r="E514" s="193" t="s">
        <v>3503</v>
      </c>
      <c r="F514" s="194" t="s">
        <v>3853</v>
      </c>
      <c r="G514" s="195" t="s">
        <v>275</v>
      </c>
      <c r="H514" s="196">
        <v>0</v>
      </c>
      <c r="I514" s="197"/>
      <c r="J514" s="198">
        <f>ROUND(I514*H514,2)</f>
        <v>0</v>
      </c>
      <c r="K514" s="194" t="s">
        <v>78</v>
      </c>
      <c r="L514" s="61"/>
      <c r="M514" s="199" t="s">
        <v>78</v>
      </c>
      <c r="N514" s="200" t="s">
        <v>50</v>
      </c>
      <c r="O514" s="42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3" t="s">
        <v>194</v>
      </c>
      <c r="AT514" s="23" t="s">
        <v>176</v>
      </c>
      <c r="AU514" s="23" t="s">
        <v>188</v>
      </c>
      <c r="AY514" s="23" t="s">
        <v>173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3" t="s">
        <v>87</v>
      </c>
      <c r="BK514" s="203">
        <f>ROUND(I514*H514,2)</f>
        <v>0</v>
      </c>
      <c r="BL514" s="23" t="s">
        <v>194</v>
      </c>
      <c r="BM514" s="23" t="s">
        <v>2272</v>
      </c>
    </row>
    <row r="515" spans="2:65" s="1" customFormat="1" ht="13.5">
      <c r="B515" s="41"/>
      <c r="C515" s="63"/>
      <c r="D515" s="204" t="s">
        <v>182</v>
      </c>
      <c r="E515" s="63"/>
      <c r="F515" s="205" t="s">
        <v>3853</v>
      </c>
      <c r="G515" s="63"/>
      <c r="H515" s="63"/>
      <c r="I515" s="163"/>
      <c r="J515" s="63"/>
      <c r="K515" s="63"/>
      <c r="L515" s="61"/>
      <c r="M515" s="206"/>
      <c r="N515" s="42"/>
      <c r="O515" s="42"/>
      <c r="P515" s="42"/>
      <c r="Q515" s="42"/>
      <c r="R515" s="42"/>
      <c r="S515" s="42"/>
      <c r="T515" s="78"/>
      <c r="AT515" s="23" t="s">
        <v>182</v>
      </c>
      <c r="AU515" s="23" t="s">
        <v>188</v>
      </c>
    </row>
    <row r="516" spans="2:65" s="1" customFormat="1" ht="38.25" customHeight="1">
      <c r="B516" s="41"/>
      <c r="C516" s="192" t="s">
        <v>1438</v>
      </c>
      <c r="D516" s="192" t="s">
        <v>176</v>
      </c>
      <c r="E516" s="193" t="s">
        <v>3529</v>
      </c>
      <c r="F516" s="194" t="s">
        <v>3854</v>
      </c>
      <c r="G516" s="195" t="s">
        <v>275</v>
      </c>
      <c r="H516" s="196">
        <v>0</v>
      </c>
      <c r="I516" s="197"/>
      <c r="J516" s="198">
        <f>ROUND(I516*H516,2)</f>
        <v>0</v>
      </c>
      <c r="K516" s="194" t="s">
        <v>78</v>
      </c>
      <c r="L516" s="61"/>
      <c r="M516" s="199" t="s">
        <v>78</v>
      </c>
      <c r="N516" s="200" t="s">
        <v>50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3" t="s">
        <v>194</v>
      </c>
      <c r="AT516" s="23" t="s">
        <v>176</v>
      </c>
      <c r="AU516" s="23" t="s">
        <v>188</v>
      </c>
      <c r="AY516" s="23" t="s">
        <v>173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3" t="s">
        <v>87</v>
      </c>
      <c r="BK516" s="203">
        <f>ROUND(I516*H516,2)</f>
        <v>0</v>
      </c>
      <c r="BL516" s="23" t="s">
        <v>194</v>
      </c>
      <c r="BM516" s="23" t="s">
        <v>2286</v>
      </c>
    </row>
    <row r="517" spans="2:65" s="1" customFormat="1" ht="40.5">
      <c r="B517" s="41"/>
      <c r="C517" s="63"/>
      <c r="D517" s="204" t="s">
        <v>182</v>
      </c>
      <c r="E517" s="63"/>
      <c r="F517" s="205" t="s">
        <v>3854</v>
      </c>
      <c r="G517" s="63"/>
      <c r="H517" s="63"/>
      <c r="I517" s="163"/>
      <c r="J517" s="63"/>
      <c r="K517" s="63"/>
      <c r="L517" s="61"/>
      <c r="M517" s="206"/>
      <c r="N517" s="42"/>
      <c r="O517" s="42"/>
      <c r="P517" s="42"/>
      <c r="Q517" s="42"/>
      <c r="R517" s="42"/>
      <c r="S517" s="42"/>
      <c r="T517" s="78"/>
      <c r="AT517" s="23" t="s">
        <v>182</v>
      </c>
      <c r="AU517" s="23" t="s">
        <v>188</v>
      </c>
    </row>
    <row r="518" spans="2:65" s="1" customFormat="1" ht="16.5" customHeight="1">
      <c r="B518" s="41"/>
      <c r="C518" s="192" t="s">
        <v>1443</v>
      </c>
      <c r="D518" s="192" t="s">
        <v>176</v>
      </c>
      <c r="E518" s="193" t="s">
        <v>3859</v>
      </c>
      <c r="F518" s="194" t="s">
        <v>3604</v>
      </c>
      <c r="G518" s="195" t="s">
        <v>275</v>
      </c>
      <c r="H518" s="196">
        <v>72.599999999999994</v>
      </c>
      <c r="I518" s="197"/>
      <c r="J518" s="198">
        <f>ROUND(I518*H518,2)</f>
        <v>0</v>
      </c>
      <c r="K518" s="194" t="s">
        <v>78</v>
      </c>
      <c r="L518" s="61"/>
      <c r="M518" s="199" t="s">
        <v>78</v>
      </c>
      <c r="N518" s="200" t="s">
        <v>50</v>
      </c>
      <c r="O518" s="42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3" t="s">
        <v>194</v>
      </c>
      <c r="AT518" s="23" t="s">
        <v>176</v>
      </c>
      <c r="AU518" s="23" t="s">
        <v>188</v>
      </c>
      <c r="AY518" s="23" t="s">
        <v>173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3" t="s">
        <v>87</v>
      </c>
      <c r="BK518" s="203">
        <f>ROUND(I518*H518,2)</f>
        <v>0</v>
      </c>
      <c r="BL518" s="23" t="s">
        <v>194</v>
      </c>
      <c r="BM518" s="23" t="s">
        <v>2298</v>
      </c>
    </row>
    <row r="519" spans="2:65" s="1" customFormat="1" ht="13.5">
      <c r="B519" s="41"/>
      <c r="C519" s="63"/>
      <c r="D519" s="204" t="s">
        <v>182</v>
      </c>
      <c r="E519" s="63"/>
      <c r="F519" s="205" t="s">
        <v>3604</v>
      </c>
      <c r="G519" s="63"/>
      <c r="H519" s="63"/>
      <c r="I519" s="163"/>
      <c r="J519" s="63"/>
      <c r="K519" s="63"/>
      <c r="L519" s="61"/>
      <c r="M519" s="206"/>
      <c r="N519" s="42"/>
      <c r="O519" s="42"/>
      <c r="P519" s="42"/>
      <c r="Q519" s="42"/>
      <c r="R519" s="42"/>
      <c r="S519" s="42"/>
      <c r="T519" s="78"/>
      <c r="AT519" s="23" t="s">
        <v>182</v>
      </c>
      <c r="AU519" s="23" t="s">
        <v>188</v>
      </c>
    </row>
    <row r="520" spans="2:65" s="11" customFormat="1" ht="13.5">
      <c r="B520" s="210"/>
      <c r="C520" s="211"/>
      <c r="D520" s="204" t="s">
        <v>279</v>
      </c>
      <c r="E520" s="212" t="s">
        <v>78</v>
      </c>
      <c r="F520" s="213" t="s">
        <v>3905</v>
      </c>
      <c r="G520" s="211"/>
      <c r="H520" s="214">
        <v>72.599999999999994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279</v>
      </c>
      <c r="AU520" s="220" t="s">
        <v>188</v>
      </c>
      <c r="AV520" s="11" t="s">
        <v>89</v>
      </c>
      <c r="AW520" s="11" t="s">
        <v>42</v>
      </c>
      <c r="AX520" s="11" t="s">
        <v>87</v>
      </c>
      <c r="AY520" s="220" t="s">
        <v>173</v>
      </c>
    </row>
    <row r="521" spans="2:65" s="1" customFormat="1" ht="16.5" customHeight="1">
      <c r="B521" s="41"/>
      <c r="C521" s="192" t="s">
        <v>1449</v>
      </c>
      <c r="D521" s="192" t="s">
        <v>176</v>
      </c>
      <c r="E521" s="193" t="s">
        <v>3860</v>
      </c>
      <c r="F521" s="194" t="s">
        <v>3658</v>
      </c>
      <c r="G521" s="195" t="s">
        <v>275</v>
      </c>
      <c r="H521" s="196">
        <v>72.599999999999994</v>
      </c>
      <c r="I521" s="197"/>
      <c r="J521" s="198">
        <f>ROUND(I521*H521,2)</f>
        <v>0</v>
      </c>
      <c r="K521" s="194" t="s">
        <v>78</v>
      </c>
      <c r="L521" s="61"/>
      <c r="M521" s="199" t="s">
        <v>78</v>
      </c>
      <c r="N521" s="200" t="s">
        <v>50</v>
      </c>
      <c r="O521" s="42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3" t="s">
        <v>194</v>
      </c>
      <c r="AT521" s="23" t="s">
        <v>176</v>
      </c>
      <c r="AU521" s="23" t="s">
        <v>188</v>
      </c>
      <c r="AY521" s="23" t="s">
        <v>173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3" t="s">
        <v>87</v>
      </c>
      <c r="BK521" s="203">
        <f>ROUND(I521*H521,2)</f>
        <v>0</v>
      </c>
      <c r="BL521" s="23" t="s">
        <v>194</v>
      </c>
      <c r="BM521" s="23" t="s">
        <v>2309</v>
      </c>
    </row>
    <row r="522" spans="2:65" s="1" customFormat="1" ht="13.5">
      <c r="B522" s="41"/>
      <c r="C522" s="63"/>
      <c r="D522" s="204" t="s">
        <v>182</v>
      </c>
      <c r="E522" s="63"/>
      <c r="F522" s="205" t="s">
        <v>3658</v>
      </c>
      <c r="G522" s="63"/>
      <c r="H522" s="63"/>
      <c r="I522" s="163"/>
      <c r="J522" s="63"/>
      <c r="K522" s="63"/>
      <c r="L522" s="61"/>
      <c r="M522" s="206"/>
      <c r="N522" s="42"/>
      <c r="O522" s="42"/>
      <c r="P522" s="42"/>
      <c r="Q522" s="42"/>
      <c r="R522" s="42"/>
      <c r="S522" s="42"/>
      <c r="T522" s="78"/>
      <c r="AT522" s="23" t="s">
        <v>182</v>
      </c>
      <c r="AU522" s="23" t="s">
        <v>188</v>
      </c>
    </row>
    <row r="523" spans="2:65" s="1" customFormat="1" ht="16.5" customHeight="1">
      <c r="B523" s="41"/>
      <c r="C523" s="192" t="s">
        <v>1456</v>
      </c>
      <c r="D523" s="192" t="s">
        <v>176</v>
      </c>
      <c r="E523" s="193" t="s">
        <v>3861</v>
      </c>
      <c r="F523" s="194" t="s">
        <v>3660</v>
      </c>
      <c r="G523" s="195" t="s">
        <v>275</v>
      </c>
      <c r="H523" s="196">
        <v>72.599999999999994</v>
      </c>
      <c r="I523" s="197"/>
      <c r="J523" s="198">
        <f>ROUND(I523*H523,2)</f>
        <v>0</v>
      </c>
      <c r="K523" s="194" t="s">
        <v>78</v>
      </c>
      <c r="L523" s="61"/>
      <c r="M523" s="199" t="s">
        <v>78</v>
      </c>
      <c r="N523" s="200" t="s">
        <v>50</v>
      </c>
      <c r="O523" s="42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AR523" s="23" t="s">
        <v>194</v>
      </c>
      <c r="AT523" s="23" t="s">
        <v>176</v>
      </c>
      <c r="AU523" s="23" t="s">
        <v>188</v>
      </c>
      <c r="AY523" s="23" t="s">
        <v>173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23" t="s">
        <v>87</v>
      </c>
      <c r="BK523" s="203">
        <f>ROUND(I523*H523,2)</f>
        <v>0</v>
      </c>
      <c r="BL523" s="23" t="s">
        <v>194</v>
      </c>
      <c r="BM523" s="23" t="s">
        <v>2321</v>
      </c>
    </row>
    <row r="524" spans="2:65" s="1" customFormat="1" ht="13.5">
      <c r="B524" s="41"/>
      <c r="C524" s="63"/>
      <c r="D524" s="204" t="s">
        <v>182</v>
      </c>
      <c r="E524" s="63"/>
      <c r="F524" s="205" t="s">
        <v>3660</v>
      </c>
      <c r="G524" s="63"/>
      <c r="H524" s="63"/>
      <c r="I524" s="163"/>
      <c r="J524" s="63"/>
      <c r="K524" s="63"/>
      <c r="L524" s="61"/>
      <c r="M524" s="206"/>
      <c r="N524" s="42"/>
      <c r="O524" s="42"/>
      <c r="P524" s="42"/>
      <c r="Q524" s="42"/>
      <c r="R524" s="42"/>
      <c r="S524" s="42"/>
      <c r="T524" s="78"/>
      <c r="AT524" s="23" t="s">
        <v>182</v>
      </c>
      <c r="AU524" s="23" t="s">
        <v>188</v>
      </c>
    </row>
    <row r="525" spans="2:65" s="1" customFormat="1" ht="25.5" customHeight="1">
      <c r="B525" s="41"/>
      <c r="C525" s="192" t="s">
        <v>1462</v>
      </c>
      <c r="D525" s="192" t="s">
        <v>176</v>
      </c>
      <c r="E525" s="193" t="s">
        <v>3664</v>
      </c>
      <c r="F525" s="194" t="s">
        <v>3608</v>
      </c>
      <c r="G525" s="195" t="s">
        <v>275</v>
      </c>
      <c r="H525" s="196">
        <v>12.590999999999999</v>
      </c>
      <c r="I525" s="197"/>
      <c r="J525" s="198">
        <f>ROUND(I525*H525,2)</f>
        <v>0</v>
      </c>
      <c r="K525" s="194" t="s">
        <v>78</v>
      </c>
      <c r="L525" s="61"/>
      <c r="M525" s="199" t="s">
        <v>78</v>
      </c>
      <c r="N525" s="200" t="s">
        <v>50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3" t="s">
        <v>194</v>
      </c>
      <c r="AT525" s="23" t="s">
        <v>176</v>
      </c>
      <c r="AU525" s="23" t="s">
        <v>188</v>
      </c>
      <c r="AY525" s="23" t="s">
        <v>173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3" t="s">
        <v>87</v>
      </c>
      <c r="BK525" s="203">
        <f>ROUND(I525*H525,2)</f>
        <v>0</v>
      </c>
      <c r="BL525" s="23" t="s">
        <v>194</v>
      </c>
      <c r="BM525" s="23" t="s">
        <v>2333</v>
      </c>
    </row>
    <row r="526" spans="2:65" s="1" customFormat="1" ht="13.5">
      <c r="B526" s="41"/>
      <c r="C526" s="63"/>
      <c r="D526" s="204" t="s">
        <v>182</v>
      </c>
      <c r="E526" s="63"/>
      <c r="F526" s="205" t="s">
        <v>3608</v>
      </c>
      <c r="G526" s="63"/>
      <c r="H526" s="63"/>
      <c r="I526" s="163"/>
      <c r="J526" s="63"/>
      <c r="K526" s="63"/>
      <c r="L526" s="61"/>
      <c r="M526" s="206"/>
      <c r="N526" s="42"/>
      <c r="O526" s="42"/>
      <c r="P526" s="42"/>
      <c r="Q526" s="42"/>
      <c r="R526" s="42"/>
      <c r="S526" s="42"/>
      <c r="T526" s="78"/>
      <c r="AT526" s="23" t="s">
        <v>182</v>
      </c>
      <c r="AU526" s="23" t="s">
        <v>188</v>
      </c>
    </row>
    <row r="527" spans="2:65" s="11" customFormat="1" ht="13.5">
      <c r="B527" s="210"/>
      <c r="C527" s="211"/>
      <c r="D527" s="204" t="s">
        <v>279</v>
      </c>
      <c r="E527" s="212" t="s">
        <v>78</v>
      </c>
      <c r="F527" s="213" t="s">
        <v>3906</v>
      </c>
      <c r="G527" s="211"/>
      <c r="H527" s="214">
        <v>12.590999999999999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279</v>
      </c>
      <c r="AU527" s="220" t="s">
        <v>188</v>
      </c>
      <c r="AV527" s="11" t="s">
        <v>89</v>
      </c>
      <c r="AW527" s="11" t="s">
        <v>42</v>
      </c>
      <c r="AX527" s="11" t="s">
        <v>87</v>
      </c>
      <c r="AY527" s="220" t="s">
        <v>173</v>
      </c>
    </row>
    <row r="528" spans="2:65" s="1" customFormat="1" ht="25.5" customHeight="1">
      <c r="B528" s="41"/>
      <c r="C528" s="192" t="s">
        <v>1464</v>
      </c>
      <c r="D528" s="192" t="s">
        <v>176</v>
      </c>
      <c r="E528" s="193" t="s">
        <v>3907</v>
      </c>
      <c r="F528" s="194" t="s">
        <v>3908</v>
      </c>
      <c r="G528" s="195" t="s">
        <v>275</v>
      </c>
      <c r="H528" s="196">
        <v>59.96</v>
      </c>
      <c r="I528" s="197"/>
      <c r="J528" s="198">
        <f>ROUND(I528*H528,2)</f>
        <v>0</v>
      </c>
      <c r="K528" s="194" t="s">
        <v>78</v>
      </c>
      <c r="L528" s="61"/>
      <c r="M528" s="199" t="s">
        <v>78</v>
      </c>
      <c r="N528" s="200" t="s">
        <v>50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3" t="s">
        <v>194</v>
      </c>
      <c r="AT528" s="23" t="s">
        <v>176</v>
      </c>
      <c r="AU528" s="23" t="s">
        <v>188</v>
      </c>
      <c r="AY528" s="23" t="s">
        <v>173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3" t="s">
        <v>87</v>
      </c>
      <c r="BK528" s="203">
        <f>ROUND(I528*H528,2)</f>
        <v>0</v>
      </c>
      <c r="BL528" s="23" t="s">
        <v>194</v>
      </c>
      <c r="BM528" s="23" t="s">
        <v>2344</v>
      </c>
    </row>
    <row r="529" spans="2:65" s="1" customFormat="1" ht="27">
      <c r="B529" s="41"/>
      <c r="C529" s="63"/>
      <c r="D529" s="204" t="s">
        <v>182</v>
      </c>
      <c r="E529" s="63"/>
      <c r="F529" s="205" t="s">
        <v>3908</v>
      </c>
      <c r="G529" s="63"/>
      <c r="H529" s="63"/>
      <c r="I529" s="163"/>
      <c r="J529" s="63"/>
      <c r="K529" s="63"/>
      <c r="L529" s="61"/>
      <c r="M529" s="206"/>
      <c r="N529" s="42"/>
      <c r="O529" s="42"/>
      <c r="P529" s="42"/>
      <c r="Q529" s="42"/>
      <c r="R529" s="42"/>
      <c r="S529" s="42"/>
      <c r="T529" s="78"/>
      <c r="AT529" s="23" t="s">
        <v>182</v>
      </c>
      <c r="AU529" s="23" t="s">
        <v>188</v>
      </c>
    </row>
    <row r="530" spans="2:65" s="11" customFormat="1" ht="13.5">
      <c r="B530" s="210"/>
      <c r="C530" s="211"/>
      <c r="D530" s="204" t="s">
        <v>279</v>
      </c>
      <c r="E530" s="212" t="s">
        <v>78</v>
      </c>
      <c r="F530" s="213" t="s">
        <v>3909</v>
      </c>
      <c r="G530" s="211"/>
      <c r="H530" s="214">
        <v>59.96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279</v>
      </c>
      <c r="AU530" s="220" t="s">
        <v>188</v>
      </c>
      <c r="AV530" s="11" t="s">
        <v>89</v>
      </c>
      <c r="AW530" s="11" t="s">
        <v>42</v>
      </c>
      <c r="AX530" s="11" t="s">
        <v>87</v>
      </c>
      <c r="AY530" s="220" t="s">
        <v>173</v>
      </c>
    </row>
    <row r="531" spans="2:65" s="12" customFormat="1" ht="13.5">
      <c r="B531" s="221"/>
      <c r="C531" s="222"/>
      <c r="D531" s="204" t="s">
        <v>279</v>
      </c>
      <c r="E531" s="223" t="s">
        <v>78</v>
      </c>
      <c r="F531" s="224" t="s">
        <v>3910</v>
      </c>
      <c r="G531" s="222"/>
      <c r="H531" s="223" t="s">
        <v>78</v>
      </c>
      <c r="I531" s="225"/>
      <c r="J531" s="222"/>
      <c r="K531" s="222"/>
      <c r="L531" s="226"/>
      <c r="M531" s="227"/>
      <c r="N531" s="228"/>
      <c r="O531" s="228"/>
      <c r="P531" s="228"/>
      <c r="Q531" s="228"/>
      <c r="R531" s="228"/>
      <c r="S531" s="228"/>
      <c r="T531" s="229"/>
      <c r="AT531" s="230" t="s">
        <v>279</v>
      </c>
      <c r="AU531" s="230" t="s">
        <v>188</v>
      </c>
      <c r="AV531" s="12" t="s">
        <v>87</v>
      </c>
      <c r="AW531" s="12" t="s">
        <v>42</v>
      </c>
      <c r="AX531" s="12" t="s">
        <v>80</v>
      </c>
      <c r="AY531" s="230" t="s">
        <v>173</v>
      </c>
    </row>
    <row r="532" spans="2:65" s="1" customFormat="1" ht="25.5" customHeight="1">
      <c r="B532" s="41"/>
      <c r="C532" s="192" t="s">
        <v>1470</v>
      </c>
      <c r="D532" s="192" t="s">
        <v>176</v>
      </c>
      <c r="E532" s="193" t="s">
        <v>3668</v>
      </c>
      <c r="F532" s="194" t="s">
        <v>3612</v>
      </c>
      <c r="G532" s="195" t="s">
        <v>275</v>
      </c>
      <c r="H532" s="196">
        <v>0</v>
      </c>
      <c r="I532" s="197"/>
      <c r="J532" s="198">
        <f>ROUND(I532*H532,2)</f>
        <v>0</v>
      </c>
      <c r="K532" s="194" t="s">
        <v>78</v>
      </c>
      <c r="L532" s="61"/>
      <c r="M532" s="199" t="s">
        <v>78</v>
      </c>
      <c r="N532" s="200" t="s">
        <v>50</v>
      </c>
      <c r="O532" s="42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3" t="s">
        <v>194</v>
      </c>
      <c r="AT532" s="23" t="s">
        <v>176</v>
      </c>
      <c r="AU532" s="23" t="s">
        <v>188</v>
      </c>
      <c r="AY532" s="23" t="s">
        <v>173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3" t="s">
        <v>87</v>
      </c>
      <c r="BK532" s="203">
        <f>ROUND(I532*H532,2)</f>
        <v>0</v>
      </c>
      <c r="BL532" s="23" t="s">
        <v>194</v>
      </c>
      <c r="BM532" s="23" t="s">
        <v>2357</v>
      </c>
    </row>
    <row r="533" spans="2:65" s="1" customFormat="1" ht="27">
      <c r="B533" s="41"/>
      <c r="C533" s="63"/>
      <c r="D533" s="204" t="s">
        <v>182</v>
      </c>
      <c r="E533" s="63"/>
      <c r="F533" s="205" t="s">
        <v>3612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182</v>
      </c>
      <c r="AU533" s="23" t="s">
        <v>188</v>
      </c>
    </row>
    <row r="534" spans="2:65" s="1" customFormat="1" ht="16.5" customHeight="1">
      <c r="B534" s="41"/>
      <c r="C534" s="192" t="s">
        <v>1476</v>
      </c>
      <c r="D534" s="192" t="s">
        <v>176</v>
      </c>
      <c r="E534" s="193" t="s">
        <v>3867</v>
      </c>
      <c r="F534" s="194" t="s">
        <v>3868</v>
      </c>
      <c r="G534" s="195" t="s">
        <v>256</v>
      </c>
      <c r="H534" s="196">
        <v>0</v>
      </c>
      <c r="I534" s="197"/>
      <c r="J534" s="198">
        <f>ROUND(I534*H534,2)</f>
        <v>0</v>
      </c>
      <c r="K534" s="194" t="s">
        <v>78</v>
      </c>
      <c r="L534" s="61"/>
      <c r="M534" s="199" t="s">
        <v>78</v>
      </c>
      <c r="N534" s="200" t="s">
        <v>50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3" t="s">
        <v>194</v>
      </c>
      <c r="AT534" s="23" t="s">
        <v>176</v>
      </c>
      <c r="AU534" s="23" t="s">
        <v>188</v>
      </c>
      <c r="AY534" s="23" t="s">
        <v>173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3" t="s">
        <v>87</v>
      </c>
      <c r="BK534" s="203">
        <f>ROUND(I534*H534,2)</f>
        <v>0</v>
      </c>
      <c r="BL534" s="23" t="s">
        <v>194</v>
      </c>
      <c r="BM534" s="23" t="s">
        <v>2369</v>
      </c>
    </row>
    <row r="535" spans="2:65" s="1" customFormat="1" ht="13.5">
      <c r="B535" s="41"/>
      <c r="C535" s="63"/>
      <c r="D535" s="204" t="s">
        <v>182</v>
      </c>
      <c r="E535" s="63"/>
      <c r="F535" s="205" t="s">
        <v>3868</v>
      </c>
      <c r="G535" s="63"/>
      <c r="H535" s="63"/>
      <c r="I535" s="163"/>
      <c r="J535" s="63"/>
      <c r="K535" s="63"/>
      <c r="L535" s="61"/>
      <c r="M535" s="206"/>
      <c r="N535" s="42"/>
      <c r="O535" s="42"/>
      <c r="P535" s="42"/>
      <c r="Q535" s="42"/>
      <c r="R535" s="42"/>
      <c r="S535" s="42"/>
      <c r="T535" s="78"/>
      <c r="AT535" s="23" t="s">
        <v>182</v>
      </c>
      <c r="AU535" s="23" t="s">
        <v>188</v>
      </c>
    </row>
    <row r="536" spans="2:65" s="10" customFormat="1" ht="22.35" customHeight="1">
      <c r="B536" s="176"/>
      <c r="C536" s="177"/>
      <c r="D536" s="178" t="s">
        <v>79</v>
      </c>
      <c r="E536" s="190" t="s">
        <v>3672</v>
      </c>
      <c r="F536" s="190" t="s">
        <v>3673</v>
      </c>
      <c r="G536" s="177"/>
      <c r="H536" s="177"/>
      <c r="I536" s="180"/>
      <c r="J536" s="191">
        <f>BK536</f>
        <v>0</v>
      </c>
      <c r="K536" s="177"/>
      <c r="L536" s="182"/>
      <c r="M536" s="183"/>
      <c r="N536" s="184"/>
      <c r="O536" s="184"/>
      <c r="P536" s="185">
        <f>SUM(P537:P550)</f>
        <v>0</v>
      </c>
      <c r="Q536" s="184"/>
      <c r="R536" s="185">
        <f>SUM(R537:R550)</f>
        <v>0</v>
      </c>
      <c r="S536" s="184"/>
      <c r="T536" s="186">
        <f>SUM(T537:T550)</f>
        <v>0</v>
      </c>
      <c r="AR536" s="187" t="s">
        <v>89</v>
      </c>
      <c r="AT536" s="188" t="s">
        <v>79</v>
      </c>
      <c r="AU536" s="188" t="s">
        <v>89</v>
      </c>
      <c r="AY536" s="187" t="s">
        <v>173</v>
      </c>
      <c r="BK536" s="189">
        <f>SUM(BK537:BK550)</f>
        <v>0</v>
      </c>
    </row>
    <row r="537" spans="2:65" s="1" customFormat="1" ht="16.5" customHeight="1">
      <c r="B537" s="41"/>
      <c r="C537" s="192" t="s">
        <v>1481</v>
      </c>
      <c r="D537" s="192" t="s">
        <v>176</v>
      </c>
      <c r="E537" s="193" t="s">
        <v>3911</v>
      </c>
      <c r="F537" s="194" t="s">
        <v>3912</v>
      </c>
      <c r="G537" s="195" t="s">
        <v>3618</v>
      </c>
      <c r="H537" s="196">
        <v>6</v>
      </c>
      <c r="I537" s="197"/>
      <c r="J537" s="198">
        <f>ROUND(I537*H537,2)</f>
        <v>0</v>
      </c>
      <c r="K537" s="194" t="s">
        <v>78</v>
      </c>
      <c r="L537" s="61"/>
      <c r="M537" s="199" t="s">
        <v>78</v>
      </c>
      <c r="N537" s="200" t="s">
        <v>50</v>
      </c>
      <c r="O537" s="42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3" t="s">
        <v>239</v>
      </c>
      <c r="AT537" s="23" t="s">
        <v>176</v>
      </c>
      <c r="AU537" s="23" t="s">
        <v>188</v>
      </c>
      <c r="AY537" s="23" t="s">
        <v>173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3" t="s">
        <v>87</v>
      </c>
      <c r="BK537" s="203">
        <f>ROUND(I537*H537,2)</f>
        <v>0</v>
      </c>
      <c r="BL537" s="23" t="s">
        <v>239</v>
      </c>
      <c r="BM537" s="23" t="s">
        <v>2381</v>
      </c>
    </row>
    <row r="538" spans="2:65" s="1" customFormat="1" ht="13.5">
      <c r="B538" s="41"/>
      <c r="C538" s="63"/>
      <c r="D538" s="204" t="s">
        <v>182</v>
      </c>
      <c r="E538" s="63"/>
      <c r="F538" s="205" t="s">
        <v>3912</v>
      </c>
      <c r="G538" s="63"/>
      <c r="H538" s="63"/>
      <c r="I538" s="163"/>
      <c r="J538" s="63"/>
      <c r="K538" s="63"/>
      <c r="L538" s="61"/>
      <c r="M538" s="206"/>
      <c r="N538" s="42"/>
      <c r="O538" s="42"/>
      <c r="P538" s="42"/>
      <c r="Q538" s="42"/>
      <c r="R538" s="42"/>
      <c r="S538" s="42"/>
      <c r="T538" s="78"/>
      <c r="AT538" s="23" t="s">
        <v>182</v>
      </c>
      <c r="AU538" s="23" t="s">
        <v>188</v>
      </c>
    </row>
    <row r="539" spans="2:65" s="1" customFormat="1" ht="16.5" customHeight="1">
      <c r="B539" s="41"/>
      <c r="C539" s="192" t="s">
        <v>1487</v>
      </c>
      <c r="D539" s="192" t="s">
        <v>176</v>
      </c>
      <c r="E539" s="193" t="s">
        <v>3872</v>
      </c>
      <c r="F539" s="194" t="s">
        <v>3873</v>
      </c>
      <c r="G539" s="195" t="s">
        <v>3618</v>
      </c>
      <c r="H539" s="196">
        <v>14</v>
      </c>
      <c r="I539" s="197"/>
      <c r="J539" s="198">
        <f>ROUND(I539*H539,2)</f>
        <v>0</v>
      </c>
      <c r="K539" s="194" t="s">
        <v>78</v>
      </c>
      <c r="L539" s="61"/>
      <c r="M539" s="199" t="s">
        <v>78</v>
      </c>
      <c r="N539" s="200" t="s">
        <v>50</v>
      </c>
      <c r="O539" s="42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3" t="s">
        <v>239</v>
      </c>
      <c r="AT539" s="23" t="s">
        <v>176</v>
      </c>
      <c r="AU539" s="23" t="s">
        <v>188</v>
      </c>
      <c r="AY539" s="23" t="s">
        <v>173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3" t="s">
        <v>87</v>
      </c>
      <c r="BK539" s="203">
        <f>ROUND(I539*H539,2)</f>
        <v>0</v>
      </c>
      <c r="BL539" s="23" t="s">
        <v>239</v>
      </c>
      <c r="BM539" s="23" t="s">
        <v>2391</v>
      </c>
    </row>
    <row r="540" spans="2:65" s="1" customFormat="1" ht="13.5">
      <c r="B540" s="41"/>
      <c r="C540" s="63"/>
      <c r="D540" s="204" t="s">
        <v>182</v>
      </c>
      <c r="E540" s="63"/>
      <c r="F540" s="205" t="s">
        <v>3873</v>
      </c>
      <c r="G540" s="63"/>
      <c r="H540" s="63"/>
      <c r="I540" s="163"/>
      <c r="J540" s="63"/>
      <c r="K540" s="63"/>
      <c r="L540" s="61"/>
      <c r="M540" s="206"/>
      <c r="N540" s="42"/>
      <c r="O540" s="42"/>
      <c r="P540" s="42"/>
      <c r="Q540" s="42"/>
      <c r="R540" s="42"/>
      <c r="S540" s="42"/>
      <c r="T540" s="78"/>
      <c r="AT540" s="23" t="s">
        <v>182</v>
      </c>
      <c r="AU540" s="23" t="s">
        <v>188</v>
      </c>
    </row>
    <row r="541" spans="2:65" s="1" customFormat="1" ht="16.5" customHeight="1">
      <c r="B541" s="41"/>
      <c r="C541" s="192" t="s">
        <v>1492</v>
      </c>
      <c r="D541" s="192" t="s">
        <v>176</v>
      </c>
      <c r="E541" s="193" t="s">
        <v>3875</v>
      </c>
      <c r="F541" s="194" t="s">
        <v>3876</v>
      </c>
      <c r="G541" s="195" t="s">
        <v>3618</v>
      </c>
      <c r="H541" s="196">
        <v>41.4</v>
      </c>
      <c r="I541" s="197"/>
      <c r="J541" s="198">
        <f>ROUND(I541*H541,2)</f>
        <v>0</v>
      </c>
      <c r="K541" s="194" t="s">
        <v>78</v>
      </c>
      <c r="L541" s="61"/>
      <c r="M541" s="199" t="s">
        <v>78</v>
      </c>
      <c r="N541" s="200" t="s">
        <v>50</v>
      </c>
      <c r="O541" s="42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3" t="s">
        <v>239</v>
      </c>
      <c r="AT541" s="23" t="s">
        <v>176</v>
      </c>
      <c r="AU541" s="23" t="s">
        <v>188</v>
      </c>
      <c r="AY541" s="23" t="s">
        <v>173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3" t="s">
        <v>87</v>
      </c>
      <c r="BK541" s="203">
        <f>ROUND(I541*H541,2)</f>
        <v>0</v>
      </c>
      <c r="BL541" s="23" t="s">
        <v>239</v>
      </c>
      <c r="BM541" s="23" t="s">
        <v>2403</v>
      </c>
    </row>
    <row r="542" spans="2:65" s="1" customFormat="1" ht="13.5">
      <c r="B542" s="41"/>
      <c r="C542" s="63"/>
      <c r="D542" s="204" t="s">
        <v>182</v>
      </c>
      <c r="E542" s="63"/>
      <c r="F542" s="205" t="s">
        <v>3876</v>
      </c>
      <c r="G542" s="63"/>
      <c r="H542" s="63"/>
      <c r="I542" s="163"/>
      <c r="J542" s="63"/>
      <c r="K542" s="63"/>
      <c r="L542" s="61"/>
      <c r="M542" s="206"/>
      <c r="N542" s="42"/>
      <c r="O542" s="42"/>
      <c r="P542" s="42"/>
      <c r="Q542" s="42"/>
      <c r="R542" s="42"/>
      <c r="S542" s="42"/>
      <c r="T542" s="78"/>
      <c r="AT542" s="23" t="s">
        <v>182</v>
      </c>
      <c r="AU542" s="23" t="s">
        <v>188</v>
      </c>
    </row>
    <row r="543" spans="2:65" s="1" customFormat="1" ht="16.5" customHeight="1">
      <c r="B543" s="41"/>
      <c r="C543" s="192" t="s">
        <v>1498</v>
      </c>
      <c r="D543" s="192" t="s">
        <v>176</v>
      </c>
      <c r="E543" s="193" t="s">
        <v>3878</v>
      </c>
      <c r="F543" s="194" t="s">
        <v>3879</v>
      </c>
      <c r="G543" s="195" t="s">
        <v>3618</v>
      </c>
      <c r="H543" s="196">
        <v>69.7</v>
      </c>
      <c r="I543" s="197"/>
      <c r="J543" s="198">
        <f>ROUND(I543*H543,2)</f>
        <v>0</v>
      </c>
      <c r="K543" s="194" t="s">
        <v>78</v>
      </c>
      <c r="L543" s="61"/>
      <c r="M543" s="199" t="s">
        <v>78</v>
      </c>
      <c r="N543" s="200" t="s">
        <v>50</v>
      </c>
      <c r="O543" s="42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3" t="s">
        <v>239</v>
      </c>
      <c r="AT543" s="23" t="s">
        <v>176</v>
      </c>
      <c r="AU543" s="23" t="s">
        <v>188</v>
      </c>
      <c r="AY543" s="23" t="s">
        <v>173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3" t="s">
        <v>87</v>
      </c>
      <c r="BK543" s="203">
        <f>ROUND(I543*H543,2)</f>
        <v>0</v>
      </c>
      <c r="BL543" s="23" t="s">
        <v>239</v>
      </c>
      <c r="BM543" s="23" t="s">
        <v>2414</v>
      </c>
    </row>
    <row r="544" spans="2:65" s="1" customFormat="1" ht="13.5">
      <c r="B544" s="41"/>
      <c r="C544" s="63"/>
      <c r="D544" s="204" t="s">
        <v>182</v>
      </c>
      <c r="E544" s="63"/>
      <c r="F544" s="205" t="s">
        <v>3879</v>
      </c>
      <c r="G544" s="63"/>
      <c r="H544" s="63"/>
      <c r="I544" s="163"/>
      <c r="J544" s="63"/>
      <c r="K544" s="63"/>
      <c r="L544" s="61"/>
      <c r="M544" s="206"/>
      <c r="N544" s="42"/>
      <c r="O544" s="42"/>
      <c r="P544" s="42"/>
      <c r="Q544" s="42"/>
      <c r="R544" s="42"/>
      <c r="S544" s="42"/>
      <c r="T544" s="78"/>
      <c r="AT544" s="23" t="s">
        <v>182</v>
      </c>
      <c r="AU544" s="23" t="s">
        <v>188</v>
      </c>
    </row>
    <row r="545" spans="2:65" s="1" customFormat="1" ht="16.5" customHeight="1">
      <c r="B545" s="41"/>
      <c r="C545" s="192" t="s">
        <v>1504</v>
      </c>
      <c r="D545" s="192" t="s">
        <v>176</v>
      </c>
      <c r="E545" s="193" t="s">
        <v>3913</v>
      </c>
      <c r="F545" s="194" t="s">
        <v>3870</v>
      </c>
      <c r="G545" s="195" t="s">
        <v>3618</v>
      </c>
      <c r="H545" s="196">
        <v>8</v>
      </c>
      <c r="I545" s="197"/>
      <c r="J545" s="198">
        <f>ROUND(I545*H545,2)</f>
        <v>0</v>
      </c>
      <c r="K545" s="194" t="s">
        <v>78</v>
      </c>
      <c r="L545" s="61"/>
      <c r="M545" s="199" t="s">
        <v>78</v>
      </c>
      <c r="N545" s="200" t="s">
        <v>50</v>
      </c>
      <c r="O545" s="42"/>
      <c r="P545" s="201">
        <f>O545*H545</f>
        <v>0</v>
      </c>
      <c r="Q545" s="201">
        <v>0</v>
      </c>
      <c r="R545" s="201">
        <f>Q545*H545</f>
        <v>0</v>
      </c>
      <c r="S545" s="201">
        <v>0</v>
      </c>
      <c r="T545" s="202">
        <f>S545*H545</f>
        <v>0</v>
      </c>
      <c r="AR545" s="23" t="s">
        <v>239</v>
      </c>
      <c r="AT545" s="23" t="s">
        <v>176</v>
      </c>
      <c r="AU545" s="23" t="s">
        <v>188</v>
      </c>
      <c r="AY545" s="23" t="s">
        <v>173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23" t="s">
        <v>87</v>
      </c>
      <c r="BK545" s="203">
        <f>ROUND(I545*H545,2)</f>
        <v>0</v>
      </c>
      <c r="BL545" s="23" t="s">
        <v>239</v>
      </c>
      <c r="BM545" s="23" t="s">
        <v>2426</v>
      </c>
    </row>
    <row r="546" spans="2:65" s="1" customFormat="1" ht="13.5">
      <c r="B546" s="41"/>
      <c r="C546" s="63"/>
      <c r="D546" s="204" t="s">
        <v>182</v>
      </c>
      <c r="E546" s="63"/>
      <c r="F546" s="205" t="s">
        <v>3870</v>
      </c>
      <c r="G546" s="63"/>
      <c r="H546" s="63"/>
      <c r="I546" s="163"/>
      <c r="J546" s="63"/>
      <c r="K546" s="63"/>
      <c r="L546" s="61"/>
      <c r="M546" s="206"/>
      <c r="N546" s="42"/>
      <c r="O546" s="42"/>
      <c r="P546" s="42"/>
      <c r="Q546" s="42"/>
      <c r="R546" s="42"/>
      <c r="S546" s="42"/>
      <c r="T546" s="78"/>
      <c r="AT546" s="23" t="s">
        <v>182</v>
      </c>
      <c r="AU546" s="23" t="s">
        <v>188</v>
      </c>
    </row>
    <row r="547" spans="2:65" s="1" customFormat="1" ht="16.5" customHeight="1">
      <c r="B547" s="41"/>
      <c r="C547" s="192" t="s">
        <v>1511</v>
      </c>
      <c r="D547" s="192" t="s">
        <v>176</v>
      </c>
      <c r="E547" s="193" t="s">
        <v>3914</v>
      </c>
      <c r="F547" s="194" t="s">
        <v>3915</v>
      </c>
      <c r="G547" s="195" t="s">
        <v>3618</v>
      </c>
      <c r="H547" s="196">
        <v>4.2</v>
      </c>
      <c r="I547" s="197"/>
      <c r="J547" s="198">
        <f>ROUND(I547*H547,2)</f>
        <v>0</v>
      </c>
      <c r="K547" s="194" t="s">
        <v>78</v>
      </c>
      <c r="L547" s="61"/>
      <c r="M547" s="199" t="s">
        <v>78</v>
      </c>
      <c r="N547" s="200" t="s">
        <v>50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3" t="s">
        <v>239</v>
      </c>
      <c r="AT547" s="23" t="s">
        <v>176</v>
      </c>
      <c r="AU547" s="23" t="s">
        <v>188</v>
      </c>
      <c r="AY547" s="23" t="s">
        <v>173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3" t="s">
        <v>87</v>
      </c>
      <c r="BK547" s="203">
        <f>ROUND(I547*H547,2)</f>
        <v>0</v>
      </c>
      <c r="BL547" s="23" t="s">
        <v>239</v>
      </c>
      <c r="BM547" s="23" t="s">
        <v>2438</v>
      </c>
    </row>
    <row r="548" spans="2:65" s="1" customFormat="1" ht="13.5">
      <c r="B548" s="41"/>
      <c r="C548" s="63"/>
      <c r="D548" s="204" t="s">
        <v>182</v>
      </c>
      <c r="E548" s="63"/>
      <c r="F548" s="205" t="s">
        <v>3915</v>
      </c>
      <c r="G548" s="63"/>
      <c r="H548" s="63"/>
      <c r="I548" s="163"/>
      <c r="J548" s="63"/>
      <c r="K548" s="63"/>
      <c r="L548" s="61"/>
      <c r="M548" s="206"/>
      <c r="N548" s="42"/>
      <c r="O548" s="42"/>
      <c r="P548" s="42"/>
      <c r="Q548" s="42"/>
      <c r="R548" s="42"/>
      <c r="S548" s="42"/>
      <c r="T548" s="78"/>
      <c r="AT548" s="23" t="s">
        <v>182</v>
      </c>
      <c r="AU548" s="23" t="s">
        <v>188</v>
      </c>
    </row>
    <row r="549" spans="2:65" s="1" customFormat="1" ht="16.5" customHeight="1">
      <c r="B549" s="41"/>
      <c r="C549" s="192" t="s">
        <v>1519</v>
      </c>
      <c r="D549" s="192" t="s">
        <v>176</v>
      </c>
      <c r="E549" s="193" t="s">
        <v>3916</v>
      </c>
      <c r="F549" s="194" t="s">
        <v>3917</v>
      </c>
      <c r="G549" s="195" t="s">
        <v>3618</v>
      </c>
      <c r="H549" s="196">
        <v>13</v>
      </c>
      <c r="I549" s="197"/>
      <c r="J549" s="198">
        <f>ROUND(I549*H549,2)</f>
        <v>0</v>
      </c>
      <c r="K549" s="194" t="s">
        <v>78</v>
      </c>
      <c r="L549" s="61"/>
      <c r="M549" s="199" t="s">
        <v>78</v>
      </c>
      <c r="N549" s="200" t="s">
        <v>50</v>
      </c>
      <c r="O549" s="42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3" t="s">
        <v>239</v>
      </c>
      <c r="AT549" s="23" t="s">
        <v>176</v>
      </c>
      <c r="AU549" s="23" t="s">
        <v>188</v>
      </c>
      <c r="AY549" s="23" t="s">
        <v>173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3" t="s">
        <v>87</v>
      </c>
      <c r="BK549" s="203">
        <f>ROUND(I549*H549,2)</f>
        <v>0</v>
      </c>
      <c r="BL549" s="23" t="s">
        <v>239</v>
      </c>
      <c r="BM549" s="23" t="s">
        <v>2448</v>
      </c>
    </row>
    <row r="550" spans="2:65" s="1" customFormat="1" ht="13.5">
      <c r="B550" s="41"/>
      <c r="C550" s="63"/>
      <c r="D550" s="204" t="s">
        <v>182</v>
      </c>
      <c r="E550" s="63"/>
      <c r="F550" s="205" t="s">
        <v>3917</v>
      </c>
      <c r="G550" s="63"/>
      <c r="H550" s="63"/>
      <c r="I550" s="163"/>
      <c r="J550" s="63"/>
      <c r="K550" s="63"/>
      <c r="L550" s="61"/>
      <c r="M550" s="206"/>
      <c r="N550" s="42"/>
      <c r="O550" s="42"/>
      <c r="P550" s="42"/>
      <c r="Q550" s="42"/>
      <c r="R550" s="42"/>
      <c r="S550" s="42"/>
      <c r="T550" s="78"/>
      <c r="AT550" s="23" t="s">
        <v>182</v>
      </c>
      <c r="AU550" s="23" t="s">
        <v>188</v>
      </c>
    </row>
    <row r="551" spans="2:65" s="10" customFormat="1" ht="22.35" customHeight="1">
      <c r="B551" s="176"/>
      <c r="C551" s="177"/>
      <c r="D551" s="178" t="s">
        <v>79</v>
      </c>
      <c r="E551" s="190" t="s">
        <v>3918</v>
      </c>
      <c r="F551" s="190" t="s">
        <v>3919</v>
      </c>
      <c r="G551" s="177"/>
      <c r="H551" s="177"/>
      <c r="I551" s="180"/>
      <c r="J551" s="191">
        <f>BK551</f>
        <v>0</v>
      </c>
      <c r="K551" s="177"/>
      <c r="L551" s="182"/>
      <c r="M551" s="183"/>
      <c r="N551" s="184"/>
      <c r="O551" s="184"/>
      <c r="P551" s="185">
        <f>SUM(P552:P565)</f>
        <v>0</v>
      </c>
      <c r="Q551" s="184"/>
      <c r="R551" s="185">
        <f>SUM(R552:R565)</f>
        <v>0</v>
      </c>
      <c r="S551" s="184"/>
      <c r="T551" s="186">
        <f>SUM(T552:T565)</f>
        <v>0</v>
      </c>
      <c r="AR551" s="187" t="s">
        <v>89</v>
      </c>
      <c r="AT551" s="188" t="s">
        <v>79</v>
      </c>
      <c r="AU551" s="188" t="s">
        <v>89</v>
      </c>
      <c r="AY551" s="187" t="s">
        <v>173</v>
      </c>
      <c r="BK551" s="189">
        <f>SUM(BK552:BK565)</f>
        <v>0</v>
      </c>
    </row>
    <row r="552" spans="2:65" s="1" customFormat="1" ht="16.5" customHeight="1">
      <c r="B552" s="41"/>
      <c r="C552" s="192" t="s">
        <v>1525</v>
      </c>
      <c r="D552" s="192" t="s">
        <v>176</v>
      </c>
      <c r="E552" s="193" t="s">
        <v>3920</v>
      </c>
      <c r="F552" s="194" t="s">
        <v>3921</v>
      </c>
      <c r="G552" s="195" t="s">
        <v>1260</v>
      </c>
      <c r="H552" s="196">
        <v>1</v>
      </c>
      <c r="I552" s="197"/>
      <c r="J552" s="198">
        <f>ROUND(I552*H552,2)</f>
        <v>0</v>
      </c>
      <c r="K552" s="194" t="s">
        <v>78</v>
      </c>
      <c r="L552" s="61"/>
      <c r="M552" s="199" t="s">
        <v>78</v>
      </c>
      <c r="N552" s="200" t="s">
        <v>50</v>
      </c>
      <c r="O552" s="42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3" t="s">
        <v>239</v>
      </c>
      <c r="AT552" s="23" t="s">
        <v>176</v>
      </c>
      <c r="AU552" s="23" t="s">
        <v>188</v>
      </c>
      <c r="AY552" s="23" t="s">
        <v>173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3" t="s">
        <v>87</v>
      </c>
      <c r="BK552" s="203">
        <f>ROUND(I552*H552,2)</f>
        <v>0</v>
      </c>
      <c r="BL552" s="23" t="s">
        <v>239</v>
      </c>
      <c r="BM552" s="23" t="s">
        <v>2462</v>
      </c>
    </row>
    <row r="553" spans="2:65" s="1" customFormat="1" ht="40.5">
      <c r="B553" s="41"/>
      <c r="C553" s="63"/>
      <c r="D553" s="204" t="s">
        <v>182</v>
      </c>
      <c r="E553" s="63"/>
      <c r="F553" s="205" t="s">
        <v>3922</v>
      </c>
      <c r="G553" s="63"/>
      <c r="H553" s="63"/>
      <c r="I553" s="163"/>
      <c r="J553" s="63"/>
      <c r="K553" s="63"/>
      <c r="L553" s="61"/>
      <c r="M553" s="206"/>
      <c r="N553" s="42"/>
      <c r="O553" s="42"/>
      <c r="P553" s="42"/>
      <c r="Q553" s="42"/>
      <c r="R553" s="42"/>
      <c r="S553" s="42"/>
      <c r="T553" s="78"/>
      <c r="AT553" s="23" t="s">
        <v>182</v>
      </c>
      <c r="AU553" s="23" t="s">
        <v>188</v>
      </c>
    </row>
    <row r="554" spans="2:65" s="1" customFormat="1" ht="25.5" customHeight="1">
      <c r="B554" s="41"/>
      <c r="C554" s="192" t="s">
        <v>1531</v>
      </c>
      <c r="D554" s="192" t="s">
        <v>176</v>
      </c>
      <c r="E554" s="193" t="s">
        <v>3923</v>
      </c>
      <c r="F554" s="194" t="s">
        <v>3924</v>
      </c>
      <c r="G554" s="195" t="s">
        <v>1260</v>
      </c>
      <c r="H554" s="196">
        <v>1</v>
      </c>
      <c r="I554" s="197"/>
      <c r="J554" s="198">
        <f>ROUND(I554*H554,2)</f>
        <v>0</v>
      </c>
      <c r="K554" s="194" t="s">
        <v>78</v>
      </c>
      <c r="L554" s="61"/>
      <c r="M554" s="199" t="s">
        <v>78</v>
      </c>
      <c r="N554" s="200" t="s">
        <v>50</v>
      </c>
      <c r="O554" s="42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3" t="s">
        <v>239</v>
      </c>
      <c r="AT554" s="23" t="s">
        <v>176</v>
      </c>
      <c r="AU554" s="23" t="s">
        <v>188</v>
      </c>
      <c r="AY554" s="23" t="s">
        <v>173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3" t="s">
        <v>87</v>
      </c>
      <c r="BK554" s="203">
        <f>ROUND(I554*H554,2)</f>
        <v>0</v>
      </c>
      <c r="BL554" s="23" t="s">
        <v>239</v>
      </c>
      <c r="BM554" s="23" t="s">
        <v>2472</v>
      </c>
    </row>
    <row r="555" spans="2:65" s="1" customFormat="1" ht="54">
      <c r="B555" s="41"/>
      <c r="C555" s="63"/>
      <c r="D555" s="204" t="s">
        <v>182</v>
      </c>
      <c r="E555" s="63"/>
      <c r="F555" s="205" t="s">
        <v>3925</v>
      </c>
      <c r="G555" s="63"/>
      <c r="H555" s="63"/>
      <c r="I555" s="163"/>
      <c r="J555" s="63"/>
      <c r="K555" s="63"/>
      <c r="L555" s="61"/>
      <c r="M555" s="206"/>
      <c r="N555" s="42"/>
      <c r="O555" s="42"/>
      <c r="P555" s="42"/>
      <c r="Q555" s="42"/>
      <c r="R555" s="42"/>
      <c r="S555" s="42"/>
      <c r="T555" s="78"/>
      <c r="AT555" s="23" t="s">
        <v>182</v>
      </c>
      <c r="AU555" s="23" t="s">
        <v>188</v>
      </c>
    </row>
    <row r="556" spans="2:65" s="1" customFormat="1" ht="16.5" customHeight="1">
      <c r="B556" s="41"/>
      <c r="C556" s="192" t="s">
        <v>1541</v>
      </c>
      <c r="D556" s="192" t="s">
        <v>176</v>
      </c>
      <c r="E556" s="193" t="s">
        <v>3926</v>
      </c>
      <c r="F556" s="194" t="s">
        <v>3927</v>
      </c>
      <c r="G556" s="195" t="s">
        <v>1260</v>
      </c>
      <c r="H556" s="196">
        <v>2</v>
      </c>
      <c r="I556" s="197"/>
      <c r="J556" s="198">
        <f>ROUND(I556*H556,2)</f>
        <v>0</v>
      </c>
      <c r="K556" s="194" t="s">
        <v>78</v>
      </c>
      <c r="L556" s="61"/>
      <c r="M556" s="199" t="s">
        <v>78</v>
      </c>
      <c r="N556" s="200" t="s">
        <v>50</v>
      </c>
      <c r="O556" s="42"/>
      <c r="P556" s="201">
        <f>O556*H556</f>
        <v>0</v>
      </c>
      <c r="Q556" s="201">
        <v>0</v>
      </c>
      <c r="R556" s="201">
        <f>Q556*H556</f>
        <v>0</v>
      </c>
      <c r="S556" s="201">
        <v>0</v>
      </c>
      <c r="T556" s="202">
        <f>S556*H556</f>
        <v>0</v>
      </c>
      <c r="AR556" s="23" t="s">
        <v>239</v>
      </c>
      <c r="AT556" s="23" t="s">
        <v>176</v>
      </c>
      <c r="AU556" s="23" t="s">
        <v>188</v>
      </c>
      <c r="AY556" s="23" t="s">
        <v>173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23" t="s">
        <v>87</v>
      </c>
      <c r="BK556" s="203">
        <f>ROUND(I556*H556,2)</f>
        <v>0</v>
      </c>
      <c r="BL556" s="23" t="s">
        <v>239</v>
      </c>
      <c r="BM556" s="23" t="s">
        <v>2483</v>
      </c>
    </row>
    <row r="557" spans="2:65" s="1" customFormat="1" ht="40.5">
      <c r="B557" s="41"/>
      <c r="C557" s="63"/>
      <c r="D557" s="204" t="s">
        <v>182</v>
      </c>
      <c r="E557" s="63"/>
      <c r="F557" s="205" t="s">
        <v>3922</v>
      </c>
      <c r="G557" s="63"/>
      <c r="H557" s="63"/>
      <c r="I557" s="163"/>
      <c r="J557" s="63"/>
      <c r="K557" s="63"/>
      <c r="L557" s="61"/>
      <c r="M557" s="206"/>
      <c r="N557" s="42"/>
      <c r="O557" s="42"/>
      <c r="P557" s="42"/>
      <c r="Q557" s="42"/>
      <c r="R557" s="42"/>
      <c r="S557" s="42"/>
      <c r="T557" s="78"/>
      <c r="AT557" s="23" t="s">
        <v>182</v>
      </c>
      <c r="AU557" s="23" t="s">
        <v>188</v>
      </c>
    </row>
    <row r="558" spans="2:65" s="1" customFormat="1" ht="16.5" customHeight="1">
      <c r="B558" s="41"/>
      <c r="C558" s="192" t="s">
        <v>1548</v>
      </c>
      <c r="D558" s="192" t="s">
        <v>176</v>
      </c>
      <c r="E558" s="193" t="s">
        <v>3928</v>
      </c>
      <c r="F558" s="194" t="s">
        <v>3929</v>
      </c>
      <c r="G558" s="195" t="s">
        <v>1260</v>
      </c>
      <c r="H558" s="196">
        <v>1</v>
      </c>
      <c r="I558" s="197"/>
      <c r="J558" s="198">
        <f>ROUND(I558*H558,2)</f>
        <v>0</v>
      </c>
      <c r="K558" s="194" t="s">
        <v>78</v>
      </c>
      <c r="L558" s="61"/>
      <c r="M558" s="199" t="s">
        <v>78</v>
      </c>
      <c r="N558" s="200" t="s">
        <v>50</v>
      </c>
      <c r="O558" s="42"/>
      <c r="P558" s="201">
        <f>O558*H558</f>
        <v>0</v>
      </c>
      <c r="Q558" s="201">
        <v>0</v>
      </c>
      <c r="R558" s="201">
        <f>Q558*H558</f>
        <v>0</v>
      </c>
      <c r="S558" s="201">
        <v>0</v>
      </c>
      <c r="T558" s="202">
        <f>S558*H558</f>
        <v>0</v>
      </c>
      <c r="AR558" s="23" t="s">
        <v>239</v>
      </c>
      <c r="AT558" s="23" t="s">
        <v>176</v>
      </c>
      <c r="AU558" s="23" t="s">
        <v>188</v>
      </c>
      <c r="AY558" s="23" t="s">
        <v>173</v>
      </c>
      <c r="BE558" s="203">
        <f>IF(N558="základní",J558,0)</f>
        <v>0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23" t="s">
        <v>87</v>
      </c>
      <c r="BK558" s="203">
        <f>ROUND(I558*H558,2)</f>
        <v>0</v>
      </c>
      <c r="BL558" s="23" t="s">
        <v>239</v>
      </c>
      <c r="BM558" s="23" t="s">
        <v>2494</v>
      </c>
    </row>
    <row r="559" spans="2:65" s="1" customFormat="1" ht="40.5">
      <c r="B559" s="41"/>
      <c r="C559" s="63"/>
      <c r="D559" s="204" t="s">
        <v>182</v>
      </c>
      <c r="E559" s="63"/>
      <c r="F559" s="205" t="s">
        <v>3922</v>
      </c>
      <c r="G559" s="63"/>
      <c r="H559" s="63"/>
      <c r="I559" s="163"/>
      <c r="J559" s="63"/>
      <c r="K559" s="63"/>
      <c r="L559" s="61"/>
      <c r="M559" s="206"/>
      <c r="N559" s="42"/>
      <c r="O559" s="42"/>
      <c r="P559" s="42"/>
      <c r="Q559" s="42"/>
      <c r="R559" s="42"/>
      <c r="S559" s="42"/>
      <c r="T559" s="78"/>
      <c r="AT559" s="23" t="s">
        <v>182</v>
      </c>
      <c r="AU559" s="23" t="s">
        <v>188</v>
      </c>
    </row>
    <row r="560" spans="2:65" s="1" customFormat="1" ht="16.5" customHeight="1">
      <c r="B560" s="41"/>
      <c r="C560" s="192" t="s">
        <v>1555</v>
      </c>
      <c r="D560" s="192" t="s">
        <v>176</v>
      </c>
      <c r="E560" s="193" t="s">
        <v>3930</v>
      </c>
      <c r="F560" s="194" t="s">
        <v>3931</v>
      </c>
      <c r="G560" s="195" t="s">
        <v>1260</v>
      </c>
      <c r="H560" s="196">
        <v>1</v>
      </c>
      <c r="I560" s="197"/>
      <c r="J560" s="198">
        <f>ROUND(I560*H560,2)</f>
        <v>0</v>
      </c>
      <c r="K560" s="194" t="s">
        <v>78</v>
      </c>
      <c r="L560" s="61"/>
      <c r="M560" s="199" t="s">
        <v>78</v>
      </c>
      <c r="N560" s="200" t="s">
        <v>50</v>
      </c>
      <c r="O560" s="42"/>
      <c r="P560" s="201">
        <f>O560*H560</f>
        <v>0</v>
      </c>
      <c r="Q560" s="201">
        <v>0</v>
      </c>
      <c r="R560" s="201">
        <f>Q560*H560</f>
        <v>0</v>
      </c>
      <c r="S560" s="201">
        <v>0</v>
      </c>
      <c r="T560" s="202">
        <f>S560*H560</f>
        <v>0</v>
      </c>
      <c r="AR560" s="23" t="s">
        <v>239</v>
      </c>
      <c r="AT560" s="23" t="s">
        <v>176</v>
      </c>
      <c r="AU560" s="23" t="s">
        <v>188</v>
      </c>
      <c r="AY560" s="23" t="s">
        <v>173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23" t="s">
        <v>87</v>
      </c>
      <c r="BK560" s="203">
        <f>ROUND(I560*H560,2)</f>
        <v>0</v>
      </c>
      <c r="BL560" s="23" t="s">
        <v>239</v>
      </c>
      <c r="BM560" s="23" t="s">
        <v>2505</v>
      </c>
    </row>
    <row r="561" spans="2:65" s="1" customFormat="1" ht="40.5">
      <c r="B561" s="41"/>
      <c r="C561" s="63"/>
      <c r="D561" s="204" t="s">
        <v>182</v>
      </c>
      <c r="E561" s="63"/>
      <c r="F561" s="205" t="s">
        <v>3922</v>
      </c>
      <c r="G561" s="63"/>
      <c r="H561" s="63"/>
      <c r="I561" s="163"/>
      <c r="J561" s="63"/>
      <c r="K561" s="63"/>
      <c r="L561" s="61"/>
      <c r="M561" s="206"/>
      <c r="N561" s="42"/>
      <c r="O561" s="42"/>
      <c r="P561" s="42"/>
      <c r="Q561" s="42"/>
      <c r="R561" s="42"/>
      <c r="S561" s="42"/>
      <c r="T561" s="78"/>
      <c r="AT561" s="23" t="s">
        <v>182</v>
      </c>
      <c r="AU561" s="23" t="s">
        <v>188</v>
      </c>
    </row>
    <row r="562" spans="2:65" s="1" customFormat="1" ht="16.5" customHeight="1">
      <c r="B562" s="41"/>
      <c r="C562" s="192" t="s">
        <v>1560</v>
      </c>
      <c r="D562" s="192" t="s">
        <v>176</v>
      </c>
      <c r="E562" s="193" t="s">
        <v>3932</v>
      </c>
      <c r="F562" s="194" t="s">
        <v>3933</v>
      </c>
      <c r="G562" s="195" t="s">
        <v>1260</v>
      </c>
      <c r="H562" s="196">
        <v>1</v>
      </c>
      <c r="I562" s="197"/>
      <c r="J562" s="198">
        <f>ROUND(I562*H562,2)</f>
        <v>0</v>
      </c>
      <c r="K562" s="194" t="s">
        <v>78</v>
      </c>
      <c r="L562" s="61"/>
      <c r="M562" s="199" t="s">
        <v>78</v>
      </c>
      <c r="N562" s="200" t="s">
        <v>50</v>
      </c>
      <c r="O562" s="42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AR562" s="23" t="s">
        <v>239</v>
      </c>
      <c r="AT562" s="23" t="s">
        <v>176</v>
      </c>
      <c r="AU562" s="23" t="s">
        <v>188</v>
      </c>
      <c r="AY562" s="23" t="s">
        <v>173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3" t="s">
        <v>87</v>
      </c>
      <c r="BK562" s="203">
        <f>ROUND(I562*H562,2)</f>
        <v>0</v>
      </c>
      <c r="BL562" s="23" t="s">
        <v>239</v>
      </c>
      <c r="BM562" s="23" t="s">
        <v>2513</v>
      </c>
    </row>
    <row r="563" spans="2:65" s="1" customFormat="1" ht="40.5">
      <c r="B563" s="41"/>
      <c r="C563" s="63"/>
      <c r="D563" s="204" t="s">
        <v>182</v>
      </c>
      <c r="E563" s="63"/>
      <c r="F563" s="205" t="s">
        <v>3922</v>
      </c>
      <c r="G563" s="63"/>
      <c r="H563" s="63"/>
      <c r="I563" s="163"/>
      <c r="J563" s="63"/>
      <c r="K563" s="63"/>
      <c r="L563" s="61"/>
      <c r="M563" s="206"/>
      <c r="N563" s="42"/>
      <c r="O563" s="42"/>
      <c r="P563" s="42"/>
      <c r="Q563" s="42"/>
      <c r="R563" s="42"/>
      <c r="S563" s="42"/>
      <c r="T563" s="78"/>
      <c r="AT563" s="23" t="s">
        <v>182</v>
      </c>
      <c r="AU563" s="23" t="s">
        <v>188</v>
      </c>
    </row>
    <row r="564" spans="2:65" s="1" customFormat="1" ht="25.5" customHeight="1">
      <c r="B564" s="41"/>
      <c r="C564" s="192" t="s">
        <v>1566</v>
      </c>
      <c r="D564" s="192" t="s">
        <v>176</v>
      </c>
      <c r="E564" s="193" t="s">
        <v>3934</v>
      </c>
      <c r="F564" s="194" t="s">
        <v>3935</v>
      </c>
      <c r="G564" s="195" t="s">
        <v>1260</v>
      </c>
      <c r="H564" s="196">
        <v>2</v>
      </c>
      <c r="I564" s="197"/>
      <c r="J564" s="198">
        <f>ROUND(I564*H564,2)</f>
        <v>0</v>
      </c>
      <c r="K564" s="194" t="s">
        <v>78</v>
      </c>
      <c r="L564" s="61"/>
      <c r="M564" s="199" t="s">
        <v>78</v>
      </c>
      <c r="N564" s="200" t="s">
        <v>50</v>
      </c>
      <c r="O564" s="42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3" t="s">
        <v>239</v>
      </c>
      <c r="AT564" s="23" t="s">
        <v>176</v>
      </c>
      <c r="AU564" s="23" t="s">
        <v>188</v>
      </c>
      <c r="AY564" s="23" t="s">
        <v>173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3" t="s">
        <v>87</v>
      </c>
      <c r="BK564" s="203">
        <f>ROUND(I564*H564,2)</f>
        <v>0</v>
      </c>
      <c r="BL564" s="23" t="s">
        <v>239</v>
      </c>
      <c r="BM564" s="23" t="s">
        <v>2521</v>
      </c>
    </row>
    <row r="565" spans="2:65" s="1" customFormat="1" ht="13.5">
      <c r="B565" s="41"/>
      <c r="C565" s="63"/>
      <c r="D565" s="204" t="s">
        <v>182</v>
      </c>
      <c r="E565" s="63"/>
      <c r="F565" s="205" t="s">
        <v>3935</v>
      </c>
      <c r="G565" s="63"/>
      <c r="H565" s="63"/>
      <c r="I565" s="163"/>
      <c r="J565" s="63"/>
      <c r="K565" s="63"/>
      <c r="L565" s="61"/>
      <c r="M565" s="206"/>
      <c r="N565" s="42"/>
      <c r="O565" s="42"/>
      <c r="P565" s="42"/>
      <c r="Q565" s="42"/>
      <c r="R565" s="42"/>
      <c r="S565" s="42"/>
      <c r="T565" s="78"/>
      <c r="AT565" s="23" t="s">
        <v>182</v>
      </c>
      <c r="AU565" s="23" t="s">
        <v>188</v>
      </c>
    </row>
    <row r="566" spans="2:65" s="10" customFormat="1" ht="22.35" customHeight="1">
      <c r="B566" s="176"/>
      <c r="C566" s="177"/>
      <c r="D566" s="178" t="s">
        <v>79</v>
      </c>
      <c r="E566" s="190" t="s">
        <v>3808</v>
      </c>
      <c r="F566" s="190" t="s">
        <v>3809</v>
      </c>
      <c r="G566" s="177"/>
      <c r="H566" s="177"/>
      <c r="I566" s="180"/>
      <c r="J566" s="191">
        <f>BK566</f>
        <v>0</v>
      </c>
      <c r="K566" s="177"/>
      <c r="L566" s="182"/>
      <c r="M566" s="183"/>
      <c r="N566" s="184"/>
      <c r="O566" s="184"/>
      <c r="P566" s="185">
        <f>SUM(P567:P574)</f>
        <v>0</v>
      </c>
      <c r="Q566" s="184"/>
      <c r="R566" s="185">
        <f>SUM(R567:R574)</f>
        <v>0</v>
      </c>
      <c r="S566" s="184"/>
      <c r="T566" s="186">
        <f>SUM(T567:T574)</f>
        <v>0</v>
      </c>
      <c r="AR566" s="187" t="s">
        <v>89</v>
      </c>
      <c r="AT566" s="188" t="s">
        <v>79</v>
      </c>
      <c r="AU566" s="188" t="s">
        <v>89</v>
      </c>
      <c r="AY566" s="187" t="s">
        <v>173</v>
      </c>
      <c r="BK566" s="189">
        <f>SUM(BK567:BK574)</f>
        <v>0</v>
      </c>
    </row>
    <row r="567" spans="2:65" s="1" customFormat="1" ht="25.5" customHeight="1">
      <c r="B567" s="41"/>
      <c r="C567" s="192" t="s">
        <v>1571</v>
      </c>
      <c r="D567" s="192" t="s">
        <v>176</v>
      </c>
      <c r="E567" s="193" t="s">
        <v>3936</v>
      </c>
      <c r="F567" s="194" t="s">
        <v>3937</v>
      </c>
      <c r="G567" s="195" t="s">
        <v>1260</v>
      </c>
      <c r="H567" s="196">
        <v>0</v>
      </c>
      <c r="I567" s="197"/>
      <c r="J567" s="198">
        <f>ROUND(I567*H567,2)</f>
        <v>0</v>
      </c>
      <c r="K567" s="194" t="s">
        <v>78</v>
      </c>
      <c r="L567" s="61"/>
      <c r="M567" s="199" t="s">
        <v>78</v>
      </c>
      <c r="N567" s="200" t="s">
        <v>50</v>
      </c>
      <c r="O567" s="42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AR567" s="23" t="s">
        <v>239</v>
      </c>
      <c r="AT567" s="23" t="s">
        <v>176</v>
      </c>
      <c r="AU567" s="23" t="s">
        <v>188</v>
      </c>
      <c r="AY567" s="23" t="s">
        <v>173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23" t="s">
        <v>87</v>
      </c>
      <c r="BK567" s="203">
        <f>ROUND(I567*H567,2)</f>
        <v>0</v>
      </c>
      <c r="BL567" s="23" t="s">
        <v>239</v>
      </c>
      <c r="BM567" s="23" t="s">
        <v>2532</v>
      </c>
    </row>
    <row r="568" spans="2:65" s="1" customFormat="1" ht="27">
      <c r="B568" s="41"/>
      <c r="C568" s="63"/>
      <c r="D568" s="204" t="s">
        <v>182</v>
      </c>
      <c r="E568" s="63"/>
      <c r="F568" s="205" t="s">
        <v>3937</v>
      </c>
      <c r="G568" s="63"/>
      <c r="H568" s="63"/>
      <c r="I568" s="163"/>
      <c r="J568" s="63"/>
      <c r="K568" s="63"/>
      <c r="L568" s="61"/>
      <c r="M568" s="206"/>
      <c r="N568" s="42"/>
      <c r="O568" s="42"/>
      <c r="P568" s="42"/>
      <c r="Q568" s="42"/>
      <c r="R568" s="42"/>
      <c r="S568" s="42"/>
      <c r="T568" s="78"/>
      <c r="AT568" s="23" t="s">
        <v>182</v>
      </c>
      <c r="AU568" s="23" t="s">
        <v>188</v>
      </c>
    </row>
    <row r="569" spans="2:65" s="1" customFormat="1" ht="25.5" customHeight="1">
      <c r="B569" s="41"/>
      <c r="C569" s="192" t="s">
        <v>1577</v>
      </c>
      <c r="D569" s="192" t="s">
        <v>176</v>
      </c>
      <c r="E569" s="193" t="s">
        <v>3938</v>
      </c>
      <c r="F569" s="194" t="s">
        <v>3939</v>
      </c>
      <c r="G569" s="195" t="s">
        <v>1260</v>
      </c>
      <c r="H569" s="196">
        <v>0</v>
      </c>
      <c r="I569" s="197"/>
      <c r="J569" s="198">
        <f>ROUND(I569*H569,2)</f>
        <v>0</v>
      </c>
      <c r="K569" s="194" t="s">
        <v>78</v>
      </c>
      <c r="L569" s="61"/>
      <c r="M569" s="199" t="s">
        <v>78</v>
      </c>
      <c r="N569" s="200" t="s">
        <v>50</v>
      </c>
      <c r="O569" s="42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3" t="s">
        <v>239</v>
      </c>
      <c r="AT569" s="23" t="s">
        <v>176</v>
      </c>
      <c r="AU569" s="23" t="s">
        <v>188</v>
      </c>
      <c r="AY569" s="23" t="s">
        <v>173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3" t="s">
        <v>87</v>
      </c>
      <c r="BK569" s="203">
        <f>ROUND(I569*H569,2)</f>
        <v>0</v>
      </c>
      <c r="BL569" s="23" t="s">
        <v>239</v>
      </c>
      <c r="BM569" s="23" t="s">
        <v>2542</v>
      </c>
    </row>
    <row r="570" spans="2:65" s="1" customFormat="1" ht="13.5">
      <c r="B570" s="41"/>
      <c r="C570" s="63"/>
      <c r="D570" s="204" t="s">
        <v>182</v>
      </c>
      <c r="E570" s="63"/>
      <c r="F570" s="205" t="s">
        <v>3939</v>
      </c>
      <c r="G570" s="63"/>
      <c r="H570" s="63"/>
      <c r="I570" s="163"/>
      <c r="J570" s="63"/>
      <c r="K570" s="63"/>
      <c r="L570" s="61"/>
      <c r="M570" s="206"/>
      <c r="N570" s="42"/>
      <c r="O570" s="42"/>
      <c r="P570" s="42"/>
      <c r="Q570" s="42"/>
      <c r="R570" s="42"/>
      <c r="S570" s="42"/>
      <c r="T570" s="78"/>
      <c r="AT570" s="23" t="s">
        <v>182</v>
      </c>
      <c r="AU570" s="23" t="s">
        <v>188</v>
      </c>
    </row>
    <row r="571" spans="2:65" s="1" customFormat="1" ht="25.5" customHeight="1">
      <c r="B571" s="41"/>
      <c r="C571" s="192" t="s">
        <v>1583</v>
      </c>
      <c r="D571" s="192" t="s">
        <v>176</v>
      </c>
      <c r="E571" s="193" t="s">
        <v>3940</v>
      </c>
      <c r="F571" s="194" t="s">
        <v>3941</v>
      </c>
      <c r="G571" s="195" t="s">
        <v>1260</v>
      </c>
      <c r="H571" s="196">
        <v>0</v>
      </c>
      <c r="I571" s="197"/>
      <c r="J571" s="198">
        <f>ROUND(I571*H571,2)</f>
        <v>0</v>
      </c>
      <c r="K571" s="194" t="s">
        <v>78</v>
      </c>
      <c r="L571" s="61"/>
      <c r="M571" s="199" t="s">
        <v>78</v>
      </c>
      <c r="N571" s="200" t="s">
        <v>50</v>
      </c>
      <c r="O571" s="42"/>
      <c r="P571" s="201">
        <f>O571*H571</f>
        <v>0</v>
      </c>
      <c r="Q571" s="201">
        <v>0</v>
      </c>
      <c r="R571" s="201">
        <f>Q571*H571</f>
        <v>0</v>
      </c>
      <c r="S571" s="201">
        <v>0</v>
      </c>
      <c r="T571" s="202">
        <f>S571*H571</f>
        <v>0</v>
      </c>
      <c r="AR571" s="23" t="s">
        <v>239</v>
      </c>
      <c r="AT571" s="23" t="s">
        <v>176</v>
      </c>
      <c r="AU571" s="23" t="s">
        <v>188</v>
      </c>
      <c r="AY571" s="23" t="s">
        <v>173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23" t="s">
        <v>87</v>
      </c>
      <c r="BK571" s="203">
        <f>ROUND(I571*H571,2)</f>
        <v>0</v>
      </c>
      <c r="BL571" s="23" t="s">
        <v>239</v>
      </c>
      <c r="BM571" s="23" t="s">
        <v>2553</v>
      </c>
    </row>
    <row r="572" spans="2:65" s="1" customFormat="1" ht="13.5">
      <c r="B572" s="41"/>
      <c r="C572" s="63"/>
      <c r="D572" s="204" t="s">
        <v>182</v>
      </c>
      <c r="E572" s="63"/>
      <c r="F572" s="205" t="s">
        <v>3941</v>
      </c>
      <c r="G572" s="63"/>
      <c r="H572" s="63"/>
      <c r="I572" s="163"/>
      <c r="J572" s="63"/>
      <c r="K572" s="63"/>
      <c r="L572" s="61"/>
      <c r="M572" s="206"/>
      <c r="N572" s="42"/>
      <c r="O572" s="42"/>
      <c r="P572" s="42"/>
      <c r="Q572" s="42"/>
      <c r="R572" s="42"/>
      <c r="S572" s="42"/>
      <c r="T572" s="78"/>
      <c r="AT572" s="23" t="s">
        <v>182</v>
      </c>
      <c r="AU572" s="23" t="s">
        <v>188</v>
      </c>
    </row>
    <row r="573" spans="2:65" s="1" customFormat="1" ht="25.5" customHeight="1">
      <c r="B573" s="41"/>
      <c r="C573" s="192" t="s">
        <v>1589</v>
      </c>
      <c r="D573" s="192" t="s">
        <v>176</v>
      </c>
      <c r="E573" s="193" t="s">
        <v>3942</v>
      </c>
      <c r="F573" s="194" t="s">
        <v>3943</v>
      </c>
      <c r="G573" s="195" t="s">
        <v>1260</v>
      </c>
      <c r="H573" s="196">
        <v>0</v>
      </c>
      <c r="I573" s="197"/>
      <c r="J573" s="198">
        <f>ROUND(I573*H573,2)</f>
        <v>0</v>
      </c>
      <c r="K573" s="194" t="s">
        <v>78</v>
      </c>
      <c r="L573" s="61"/>
      <c r="M573" s="199" t="s">
        <v>78</v>
      </c>
      <c r="N573" s="200" t="s">
        <v>50</v>
      </c>
      <c r="O573" s="42"/>
      <c r="P573" s="201">
        <f>O573*H573</f>
        <v>0</v>
      </c>
      <c r="Q573" s="201">
        <v>0</v>
      </c>
      <c r="R573" s="201">
        <f>Q573*H573</f>
        <v>0</v>
      </c>
      <c r="S573" s="201">
        <v>0</v>
      </c>
      <c r="T573" s="202">
        <f>S573*H573</f>
        <v>0</v>
      </c>
      <c r="AR573" s="23" t="s">
        <v>239</v>
      </c>
      <c r="AT573" s="23" t="s">
        <v>176</v>
      </c>
      <c r="AU573" s="23" t="s">
        <v>188</v>
      </c>
      <c r="AY573" s="23" t="s">
        <v>173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3" t="s">
        <v>87</v>
      </c>
      <c r="BK573" s="203">
        <f>ROUND(I573*H573,2)</f>
        <v>0</v>
      </c>
      <c r="BL573" s="23" t="s">
        <v>239</v>
      </c>
      <c r="BM573" s="23" t="s">
        <v>2561</v>
      </c>
    </row>
    <row r="574" spans="2:65" s="1" customFormat="1" ht="13.5">
      <c r="B574" s="41"/>
      <c r="C574" s="63"/>
      <c r="D574" s="204" t="s">
        <v>182</v>
      </c>
      <c r="E574" s="63"/>
      <c r="F574" s="205" t="s">
        <v>3943</v>
      </c>
      <c r="G574" s="63"/>
      <c r="H574" s="63"/>
      <c r="I574" s="163"/>
      <c r="J574" s="63"/>
      <c r="K574" s="63"/>
      <c r="L574" s="61"/>
      <c r="M574" s="206"/>
      <c r="N574" s="42"/>
      <c r="O574" s="42"/>
      <c r="P574" s="42"/>
      <c r="Q574" s="42"/>
      <c r="R574" s="42"/>
      <c r="S574" s="42"/>
      <c r="T574" s="78"/>
      <c r="AT574" s="23" t="s">
        <v>182</v>
      </c>
      <c r="AU574" s="23" t="s">
        <v>188</v>
      </c>
    </row>
    <row r="575" spans="2:65" s="10" customFormat="1" ht="22.35" customHeight="1">
      <c r="B575" s="176"/>
      <c r="C575" s="177"/>
      <c r="D575" s="178" t="s">
        <v>79</v>
      </c>
      <c r="E575" s="190" t="s">
        <v>3632</v>
      </c>
      <c r="F575" s="190" t="s">
        <v>3633</v>
      </c>
      <c r="G575" s="177"/>
      <c r="H575" s="177"/>
      <c r="I575" s="180"/>
      <c r="J575" s="191">
        <f>BK575</f>
        <v>0</v>
      </c>
      <c r="K575" s="177"/>
      <c r="L575" s="182"/>
      <c r="M575" s="183"/>
      <c r="N575" s="184"/>
      <c r="O575" s="184"/>
      <c r="P575" s="185">
        <f>SUM(P576:P582)</f>
        <v>0</v>
      </c>
      <c r="Q575" s="184"/>
      <c r="R575" s="185">
        <f>SUM(R576:R582)</f>
        <v>0</v>
      </c>
      <c r="S575" s="184"/>
      <c r="T575" s="186">
        <f>SUM(T576:T582)</f>
        <v>0</v>
      </c>
      <c r="AR575" s="187" t="s">
        <v>89</v>
      </c>
      <c r="AT575" s="188" t="s">
        <v>79</v>
      </c>
      <c r="AU575" s="188" t="s">
        <v>89</v>
      </c>
      <c r="AY575" s="187" t="s">
        <v>173</v>
      </c>
      <c r="BK575" s="189">
        <f>SUM(BK576:BK582)</f>
        <v>0</v>
      </c>
    </row>
    <row r="576" spans="2:65" s="1" customFormat="1" ht="16.5" customHeight="1">
      <c r="B576" s="41"/>
      <c r="C576" s="192" t="s">
        <v>1594</v>
      </c>
      <c r="D576" s="192" t="s">
        <v>176</v>
      </c>
      <c r="E576" s="193" t="s">
        <v>3944</v>
      </c>
      <c r="F576" s="194" t="s">
        <v>3945</v>
      </c>
      <c r="G576" s="195" t="s">
        <v>1260</v>
      </c>
      <c r="H576" s="196">
        <v>5</v>
      </c>
      <c r="I576" s="197"/>
      <c r="J576" s="198">
        <f>ROUND(I576*H576,2)</f>
        <v>0</v>
      </c>
      <c r="K576" s="194" t="s">
        <v>78</v>
      </c>
      <c r="L576" s="61"/>
      <c r="M576" s="199" t="s">
        <v>78</v>
      </c>
      <c r="N576" s="200" t="s">
        <v>50</v>
      </c>
      <c r="O576" s="42"/>
      <c r="P576" s="201">
        <f>O576*H576</f>
        <v>0</v>
      </c>
      <c r="Q576" s="201">
        <v>0</v>
      </c>
      <c r="R576" s="201">
        <f>Q576*H576</f>
        <v>0</v>
      </c>
      <c r="S576" s="201">
        <v>0</v>
      </c>
      <c r="T576" s="202">
        <f>S576*H576</f>
        <v>0</v>
      </c>
      <c r="AR576" s="23" t="s">
        <v>239</v>
      </c>
      <c r="AT576" s="23" t="s">
        <v>176</v>
      </c>
      <c r="AU576" s="23" t="s">
        <v>188</v>
      </c>
      <c r="AY576" s="23" t="s">
        <v>173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23" t="s">
        <v>87</v>
      </c>
      <c r="BK576" s="203">
        <f>ROUND(I576*H576,2)</f>
        <v>0</v>
      </c>
      <c r="BL576" s="23" t="s">
        <v>239</v>
      </c>
      <c r="BM576" s="23" t="s">
        <v>2569</v>
      </c>
    </row>
    <row r="577" spans="2:65" s="1" customFormat="1" ht="13.5">
      <c r="B577" s="41"/>
      <c r="C577" s="63"/>
      <c r="D577" s="204" t="s">
        <v>182</v>
      </c>
      <c r="E577" s="63"/>
      <c r="F577" s="205" t="s">
        <v>3945</v>
      </c>
      <c r="G577" s="63"/>
      <c r="H577" s="63"/>
      <c r="I577" s="163"/>
      <c r="J577" s="63"/>
      <c r="K577" s="63"/>
      <c r="L577" s="61"/>
      <c r="M577" s="206"/>
      <c r="N577" s="42"/>
      <c r="O577" s="42"/>
      <c r="P577" s="42"/>
      <c r="Q577" s="42"/>
      <c r="R577" s="42"/>
      <c r="S577" s="42"/>
      <c r="T577" s="78"/>
      <c r="AT577" s="23" t="s">
        <v>182</v>
      </c>
      <c r="AU577" s="23" t="s">
        <v>188</v>
      </c>
    </row>
    <row r="578" spans="2:65" s="1" customFormat="1" ht="16.5" customHeight="1">
      <c r="B578" s="41"/>
      <c r="C578" s="192" t="s">
        <v>1599</v>
      </c>
      <c r="D578" s="192" t="s">
        <v>176</v>
      </c>
      <c r="E578" s="193" t="s">
        <v>3946</v>
      </c>
      <c r="F578" s="194" t="s">
        <v>3900</v>
      </c>
      <c r="G578" s="195" t="s">
        <v>1260</v>
      </c>
      <c r="H578" s="196">
        <v>8</v>
      </c>
      <c r="I578" s="197"/>
      <c r="J578" s="198">
        <f>ROUND(I578*H578,2)</f>
        <v>0</v>
      </c>
      <c r="K578" s="194" t="s">
        <v>78</v>
      </c>
      <c r="L578" s="61"/>
      <c r="M578" s="199" t="s">
        <v>78</v>
      </c>
      <c r="N578" s="200" t="s">
        <v>50</v>
      </c>
      <c r="O578" s="4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3" t="s">
        <v>239</v>
      </c>
      <c r="AT578" s="23" t="s">
        <v>176</v>
      </c>
      <c r="AU578" s="23" t="s">
        <v>188</v>
      </c>
      <c r="AY578" s="23" t="s">
        <v>173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3" t="s">
        <v>87</v>
      </c>
      <c r="BK578" s="203">
        <f>ROUND(I578*H578,2)</f>
        <v>0</v>
      </c>
      <c r="BL578" s="23" t="s">
        <v>239</v>
      </c>
      <c r="BM578" s="23" t="s">
        <v>2578</v>
      </c>
    </row>
    <row r="579" spans="2:65" s="1" customFormat="1" ht="13.5">
      <c r="B579" s="41"/>
      <c r="C579" s="63"/>
      <c r="D579" s="204" t="s">
        <v>182</v>
      </c>
      <c r="E579" s="63"/>
      <c r="F579" s="205" t="s">
        <v>3900</v>
      </c>
      <c r="G579" s="63"/>
      <c r="H579" s="63"/>
      <c r="I579" s="163"/>
      <c r="J579" s="63"/>
      <c r="K579" s="63"/>
      <c r="L579" s="61"/>
      <c r="M579" s="206"/>
      <c r="N579" s="42"/>
      <c r="O579" s="42"/>
      <c r="P579" s="42"/>
      <c r="Q579" s="42"/>
      <c r="R579" s="42"/>
      <c r="S579" s="42"/>
      <c r="T579" s="78"/>
      <c r="AT579" s="23" t="s">
        <v>182</v>
      </c>
      <c r="AU579" s="23" t="s">
        <v>188</v>
      </c>
    </row>
    <row r="580" spans="2:65" s="1" customFormat="1" ht="16.5" customHeight="1">
      <c r="B580" s="41"/>
      <c r="C580" s="192" t="s">
        <v>1606</v>
      </c>
      <c r="D580" s="192" t="s">
        <v>176</v>
      </c>
      <c r="E580" s="193" t="s">
        <v>3947</v>
      </c>
      <c r="F580" s="194" t="s">
        <v>3692</v>
      </c>
      <c r="G580" s="195" t="s">
        <v>327</v>
      </c>
      <c r="H580" s="196">
        <v>157.1</v>
      </c>
      <c r="I580" s="197"/>
      <c r="J580" s="198">
        <f>ROUND(I580*H580,2)</f>
        <v>0</v>
      </c>
      <c r="K580" s="194" t="s">
        <v>78</v>
      </c>
      <c r="L580" s="61"/>
      <c r="M580" s="199" t="s">
        <v>78</v>
      </c>
      <c r="N580" s="200" t="s">
        <v>50</v>
      </c>
      <c r="O580" s="42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3" t="s">
        <v>239</v>
      </c>
      <c r="AT580" s="23" t="s">
        <v>176</v>
      </c>
      <c r="AU580" s="23" t="s">
        <v>188</v>
      </c>
      <c r="AY580" s="23" t="s">
        <v>173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3" t="s">
        <v>87</v>
      </c>
      <c r="BK580" s="203">
        <f>ROUND(I580*H580,2)</f>
        <v>0</v>
      </c>
      <c r="BL580" s="23" t="s">
        <v>239</v>
      </c>
      <c r="BM580" s="23" t="s">
        <v>2587</v>
      </c>
    </row>
    <row r="581" spans="2:65" s="1" customFormat="1" ht="13.5">
      <c r="B581" s="41"/>
      <c r="C581" s="63"/>
      <c r="D581" s="204" t="s">
        <v>182</v>
      </c>
      <c r="E581" s="63"/>
      <c r="F581" s="205" t="s">
        <v>3692</v>
      </c>
      <c r="G581" s="63"/>
      <c r="H581" s="63"/>
      <c r="I581" s="163"/>
      <c r="J581" s="63"/>
      <c r="K581" s="63"/>
      <c r="L581" s="61"/>
      <c r="M581" s="206"/>
      <c r="N581" s="42"/>
      <c r="O581" s="42"/>
      <c r="P581" s="42"/>
      <c r="Q581" s="42"/>
      <c r="R581" s="42"/>
      <c r="S581" s="42"/>
      <c r="T581" s="78"/>
      <c r="AT581" s="23" t="s">
        <v>182</v>
      </c>
      <c r="AU581" s="23" t="s">
        <v>188</v>
      </c>
    </row>
    <row r="582" spans="2:65" s="11" customFormat="1" ht="13.5">
      <c r="B582" s="210"/>
      <c r="C582" s="211"/>
      <c r="D582" s="204" t="s">
        <v>279</v>
      </c>
      <c r="E582" s="212" t="s">
        <v>78</v>
      </c>
      <c r="F582" s="213" t="s">
        <v>3948</v>
      </c>
      <c r="G582" s="211"/>
      <c r="H582" s="214">
        <v>157.1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279</v>
      </c>
      <c r="AU582" s="220" t="s">
        <v>188</v>
      </c>
      <c r="AV582" s="11" t="s">
        <v>89</v>
      </c>
      <c r="AW582" s="11" t="s">
        <v>42</v>
      </c>
      <c r="AX582" s="11" t="s">
        <v>87</v>
      </c>
      <c r="AY582" s="220" t="s">
        <v>173</v>
      </c>
    </row>
    <row r="583" spans="2:65" s="10" customFormat="1" ht="29.85" customHeight="1">
      <c r="B583" s="176"/>
      <c r="C583" s="177"/>
      <c r="D583" s="178" t="s">
        <v>79</v>
      </c>
      <c r="E583" s="190" t="s">
        <v>3949</v>
      </c>
      <c r="F583" s="190" t="s">
        <v>3950</v>
      </c>
      <c r="G583" s="177"/>
      <c r="H583" s="177"/>
      <c r="I583" s="180"/>
      <c r="J583" s="191">
        <f>BK583</f>
        <v>0</v>
      </c>
      <c r="K583" s="177"/>
      <c r="L583" s="182"/>
      <c r="M583" s="183"/>
      <c r="N583" s="184"/>
      <c r="O583" s="184"/>
      <c r="P583" s="185">
        <f>P584+P603+P613</f>
        <v>0</v>
      </c>
      <c r="Q583" s="184"/>
      <c r="R583" s="185">
        <f>R584+R603+R613</f>
        <v>0</v>
      </c>
      <c r="S583" s="184"/>
      <c r="T583" s="186">
        <f>T584+T603+T613</f>
        <v>0</v>
      </c>
      <c r="AR583" s="187" t="s">
        <v>87</v>
      </c>
      <c r="AT583" s="188" t="s">
        <v>79</v>
      </c>
      <c r="AU583" s="188" t="s">
        <v>87</v>
      </c>
      <c r="AY583" s="187" t="s">
        <v>173</v>
      </c>
      <c r="BK583" s="189">
        <f>BK584+BK603+BK613</f>
        <v>0</v>
      </c>
    </row>
    <row r="584" spans="2:65" s="10" customFormat="1" ht="14.85" customHeight="1">
      <c r="B584" s="176"/>
      <c r="C584" s="177"/>
      <c r="D584" s="178" t="s">
        <v>79</v>
      </c>
      <c r="E584" s="190" t="s">
        <v>3644</v>
      </c>
      <c r="F584" s="190" t="s">
        <v>3645</v>
      </c>
      <c r="G584" s="177"/>
      <c r="H584" s="177"/>
      <c r="I584" s="180"/>
      <c r="J584" s="191">
        <f>BK584</f>
        <v>0</v>
      </c>
      <c r="K584" s="177"/>
      <c r="L584" s="182"/>
      <c r="M584" s="183"/>
      <c r="N584" s="184"/>
      <c r="O584" s="184"/>
      <c r="P584" s="185">
        <f>SUM(P585:P602)</f>
        <v>0</v>
      </c>
      <c r="Q584" s="184"/>
      <c r="R584" s="185">
        <f>SUM(R585:R602)</f>
        <v>0</v>
      </c>
      <c r="S584" s="184"/>
      <c r="T584" s="186">
        <f>SUM(T585:T602)</f>
        <v>0</v>
      </c>
      <c r="AR584" s="187" t="s">
        <v>87</v>
      </c>
      <c r="AT584" s="188" t="s">
        <v>79</v>
      </c>
      <c r="AU584" s="188" t="s">
        <v>89</v>
      </c>
      <c r="AY584" s="187" t="s">
        <v>173</v>
      </c>
      <c r="BK584" s="189">
        <f>SUM(BK585:BK602)</f>
        <v>0</v>
      </c>
    </row>
    <row r="585" spans="2:65" s="1" customFormat="1" ht="16.5" customHeight="1">
      <c r="B585" s="41"/>
      <c r="C585" s="192" t="s">
        <v>1611</v>
      </c>
      <c r="D585" s="192" t="s">
        <v>176</v>
      </c>
      <c r="E585" s="193" t="s">
        <v>3503</v>
      </c>
      <c r="F585" s="194" t="s">
        <v>3853</v>
      </c>
      <c r="G585" s="195" t="s">
        <v>275</v>
      </c>
      <c r="H585" s="196">
        <v>0</v>
      </c>
      <c r="I585" s="197"/>
      <c r="J585" s="198">
        <f>ROUND(I585*H585,2)</f>
        <v>0</v>
      </c>
      <c r="K585" s="194" t="s">
        <v>78</v>
      </c>
      <c r="L585" s="61"/>
      <c r="M585" s="199" t="s">
        <v>78</v>
      </c>
      <c r="N585" s="200" t="s">
        <v>50</v>
      </c>
      <c r="O585" s="42"/>
      <c r="P585" s="201">
        <f>O585*H585</f>
        <v>0</v>
      </c>
      <c r="Q585" s="201">
        <v>0</v>
      </c>
      <c r="R585" s="201">
        <f>Q585*H585</f>
        <v>0</v>
      </c>
      <c r="S585" s="201">
        <v>0</v>
      </c>
      <c r="T585" s="202">
        <f>S585*H585</f>
        <v>0</v>
      </c>
      <c r="AR585" s="23" t="s">
        <v>194</v>
      </c>
      <c r="AT585" s="23" t="s">
        <v>176</v>
      </c>
      <c r="AU585" s="23" t="s">
        <v>188</v>
      </c>
      <c r="AY585" s="23" t="s">
        <v>173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23" t="s">
        <v>87</v>
      </c>
      <c r="BK585" s="203">
        <f>ROUND(I585*H585,2)</f>
        <v>0</v>
      </c>
      <c r="BL585" s="23" t="s">
        <v>194</v>
      </c>
      <c r="BM585" s="23" t="s">
        <v>2607</v>
      </c>
    </row>
    <row r="586" spans="2:65" s="1" customFormat="1" ht="13.5">
      <c r="B586" s="41"/>
      <c r="C586" s="63"/>
      <c r="D586" s="204" t="s">
        <v>182</v>
      </c>
      <c r="E586" s="63"/>
      <c r="F586" s="205" t="s">
        <v>3853</v>
      </c>
      <c r="G586" s="63"/>
      <c r="H586" s="63"/>
      <c r="I586" s="163"/>
      <c r="J586" s="63"/>
      <c r="K586" s="63"/>
      <c r="L586" s="61"/>
      <c r="M586" s="206"/>
      <c r="N586" s="42"/>
      <c r="O586" s="42"/>
      <c r="P586" s="42"/>
      <c r="Q586" s="42"/>
      <c r="R586" s="42"/>
      <c r="S586" s="42"/>
      <c r="T586" s="78"/>
      <c r="AT586" s="23" t="s">
        <v>182</v>
      </c>
      <c r="AU586" s="23" t="s">
        <v>188</v>
      </c>
    </row>
    <row r="587" spans="2:65" s="1" customFormat="1" ht="38.25" customHeight="1">
      <c r="B587" s="41"/>
      <c r="C587" s="192" t="s">
        <v>1616</v>
      </c>
      <c r="D587" s="192" t="s">
        <v>176</v>
      </c>
      <c r="E587" s="193" t="s">
        <v>3529</v>
      </c>
      <c r="F587" s="194" t="s">
        <v>3854</v>
      </c>
      <c r="G587" s="195" t="s">
        <v>275</v>
      </c>
      <c r="H587" s="196">
        <v>22.62</v>
      </c>
      <c r="I587" s="197"/>
      <c r="J587" s="198">
        <f>ROUND(I587*H587,2)</f>
        <v>0</v>
      </c>
      <c r="K587" s="194" t="s">
        <v>78</v>
      </c>
      <c r="L587" s="61"/>
      <c r="M587" s="199" t="s">
        <v>78</v>
      </c>
      <c r="N587" s="200" t="s">
        <v>50</v>
      </c>
      <c r="O587" s="42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AR587" s="23" t="s">
        <v>194</v>
      </c>
      <c r="AT587" s="23" t="s">
        <v>176</v>
      </c>
      <c r="AU587" s="23" t="s">
        <v>188</v>
      </c>
      <c r="AY587" s="23" t="s">
        <v>173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23" t="s">
        <v>87</v>
      </c>
      <c r="BK587" s="203">
        <f>ROUND(I587*H587,2)</f>
        <v>0</v>
      </c>
      <c r="BL587" s="23" t="s">
        <v>194</v>
      </c>
      <c r="BM587" s="23" t="s">
        <v>2626</v>
      </c>
    </row>
    <row r="588" spans="2:65" s="1" customFormat="1" ht="40.5">
      <c r="B588" s="41"/>
      <c r="C588" s="63"/>
      <c r="D588" s="204" t="s">
        <v>182</v>
      </c>
      <c r="E588" s="63"/>
      <c r="F588" s="205" t="s">
        <v>3854</v>
      </c>
      <c r="G588" s="63"/>
      <c r="H588" s="63"/>
      <c r="I588" s="163"/>
      <c r="J588" s="63"/>
      <c r="K588" s="63"/>
      <c r="L588" s="61"/>
      <c r="M588" s="206"/>
      <c r="N588" s="42"/>
      <c r="O588" s="42"/>
      <c r="P588" s="42"/>
      <c r="Q588" s="42"/>
      <c r="R588" s="42"/>
      <c r="S588" s="42"/>
      <c r="T588" s="78"/>
      <c r="AT588" s="23" t="s">
        <v>182</v>
      </c>
      <c r="AU588" s="23" t="s">
        <v>188</v>
      </c>
    </row>
    <row r="589" spans="2:65" s="11" customFormat="1" ht="13.5">
      <c r="B589" s="210"/>
      <c r="C589" s="211"/>
      <c r="D589" s="204" t="s">
        <v>279</v>
      </c>
      <c r="E589" s="212" t="s">
        <v>78</v>
      </c>
      <c r="F589" s="213" t="s">
        <v>3951</v>
      </c>
      <c r="G589" s="211"/>
      <c r="H589" s="214">
        <v>22.62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279</v>
      </c>
      <c r="AU589" s="220" t="s">
        <v>188</v>
      </c>
      <c r="AV589" s="11" t="s">
        <v>89</v>
      </c>
      <c r="AW589" s="11" t="s">
        <v>42</v>
      </c>
      <c r="AX589" s="11" t="s">
        <v>87</v>
      </c>
      <c r="AY589" s="220" t="s">
        <v>173</v>
      </c>
    </row>
    <row r="590" spans="2:65" s="1" customFormat="1" ht="16.5" customHeight="1">
      <c r="B590" s="41"/>
      <c r="C590" s="192" t="s">
        <v>1624</v>
      </c>
      <c r="D590" s="192" t="s">
        <v>176</v>
      </c>
      <c r="E590" s="193" t="s">
        <v>3859</v>
      </c>
      <c r="F590" s="194" t="s">
        <v>3604</v>
      </c>
      <c r="G590" s="195" t="s">
        <v>275</v>
      </c>
      <c r="H590" s="196">
        <v>45.24</v>
      </c>
      <c r="I590" s="197"/>
      <c r="J590" s="198">
        <f>ROUND(I590*H590,2)</f>
        <v>0</v>
      </c>
      <c r="K590" s="194" t="s">
        <v>78</v>
      </c>
      <c r="L590" s="61"/>
      <c r="M590" s="199" t="s">
        <v>78</v>
      </c>
      <c r="N590" s="200" t="s">
        <v>50</v>
      </c>
      <c r="O590" s="4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3" t="s">
        <v>194</v>
      </c>
      <c r="AT590" s="23" t="s">
        <v>176</v>
      </c>
      <c r="AU590" s="23" t="s">
        <v>188</v>
      </c>
      <c r="AY590" s="23" t="s">
        <v>173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3" t="s">
        <v>87</v>
      </c>
      <c r="BK590" s="203">
        <f>ROUND(I590*H590,2)</f>
        <v>0</v>
      </c>
      <c r="BL590" s="23" t="s">
        <v>194</v>
      </c>
      <c r="BM590" s="23" t="s">
        <v>2643</v>
      </c>
    </row>
    <row r="591" spans="2:65" s="1" customFormat="1" ht="13.5">
      <c r="B591" s="41"/>
      <c r="C591" s="63"/>
      <c r="D591" s="204" t="s">
        <v>182</v>
      </c>
      <c r="E591" s="63"/>
      <c r="F591" s="205" t="s">
        <v>3604</v>
      </c>
      <c r="G591" s="63"/>
      <c r="H591" s="63"/>
      <c r="I591" s="163"/>
      <c r="J591" s="63"/>
      <c r="K591" s="63"/>
      <c r="L591" s="61"/>
      <c r="M591" s="206"/>
      <c r="N591" s="42"/>
      <c r="O591" s="42"/>
      <c r="P591" s="42"/>
      <c r="Q591" s="42"/>
      <c r="R591" s="42"/>
      <c r="S591" s="42"/>
      <c r="T591" s="78"/>
      <c r="AT591" s="23" t="s">
        <v>182</v>
      </c>
      <c r="AU591" s="23" t="s">
        <v>188</v>
      </c>
    </row>
    <row r="592" spans="2:65" s="11" customFormat="1" ht="13.5">
      <c r="B592" s="210"/>
      <c r="C592" s="211"/>
      <c r="D592" s="204" t="s">
        <v>279</v>
      </c>
      <c r="E592" s="212" t="s">
        <v>78</v>
      </c>
      <c r="F592" s="213" t="s">
        <v>3952</v>
      </c>
      <c r="G592" s="211"/>
      <c r="H592" s="214">
        <v>45.24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279</v>
      </c>
      <c r="AU592" s="220" t="s">
        <v>188</v>
      </c>
      <c r="AV592" s="11" t="s">
        <v>89</v>
      </c>
      <c r="AW592" s="11" t="s">
        <v>42</v>
      </c>
      <c r="AX592" s="11" t="s">
        <v>87</v>
      </c>
      <c r="AY592" s="220" t="s">
        <v>173</v>
      </c>
    </row>
    <row r="593" spans="2:65" s="1" customFormat="1" ht="16.5" customHeight="1">
      <c r="B593" s="41"/>
      <c r="C593" s="192" t="s">
        <v>1629</v>
      </c>
      <c r="D593" s="192" t="s">
        <v>176</v>
      </c>
      <c r="E593" s="193" t="s">
        <v>3860</v>
      </c>
      <c r="F593" s="194" t="s">
        <v>3658</v>
      </c>
      <c r="G593" s="195" t="s">
        <v>275</v>
      </c>
      <c r="H593" s="196">
        <v>45.24</v>
      </c>
      <c r="I593" s="197"/>
      <c r="J593" s="198">
        <f>ROUND(I593*H593,2)</f>
        <v>0</v>
      </c>
      <c r="K593" s="194" t="s">
        <v>78</v>
      </c>
      <c r="L593" s="61"/>
      <c r="M593" s="199" t="s">
        <v>78</v>
      </c>
      <c r="N593" s="200" t="s">
        <v>50</v>
      </c>
      <c r="O593" s="42"/>
      <c r="P593" s="201">
        <f>O593*H593</f>
        <v>0</v>
      </c>
      <c r="Q593" s="201">
        <v>0</v>
      </c>
      <c r="R593" s="201">
        <f>Q593*H593</f>
        <v>0</v>
      </c>
      <c r="S593" s="201">
        <v>0</v>
      </c>
      <c r="T593" s="202">
        <f>S593*H593</f>
        <v>0</v>
      </c>
      <c r="AR593" s="23" t="s">
        <v>194</v>
      </c>
      <c r="AT593" s="23" t="s">
        <v>176</v>
      </c>
      <c r="AU593" s="23" t="s">
        <v>188</v>
      </c>
      <c r="AY593" s="23" t="s">
        <v>173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23" t="s">
        <v>87</v>
      </c>
      <c r="BK593" s="203">
        <f>ROUND(I593*H593,2)</f>
        <v>0</v>
      </c>
      <c r="BL593" s="23" t="s">
        <v>194</v>
      </c>
      <c r="BM593" s="23" t="s">
        <v>2654</v>
      </c>
    </row>
    <row r="594" spans="2:65" s="1" customFormat="1" ht="13.5">
      <c r="B594" s="41"/>
      <c r="C594" s="63"/>
      <c r="D594" s="204" t="s">
        <v>182</v>
      </c>
      <c r="E594" s="63"/>
      <c r="F594" s="205" t="s">
        <v>3658</v>
      </c>
      <c r="G594" s="63"/>
      <c r="H594" s="63"/>
      <c r="I594" s="163"/>
      <c r="J594" s="63"/>
      <c r="K594" s="63"/>
      <c r="L594" s="61"/>
      <c r="M594" s="206"/>
      <c r="N594" s="42"/>
      <c r="O594" s="42"/>
      <c r="P594" s="42"/>
      <c r="Q594" s="42"/>
      <c r="R594" s="42"/>
      <c r="S594" s="42"/>
      <c r="T594" s="78"/>
      <c r="AT594" s="23" t="s">
        <v>182</v>
      </c>
      <c r="AU594" s="23" t="s">
        <v>188</v>
      </c>
    </row>
    <row r="595" spans="2:65" s="1" customFormat="1" ht="16.5" customHeight="1">
      <c r="B595" s="41"/>
      <c r="C595" s="192" t="s">
        <v>1637</v>
      </c>
      <c r="D595" s="192" t="s">
        <v>176</v>
      </c>
      <c r="E595" s="193" t="s">
        <v>3861</v>
      </c>
      <c r="F595" s="194" t="s">
        <v>3660</v>
      </c>
      <c r="G595" s="195" t="s">
        <v>275</v>
      </c>
      <c r="H595" s="196">
        <v>45.24</v>
      </c>
      <c r="I595" s="197"/>
      <c r="J595" s="198">
        <f>ROUND(I595*H595,2)</f>
        <v>0</v>
      </c>
      <c r="K595" s="194" t="s">
        <v>78</v>
      </c>
      <c r="L595" s="61"/>
      <c r="M595" s="199" t="s">
        <v>78</v>
      </c>
      <c r="N595" s="200" t="s">
        <v>50</v>
      </c>
      <c r="O595" s="42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3" t="s">
        <v>194</v>
      </c>
      <c r="AT595" s="23" t="s">
        <v>176</v>
      </c>
      <c r="AU595" s="23" t="s">
        <v>188</v>
      </c>
      <c r="AY595" s="23" t="s">
        <v>173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3" t="s">
        <v>87</v>
      </c>
      <c r="BK595" s="203">
        <f>ROUND(I595*H595,2)</f>
        <v>0</v>
      </c>
      <c r="BL595" s="23" t="s">
        <v>194</v>
      </c>
      <c r="BM595" s="23" t="s">
        <v>2665</v>
      </c>
    </row>
    <row r="596" spans="2:65" s="1" customFormat="1" ht="13.5">
      <c r="B596" s="41"/>
      <c r="C596" s="63"/>
      <c r="D596" s="204" t="s">
        <v>182</v>
      </c>
      <c r="E596" s="63"/>
      <c r="F596" s="205" t="s">
        <v>3660</v>
      </c>
      <c r="G596" s="63"/>
      <c r="H596" s="63"/>
      <c r="I596" s="163"/>
      <c r="J596" s="63"/>
      <c r="K596" s="63"/>
      <c r="L596" s="61"/>
      <c r="M596" s="206"/>
      <c r="N596" s="42"/>
      <c r="O596" s="42"/>
      <c r="P596" s="42"/>
      <c r="Q596" s="42"/>
      <c r="R596" s="42"/>
      <c r="S596" s="42"/>
      <c r="T596" s="78"/>
      <c r="AT596" s="23" t="s">
        <v>182</v>
      </c>
      <c r="AU596" s="23" t="s">
        <v>188</v>
      </c>
    </row>
    <row r="597" spans="2:65" s="1" customFormat="1" ht="16.5" customHeight="1">
      <c r="B597" s="41"/>
      <c r="C597" s="192" t="s">
        <v>1645</v>
      </c>
      <c r="D597" s="192" t="s">
        <v>176</v>
      </c>
      <c r="E597" s="193" t="s">
        <v>3953</v>
      </c>
      <c r="F597" s="194" t="s">
        <v>3954</v>
      </c>
      <c r="G597" s="195" t="s">
        <v>275</v>
      </c>
      <c r="H597" s="196">
        <v>45.24</v>
      </c>
      <c r="I597" s="197"/>
      <c r="J597" s="198">
        <f>ROUND(I597*H597,2)</f>
        <v>0</v>
      </c>
      <c r="K597" s="194" t="s">
        <v>78</v>
      </c>
      <c r="L597" s="61"/>
      <c r="M597" s="199" t="s">
        <v>78</v>
      </c>
      <c r="N597" s="200" t="s">
        <v>50</v>
      </c>
      <c r="O597" s="42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3" t="s">
        <v>194</v>
      </c>
      <c r="AT597" s="23" t="s">
        <v>176</v>
      </c>
      <c r="AU597" s="23" t="s">
        <v>188</v>
      </c>
      <c r="AY597" s="23" t="s">
        <v>173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3" t="s">
        <v>87</v>
      </c>
      <c r="BK597" s="203">
        <f>ROUND(I597*H597,2)</f>
        <v>0</v>
      </c>
      <c r="BL597" s="23" t="s">
        <v>194</v>
      </c>
      <c r="BM597" s="23" t="s">
        <v>2678</v>
      </c>
    </row>
    <row r="598" spans="2:65" s="1" customFormat="1" ht="13.5">
      <c r="B598" s="41"/>
      <c r="C598" s="63"/>
      <c r="D598" s="204" t="s">
        <v>182</v>
      </c>
      <c r="E598" s="63"/>
      <c r="F598" s="205" t="s">
        <v>3954</v>
      </c>
      <c r="G598" s="63"/>
      <c r="H598" s="63"/>
      <c r="I598" s="163"/>
      <c r="J598" s="63"/>
      <c r="K598" s="63"/>
      <c r="L598" s="61"/>
      <c r="M598" s="206"/>
      <c r="N598" s="42"/>
      <c r="O598" s="42"/>
      <c r="P598" s="42"/>
      <c r="Q598" s="42"/>
      <c r="R598" s="42"/>
      <c r="S598" s="42"/>
      <c r="T598" s="78"/>
      <c r="AT598" s="23" t="s">
        <v>182</v>
      </c>
      <c r="AU598" s="23" t="s">
        <v>188</v>
      </c>
    </row>
    <row r="599" spans="2:65" s="1" customFormat="1" ht="25.5" customHeight="1">
      <c r="B599" s="41"/>
      <c r="C599" s="192" t="s">
        <v>1653</v>
      </c>
      <c r="D599" s="192" t="s">
        <v>176</v>
      </c>
      <c r="E599" s="193" t="s">
        <v>3668</v>
      </c>
      <c r="F599" s="194" t="s">
        <v>3612</v>
      </c>
      <c r="G599" s="195" t="s">
        <v>275</v>
      </c>
      <c r="H599" s="196">
        <v>0</v>
      </c>
      <c r="I599" s="197"/>
      <c r="J599" s="198">
        <f>ROUND(I599*H599,2)</f>
        <v>0</v>
      </c>
      <c r="K599" s="194" t="s">
        <v>78</v>
      </c>
      <c r="L599" s="61"/>
      <c r="M599" s="199" t="s">
        <v>78</v>
      </c>
      <c r="N599" s="200" t="s">
        <v>50</v>
      </c>
      <c r="O599" s="42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3" t="s">
        <v>194</v>
      </c>
      <c r="AT599" s="23" t="s">
        <v>176</v>
      </c>
      <c r="AU599" s="23" t="s">
        <v>188</v>
      </c>
      <c r="AY599" s="23" t="s">
        <v>173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3" t="s">
        <v>87</v>
      </c>
      <c r="BK599" s="203">
        <f>ROUND(I599*H599,2)</f>
        <v>0</v>
      </c>
      <c r="BL599" s="23" t="s">
        <v>194</v>
      </c>
      <c r="BM599" s="23" t="s">
        <v>2690</v>
      </c>
    </row>
    <row r="600" spans="2:65" s="1" customFormat="1" ht="27">
      <c r="B600" s="41"/>
      <c r="C600" s="63"/>
      <c r="D600" s="204" t="s">
        <v>182</v>
      </c>
      <c r="E600" s="63"/>
      <c r="F600" s="205" t="s">
        <v>3612</v>
      </c>
      <c r="G600" s="63"/>
      <c r="H600" s="63"/>
      <c r="I600" s="163"/>
      <c r="J600" s="63"/>
      <c r="K600" s="63"/>
      <c r="L600" s="61"/>
      <c r="M600" s="206"/>
      <c r="N600" s="42"/>
      <c r="O600" s="42"/>
      <c r="P600" s="42"/>
      <c r="Q600" s="42"/>
      <c r="R600" s="42"/>
      <c r="S600" s="42"/>
      <c r="T600" s="78"/>
      <c r="AT600" s="23" t="s">
        <v>182</v>
      </c>
      <c r="AU600" s="23" t="s">
        <v>188</v>
      </c>
    </row>
    <row r="601" spans="2:65" s="1" customFormat="1" ht="16.5" customHeight="1">
      <c r="B601" s="41"/>
      <c r="C601" s="192" t="s">
        <v>1659</v>
      </c>
      <c r="D601" s="192" t="s">
        <v>176</v>
      </c>
      <c r="E601" s="193" t="s">
        <v>3867</v>
      </c>
      <c r="F601" s="194" t="s">
        <v>3868</v>
      </c>
      <c r="G601" s="195" t="s">
        <v>256</v>
      </c>
      <c r="H601" s="196">
        <v>0</v>
      </c>
      <c r="I601" s="197"/>
      <c r="J601" s="198">
        <f>ROUND(I601*H601,2)</f>
        <v>0</v>
      </c>
      <c r="K601" s="194" t="s">
        <v>78</v>
      </c>
      <c r="L601" s="61"/>
      <c r="M601" s="199" t="s">
        <v>78</v>
      </c>
      <c r="N601" s="200" t="s">
        <v>50</v>
      </c>
      <c r="O601" s="42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3" t="s">
        <v>194</v>
      </c>
      <c r="AT601" s="23" t="s">
        <v>176</v>
      </c>
      <c r="AU601" s="23" t="s">
        <v>188</v>
      </c>
      <c r="AY601" s="23" t="s">
        <v>173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3" t="s">
        <v>87</v>
      </c>
      <c r="BK601" s="203">
        <f>ROUND(I601*H601,2)</f>
        <v>0</v>
      </c>
      <c r="BL601" s="23" t="s">
        <v>194</v>
      </c>
      <c r="BM601" s="23" t="s">
        <v>2703</v>
      </c>
    </row>
    <row r="602" spans="2:65" s="1" customFormat="1" ht="13.5">
      <c r="B602" s="41"/>
      <c r="C602" s="63"/>
      <c r="D602" s="204" t="s">
        <v>182</v>
      </c>
      <c r="E602" s="63"/>
      <c r="F602" s="205" t="s">
        <v>3868</v>
      </c>
      <c r="G602" s="63"/>
      <c r="H602" s="63"/>
      <c r="I602" s="163"/>
      <c r="J602" s="63"/>
      <c r="K602" s="63"/>
      <c r="L602" s="61"/>
      <c r="M602" s="206"/>
      <c r="N602" s="42"/>
      <c r="O602" s="42"/>
      <c r="P602" s="42"/>
      <c r="Q602" s="42"/>
      <c r="R602" s="42"/>
      <c r="S602" s="42"/>
      <c r="T602" s="78"/>
      <c r="AT602" s="23" t="s">
        <v>182</v>
      </c>
      <c r="AU602" s="23" t="s">
        <v>188</v>
      </c>
    </row>
    <row r="603" spans="2:65" s="10" customFormat="1" ht="22.35" customHeight="1">
      <c r="B603" s="176"/>
      <c r="C603" s="177"/>
      <c r="D603" s="178" t="s">
        <v>79</v>
      </c>
      <c r="E603" s="190" t="s">
        <v>3672</v>
      </c>
      <c r="F603" s="190" t="s">
        <v>3673</v>
      </c>
      <c r="G603" s="177"/>
      <c r="H603" s="177"/>
      <c r="I603" s="180"/>
      <c r="J603" s="191">
        <f>BK603</f>
        <v>0</v>
      </c>
      <c r="K603" s="177"/>
      <c r="L603" s="182"/>
      <c r="M603" s="183"/>
      <c r="N603" s="184"/>
      <c r="O603" s="184"/>
      <c r="P603" s="185">
        <f>SUM(P604:P612)</f>
        <v>0</v>
      </c>
      <c r="Q603" s="184"/>
      <c r="R603" s="185">
        <f>SUM(R604:R612)</f>
        <v>0</v>
      </c>
      <c r="S603" s="184"/>
      <c r="T603" s="186">
        <f>SUM(T604:T612)</f>
        <v>0</v>
      </c>
      <c r="AR603" s="187" t="s">
        <v>89</v>
      </c>
      <c r="AT603" s="188" t="s">
        <v>79</v>
      </c>
      <c r="AU603" s="188" t="s">
        <v>89</v>
      </c>
      <c r="AY603" s="187" t="s">
        <v>173</v>
      </c>
      <c r="BK603" s="189">
        <f>SUM(BK604:BK612)</f>
        <v>0</v>
      </c>
    </row>
    <row r="604" spans="2:65" s="1" customFormat="1" ht="38.25" customHeight="1">
      <c r="B604" s="41"/>
      <c r="C604" s="192" t="s">
        <v>1672</v>
      </c>
      <c r="D604" s="192" t="s">
        <v>176</v>
      </c>
      <c r="E604" s="193" t="s">
        <v>3955</v>
      </c>
      <c r="F604" s="194" t="s">
        <v>3956</v>
      </c>
      <c r="G604" s="195" t="s">
        <v>3618</v>
      </c>
      <c r="H604" s="196">
        <v>74.599999999999994</v>
      </c>
      <c r="I604" s="197"/>
      <c r="J604" s="198">
        <f>ROUND(I604*H604,2)</f>
        <v>0</v>
      </c>
      <c r="K604" s="194" t="s">
        <v>78</v>
      </c>
      <c r="L604" s="61"/>
      <c r="M604" s="199" t="s">
        <v>78</v>
      </c>
      <c r="N604" s="200" t="s">
        <v>50</v>
      </c>
      <c r="O604" s="42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3" t="s">
        <v>239</v>
      </c>
      <c r="AT604" s="23" t="s">
        <v>176</v>
      </c>
      <c r="AU604" s="23" t="s">
        <v>188</v>
      </c>
      <c r="AY604" s="23" t="s">
        <v>173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3" t="s">
        <v>87</v>
      </c>
      <c r="BK604" s="203">
        <f>ROUND(I604*H604,2)</f>
        <v>0</v>
      </c>
      <c r="BL604" s="23" t="s">
        <v>239</v>
      </c>
      <c r="BM604" s="23" t="s">
        <v>2718</v>
      </c>
    </row>
    <row r="605" spans="2:65" s="1" customFormat="1" ht="27">
      <c r="B605" s="41"/>
      <c r="C605" s="63"/>
      <c r="D605" s="204" t="s">
        <v>182</v>
      </c>
      <c r="E605" s="63"/>
      <c r="F605" s="205" t="s">
        <v>3956</v>
      </c>
      <c r="G605" s="63"/>
      <c r="H605" s="63"/>
      <c r="I605" s="163"/>
      <c r="J605" s="63"/>
      <c r="K605" s="63"/>
      <c r="L605" s="61"/>
      <c r="M605" s="206"/>
      <c r="N605" s="42"/>
      <c r="O605" s="42"/>
      <c r="P605" s="42"/>
      <c r="Q605" s="42"/>
      <c r="R605" s="42"/>
      <c r="S605" s="42"/>
      <c r="T605" s="78"/>
      <c r="AT605" s="23" t="s">
        <v>182</v>
      </c>
      <c r="AU605" s="23" t="s">
        <v>188</v>
      </c>
    </row>
    <row r="606" spans="2:65" s="11" customFormat="1" ht="13.5">
      <c r="B606" s="210"/>
      <c r="C606" s="211"/>
      <c r="D606" s="204" t="s">
        <v>279</v>
      </c>
      <c r="E606" s="212" t="s">
        <v>78</v>
      </c>
      <c r="F606" s="213" t="s">
        <v>3957</v>
      </c>
      <c r="G606" s="211"/>
      <c r="H606" s="214">
        <v>74.599999999999994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279</v>
      </c>
      <c r="AU606" s="220" t="s">
        <v>188</v>
      </c>
      <c r="AV606" s="11" t="s">
        <v>89</v>
      </c>
      <c r="AW606" s="11" t="s">
        <v>42</v>
      </c>
      <c r="AX606" s="11" t="s">
        <v>87</v>
      </c>
      <c r="AY606" s="220" t="s">
        <v>173</v>
      </c>
    </row>
    <row r="607" spans="2:65" s="1" customFormat="1" ht="16.5" customHeight="1">
      <c r="B607" s="41"/>
      <c r="C607" s="192" t="s">
        <v>1686</v>
      </c>
      <c r="D607" s="192" t="s">
        <v>176</v>
      </c>
      <c r="E607" s="193" t="s">
        <v>3958</v>
      </c>
      <c r="F607" s="194" t="s">
        <v>3959</v>
      </c>
      <c r="G607" s="195" t="s">
        <v>1260</v>
      </c>
      <c r="H607" s="196">
        <v>2</v>
      </c>
      <c r="I607" s="197"/>
      <c r="J607" s="198">
        <f>ROUND(I607*H607,2)</f>
        <v>0</v>
      </c>
      <c r="K607" s="194" t="s">
        <v>78</v>
      </c>
      <c r="L607" s="61"/>
      <c r="M607" s="199" t="s">
        <v>78</v>
      </c>
      <c r="N607" s="200" t="s">
        <v>50</v>
      </c>
      <c r="O607" s="42"/>
      <c r="P607" s="201">
        <f>O607*H607</f>
        <v>0</v>
      </c>
      <c r="Q607" s="201">
        <v>0</v>
      </c>
      <c r="R607" s="201">
        <f>Q607*H607</f>
        <v>0</v>
      </c>
      <c r="S607" s="201">
        <v>0</v>
      </c>
      <c r="T607" s="202">
        <f>S607*H607</f>
        <v>0</v>
      </c>
      <c r="AR607" s="23" t="s">
        <v>239</v>
      </c>
      <c r="AT607" s="23" t="s">
        <v>176</v>
      </c>
      <c r="AU607" s="23" t="s">
        <v>188</v>
      </c>
      <c r="AY607" s="23" t="s">
        <v>173</v>
      </c>
      <c r="BE607" s="203">
        <f>IF(N607="základní",J607,0)</f>
        <v>0</v>
      </c>
      <c r="BF607" s="203">
        <f>IF(N607="snížená",J607,0)</f>
        <v>0</v>
      </c>
      <c r="BG607" s="203">
        <f>IF(N607="zákl. přenesená",J607,0)</f>
        <v>0</v>
      </c>
      <c r="BH607" s="203">
        <f>IF(N607="sníž. přenesená",J607,0)</f>
        <v>0</v>
      </c>
      <c r="BI607" s="203">
        <f>IF(N607="nulová",J607,0)</f>
        <v>0</v>
      </c>
      <c r="BJ607" s="23" t="s">
        <v>87</v>
      </c>
      <c r="BK607" s="203">
        <f>ROUND(I607*H607,2)</f>
        <v>0</v>
      </c>
      <c r="BL607" s="23" t="s">
        <v>239</v>
      </c>
      <c r="BM607" s="23" t="s">
        <v>2731</v>
      </c>
    </row>
    <row r="608" spans="2:65" s="1" customFormat="1" ht="27">
      <c r="B608" s="41"/>
      <c r="C608" s="63"/>
      <c r="D608" s="204" t="s">
        <v>182</v>
      </c>
      <c r="E608" s="63"/>
      <c r="F608" s="205" t="s">
        <v>3960</v>
      </c>
      <c r="G608" s="63"/>
      <c r="H608" s="63"/>
      <c r="I608" s="163"/>
      <c r="J608" s="63"/>
      <c r="K608" s="63"/>
      <c r="L608" s="61"/>
      <c r="M608" s="206"/>
      <c r="N608" s="42"/>
      <c r="O608" s="42"/>
      <c r="P608" s="42"/>
      <c r="Q608" s="42"/>
      <c r="R608" s="42"/>
      <c r="S608" s="42"/>
      <c r="T608" s="78"/>
      <c r="AT608" s="23" t="s">
        <v>182</v>
      </c>
      <c r="AU608" s="23" t="s">
        <v>188</v>
      </c>
    </row>
    <row r="609" spans="2:65" s="1" customFormat="1" ht="16.5" customHeight="1">
      <c r="B609" s="41"/>
      <c r="C609" s="192" t="s">
        <v>1692</v>
      </c>
      <c r="D609" s="192" t="s">
        <v>176</v>
      </c>
      <c r="E609" s="193" t="s">
        <v>3961</v>
      </c>
      <c r="F609" s="194" t="s">
        <v>3962</v>
      </c>
      <c r="G609" s="195" t="s">
        <v>1260</v>
      </c>
      <c r="H609" s="196">
        <v>2</v>
      </c>
      <c r="I609" s="197"/>
      <c r="J609" s="198">
        <f>ROUND(I609*H609,2)</f>
        <v>0</v>
      </c>
      <c r="K609" s="194" t="s">
        <v>78</v>
      </c>
      <c r="L609" s="61"/>
      <c r="M609" s="199" t="s">
        <v>78</v>
      </c>
      <c r="N609" s="200" t="s">
        <v>50</v>
      </c>
      <c r="O609" s="42"/>
      <c r="P609" s="201">
        <f>O609*H609</f>
        <v>0</v>
      </c>
      <c r="Q609" s="201">
        <v>0</v>
      </c>
      <c r="R609" s="201">
        <f>Q609*H609</f>
        <v>0</v>
      </c>
      <c r="S609" s="201">
        <v>0</v>
      </c>
      <c r="T609" s="202">
        <f>S609*H609</f>
        <v>0</v>
      </c>
      <c r="AR609" s="23" t="s">
        <v>239</v>
      </c>
      <c r="AT609" s="23" t="s">
        <v>176</v>
      </c>
      <c r="AU609" s="23" t="s">
        <v>188</v>
      </c>
      <c r="AY609" s="23" t="s">
        <v>173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23" t="s">
        <v>87</v>
      </c>
      <c r="BK609" s="203">
        <f>ROUND(I609*H609,2)</f>
        <v>0</v>
      </c>
      <c r="BL609" s="23" t="s">
        <v>239</v>
      </c>
      <c r="BM609" s="23" t="s">
        <v>2749</v>
      </c>
    </row>
    <row r="610" spans="2:65" s="1" customFormat="1" ht="27">
      <c r="B610" s="41"/>
      <c r="C610" s="63"/>
      <c r="D610" s="204" t="s">
        <v>182</v>
      </c>
      <c r="E610" s="63"/>
      <c r="F610" s="205" t="s">
        <v>3963</v>
      </c>
      <c r="G610" s="63"/>
      <c r="H610" s="63"/>
      <c r="I610" s="163"/>
      <c r="J610" s="63"/>
      <c r="K610" s="63"/>
      <c r="L610" s="61"/>
      <c r="M610" s="206"/>
      <c r="N610" s="42"/>
      <c r="O610" s="42"/>
      <c r="P610" s="42"/>
      <c r="Q610" s="42"/>
      <c r="R610" s="42"/>
      <c r="S610" s="42"/>
      <c r="T610" s="78"/>
      <c r="AT610" s="23" t="s">
        <v>182</v>
      </c>
      <c r="AU610" s="23" t="s">
        <v>188</v>
      </c>
    </row>
    <row r="611" spans="2:65" s="1" customFormat="1" ht="16.5" customHeight="1">
      <c r="B611" s="41"/>
      <c r="C611" s="192" t="s">
        <v>1702</v>
      </c>
      <c r="D611" s="192" t="s">
        <v>176</v>
      </c>
      <c r="E611" s="193" t="s">
        <v>3964</v>
      </c>
      <c r="F611" s="194" t="s">
        <v>3965</v>
      </c>
      <c r="G611" s="195" t="s">
        <v>1260</v>
      </c>
      <c r="H611" s="196">
        <v>2</v>
      </c>
      <c r="I611" s="197"/>
      <c r="J611" s="198">
        <f>ROUND(I611*H611,2)</f>
        <v>0</v>
      </c>
      <c r="K611" s="194" t="s">
        <v>78</v>
      </c>
      <c r="L611" s="61"/>
      <c r="M611" s="199" t="s">
        <v>78</v>
      </c>
      <c r="N611" s="200" t="s">
        <v>50</v>
      </c>
      <c r="O611" s="4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3" t="s">
        <v>239</v>
      </c>
      <c r="AT611" s="23" t="s">
        <v>176</v>
      </c>
      <c r="AU611" s="23" t="s">
        <v>188</v>
      </c>
      <c r="AY611" s="23" t="s">
        <v>173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3" t="s">
        <v>87</v>
      </c>
      <c r="BK611" s="203">
        <f>ROUND(I611*H611,2)</f>
        <v>0</v>
      </c>
      <c r="BL611" s="23" t="s">
        <v>239</v>
      </c>
      <c r="BM611" s="23" t="s">
        <v>2762</v>
      </c>
    </row>
    <row r="612" spans="2:65" s="1" customFormat="1" ht="27">
      <c r="B612" s="41"/>
      <c r="C612" s="63"/>
      <c r="D612" s="204" t="s">
        <v>182</v>
      </c>
      <c r="E612" s="63"/>
      <c r="F612" s="205" t="s">
        <v>3966</v>
      </c>
      <c r="G612" s="63"/>
      <c r="H612" s="63"/>
      <c r="I612" s="163"/>
      <c r="J612" s="63"/>
      <c r="K612" s="63"/>
      <c r="L612" s="61"/>
      <c r="M612" s="206"/>
      <c r="N612" s="42"/>
      <c r="O612" s="42"/>
      <c r="P612" s="42"/>
      <c r="Q612" s="42"/>
      <c r="R612" s="42"/>
      <c r="S612" s="42"/>
      <c r="T612" s="78"/>
      <c r="AT612" s="23" t="s">
        <v>182</v>
      </c>
      <c r="AU612" s="23" t="s">
        <v>188</v>
      </c>
    </row>
    <row r="613" spans="2:65" s="10" customFormat="1" ht="22.35" customHeight="1">
      <c r="B613" s="176"/>
      <c r="C613" s="177"/>
      <c r="D613" s="178" t="s">
        <v>79</v>
      </c>
      <c r="E613" s="190" t="s">
        <v>3632</v>
      </c>
      <c r="F613" s="190" t="s">
        <v>3633</v>
      </c>
      <c r="G613" s="177"/>
      <c r="H613" s="177"/>
      <c r="I613" s="180"/>
      <c r="J613" s="191">
        <f>BK613</f>
        <v>0</v>
      </c>
      <c r="K613" s="177"/>
      <c r="L613" s="182"/>
      <c r="M613" s="183"/>
      <c r="N613" s="184"/>
      <c r="O613" s="184"/>
      <c r="P613" s="185">
        <f>SUM(P614:P616)</f>
        <v>0</v>
      </c>
      <c r="Q613" s="184"/>
      <c r="R613" s="185">
        <f>SUM(R614:R616)</f>
        <v>0</v>
      </c>
      <c r="S613" s="184"/>
      <c r="T613" s="186">
        <f>SUM(T614:T616)</f>
        <v>0</v>
      </c>
      <c r="AR613" s="187" t="s">
        <v>89</v>
      </c>
      <c r="AT613" s="188" t="s">
        <v>79</v>
      </c>
      <c r="AU613" s="188" t="s">
        <v>89</v>
      </c>
      <c r="AY613" s="187" t="s">
        <v>173</v>
      </c>
      <c r="BK613" s="189">
        <f>SUM(BK614:BK616)</f>
        <v>0</v>
      </c>
    </row>
    <row r="614" spans="2:65" s="1" customFormat="1" ht="16.5" customHeight="1">
      <c r="B614" s="41"/>
      <c r="C614" s="192" t="s">
        <v>1706</v>
      </c>
      <c r="D614" s="192" t="s">
        <v>176</v>
      </c>
      <c r="E614" s="193" t="s">
        <v>3967</v>
      </c>
      <c r="F614" s="194" t="s">
        <v>3968</v>
      </c>
      <c r="G614" s="195" t="s">
        <v>256</v>
      </c>
      <c r="H614" s="196">
        <v>263.89999999999998</v>
      </c>
      <c r="I614" s="197"/>
      <c r="J614" s="198">
        <f>ROUND(I614*H614,2)</f>
        <v>0</v>
      </c>
      <c r="K614" s="194" t="s">
        <v>78</v>
      </c>
      <c r="L614" s="61"/>
      <c r="M614" s="199" t="s">
        <v>78</v>
      </c>
      <c r="N614" s="200" t="s">
        <v>50</v>
      </c>
      <c r="O614" s="42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3" t="s">
        <v>239</v>
      </c>
      <c r="AT614" s="23" t="s">
        <v>176</v>
      </c>
      <c r="AU614" s="23" t="s">
        <v>188</v>
      </c>
      <c r="AY614" s="23" t="s">
        <v>173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3" t="s">
        <v>87</v>
      </c>
      <c r="BK614" s="203">
        <f>ROUND(I614*H614,2)</f>
        <v>0</v>
      </c>
      <c r="BL614" s="23" t="s">
        <v>239</v>
      </c>
      <c r="BM614" s="23" t="s">
        <v>2779</v>
      </c>
    </row>
    <row r="615" spans="2:65" s="1" customFormat="1" ht="13.5">
      <c r="B615" s="41"/>
      <c r="C615" s="63"/>
      <c r="D615" s="204" t="s">
        <v>182</v>
      </c>
      <c r="E615" s="63"/>
      <c r="F615" s="205" t="s">
        <v>3968</v>
      </c>
      <c r="G615" s="63"/>
      <c r="H615" s="63"/>
      <c r="I615" s="163"/>
      <c r="J615" s="63"/>
      <c r="K615" s="63"/>
      <c r="L615" s="61"/>
      <c r="M615" s="206"/>
      <c r="N615" s="42"/>
      <c r="O615" s="42"/>
      <c r="P615" s="42"/>
      <c r="Q615" s="42"/>
      <c r="R615" s="42"/>
      <c r="S615" s="42"/>
      <c r="T615" s="78"/>
      <c r="AT615" s="23" t="s">
        <v>182</v>
      </c>
      <c r="AU615" s="23" t="s">
        <v>188</v>
      </c>
    </row>
    <row r="616" spans="2:65" s="11" customFormat="1" ht="13.5">
      <c r="B616" s="210"/>
      <c r="C616" s="211"/>
      <c r="D616" s="204" t="s">
        <v>279</v>
      </c>
      <c r="E616" s="212" t="s">
        <v>78</v>
      </c>
      <c r="F616" s="213" t="s">
        <v>3969</v>
      </c>
      <c r="G616" s="211"/>
      <c r="H616" s="214">
        <v>263.89999999999998</v>
      </c>
      <c r="I616" s="215"/>
      <c r="J616" s="211"/>
      <c r="K616" s="211"/>
      <c r="L616" s="216"/>
      <c r="M616" s="257"/>
      <c r="N616" s="258"/>
      <c r="O616" s="258"/>
      <c r="P616" s="258"/>
      <c r="Q616" s="258"/>
      <c r="R616" s="258"/>
      <c r="S616" s="258"/>
      <c r="T616" s="259"/>
      <c r="AT616" s="220" t="s">
        <v>279</v>
      </c>
      <c r="AU616" s="220" t="s">
        <v>188</v>
      </c>
      <c r="AV616" s="11" t="s">
        <v>89</v>
      </c>
      <c r="AW616" s="11" t="s">
        <v>42</v>
      </c>
      <c r="AX616" s="11" t="s">
        <v>87</v>
      </c>
      <c r="AY616" s="220" t="s">
        <v>173</v>
      </c>
    </row>
    <row r="617" spans="2:65" s="1" customFormat="1" ht="6.95" customHeight="1">
      <c r="B617" s="56"/>
      <c r="C617" s="57"/>
      <c r="D617" s="57"/>
      <c r="E617" s="57"/>
      <c r="F617" s="57"/>
      <c r="G617" s="57"/>
      <c r="H617" s="57"/>
      <c r="I617" s="139"/>
      <c r="J617" s="57"/>
      <c r="K617" s="57"/>
      <c r="L617" s="61"/>
    </row>
  </sheetData>
  <sheetProtection algorithmName="SHA-512" hashValue="1Zz2ENmYMAEdIusuyQQLdKbcCwmWY8x1igG67hK9/U3LPL/yodjyR93IA52jJ27BjtAnVUtck+D/SslZ6NBlPg==" saltValue="fHdqy7Igf52kjyYJh0rWCotBHNvCZKpfUyyAQ0vDbZYINxujcDVY/fAEj5H/eg3hcfdeD5VAjYh9P5OdXGQ1nA==" spinCount="100000" sheet="1" objects="1" scenarios="1" formatColumns="0" formatRows="0" autoFilter="0"/>
  <autoFilter ref="C116:K616"/>
  <mergeCells count="10">
    <mergeCell ref="J51:J52"/>
    <mergeCell ref="E107:H107"/>
    <mergeCell ref="E109:H10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35</vt:i4>
      </vt:variant>
    </vt:vector>
  </HeadingPairs>
  <TitlesOfParts>
    <vt:vector size="53" baseType="lpstr">
      <vt:lpstr>Rekapitulace stavby</vt:lpstr>
      <vt:lpstr>0 - Vedlejší rozpočtové n...</vt:lpstr>
      <vt:lpstr>00 - SO 01 - Zajištění st...</vt:lpstr>
      <vt:lpstr>01 - SO.01 - Stavební část</vt:lpstr>
      <vt:lpstr>02 - SO.01 - Prostorová a...</vt:lpstr>
      <vt:lpstr>03 - SO.02 - Komunikace</vt:lpstr>
      <vt:lpstr>04 - SO.11 - Oplocení</vt:lpstr>
      <vt:lpstr>05 - SO.03 - Sadové úpravy</vt:lpstr>
      <vt:lpstr>10 - SO.04, SO.05, SO.06,...</vt:lpstr>
      <vt:lpstr>11 - SO.01 - Zdravotechnika</vt:lpstr>
      <vt:lpstr>12 - SO.01 - Ústřední vyt...</vt:lpstr>
      <vt:lpstr>13 - SO.01 - Vzduchotechnika</vt:lpstr>
      <vt:lpstr>14 - SO.01 - Měření a reg...</vt:lpstr>
      <vt:lpstr>20 - SO.01, SO.07 - Silno...</vt:lpstr>
      <vt:lpstr>21 - SO.01 - Slaboproudé ...</vt:lpstr>
      <vt:lpstr>22 - SO.01 - Elektrická p...</vt:lpstr>
      <vt:lpstr>06 - SO.01 - Úpravy stáva...</vt:lpstr>
      <vt:lpstr>Pokyny pro vyplnění</vt:lpstr>
      <vt:lpstr>'0 - Vedlejší rozpočtové n...'!Názvy_tisku</vt:lpstr>
      <vt:lpstr>'00 - SO 01 - Zajištění st...'!Názvy_tisku</vt:lpstr>
      <vt:lpstr>'01 - SO.01 - Stavební část'!Názvy_tisku</vt:lpstr>
      <vt:lpstr>'02 - SO.01 - Prostorová a...'!Názvy_tisku</vt:lpstr>
      <vt:lpstr>'03 - SO.02 - Komunikace'!Názvy_tisku</vt:lpstr>
      <vt:lpstr>'04 - SO.11 - Oplocení'!Názvy_tisku</vt:lpstr>
      <vt:lpstr>'05 - SO.03 - Sadové úpravy'!Názvy_tisku</vt:lpstr>
      <vt:lpstr>'06 - SO.01 - Úpravy stáva...'!Názvy_tisku</vt:lpstr>
      <vt:lpstr>'10 - SO.04, SO.05, SO.06,...'!Názvy_tisku</vt:lpstr>
      <vt:lpstr>'11 - SO.01 - Zdravotechnika'!Názvy_tisku</vt:lpstr>
      <vt:lpstr>'12 - SO.01 - Ústřední vyt...'!Názvy_tisku</vt:lpstr>
      <vt:lpstr>'13 - SO.01 - Vzduchotechnika'!Názvy_tisku</vt:lpstr>
      <vt:lpstr>'14 - SO.01 - Měření a reg...'!Názvy_tisku</vt:lpstr>
      <vt:lpstr>'20 - SO.01, SO.07 - Silno...'!Názvy_tisku</vt:lpstr>
      <vt:lpstr>'21 - SO.01 - Slaboproudé ...'!Názvy_tisku</vt:lpstr>
      <vt:lpstr>'22 - SO.01 - Elektrická p...'!Názvy_tisku</vt:lpstr>
      <vt:lpstr>'Rekapitulace stavby'!Názvy_tisku</vt:lpstr>
      <vt:lpstr>'0 - Vedlejší rozpočtové n...'!Oblast_tisku</vt:lpstr>
      <vt:lpstr>'00 - SO 01 - Zajištění st...'!Oblast_tisku</vt:lpstr>
      <vt:lpstr>'01 - SO.01 - Stavební část'!Oblast_tisku</vt:lpstr>
      <vt:lpstr>'02 - SO.01 - Prostorová a...'!Oblast_tisku</vt:lpstr>
      <vt:lpstr>'03 - SO.02 - Komunikace'!Oblast_tisku</vt:lpstr>
      <vt:lpstr>'04 - SO.11 - Oplocení'!Oblast_tisku</vt:lpstr>
      <vt:lpstr>'05 - SO.03 - Sadové úpravy'!Oblast_tisku</vt:lpstr>
      <vt:lpstr>'06 - SO.01 - Úpravy stáva...'!Oblast_tisku</vt:lpstr>
      <vt:lpstr>'10 - SO.04, SO.05, SO.06,...'!Oblast_tisku</vt:lpstr>
      <vt:lpstr>'11 - SO.01 - Zdravotechnika'!Oblast_tisku</vt:lpstr>
      <vt:lpstr>'12 - SO.01 - Ústřední vyt...'!Oblast_tisku</vt:lpstr>
      <vt:lpstr>'13 - SO.01 - Vzduchotechnika'!Oblast_tisku</vt:lpstr>
      <vt:lpstr>'14 - SO.01 - Měření a reg...'!Oblast_tisku</vt:lpstr>
      <vt:lpstr>'20 - SO.01, SO.07 - Silno...'!Oblast_tisku</vt:lpstr>
      <vt:lpstr>'21 - SO.01 - Slaboproudé ...'!Oblast_tisku</vt:lpstr>
      <vt:lpstr>'22 - SO.01 - Elektrická p...'!Oblast_tisku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ST02\st02</dc:creator>
  <cp:lastModifiedBy>Mgr. Dita Zimmermannová</cp:lastModifiedBy>
  <dcterms:created xsi:type="dcterms:W3CDTF">2017-09-19T10:24:06Z</dcterms:created>
  <dcterms:modified xsi:type="dcterms:W3CDTF">2017-09-19T15:18:16Z</dcterms:modified>
</cp:coreProperties>
</file>