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465" windowWidth="18840" windowHeight="7860" activeTab="2"/>
  </bookViews>
  <sheets>
    <sheet name="Rekapitulace stavby" sheetId="1" r:id="rId1"/>
    <sheet name="1 - Rekonstrukce MVN" sheetId="2" r:id="rId2"/>
    <sheet name="VON - Vedlejší a ostatní ..." sheetId="3" r:id="rId3"/>
    <sheet name="Pokyny pro vyplnění" sheetId="4" r:id="rId4"/>
  </sheets>
  <definedNames>
    <definedName name="_xlnm._FilterDatabase" localSheetId="1" hidden="1">'1 - Rekonstrukce MVN'!$C$83:$K$203</definedName>
    <definedName name="_xlnm._FilterDatabase" localSheetId="2" hidden="1">'VON - Vedlejší a ostatní ...'!$C$80:$K$102</definedName>
    <definedName name="_xlnm.Print_Titles" localSheetId="1">'1 - Rekonstrukce MVN'!$83:$83</definedName>
    <definedName name="_xlnm.Print_Titles" localSheetId="0">'Rekapitulace stavby'!$49:$49</definedName>
    <definedName name="_xlnm.Print_Titles" localSheetId="2">'VON - Vedlejší a ostatní ...'!$80:$80</definedName>
    <definedName name="_xlnm.Print_Area" localSheetId="1">'1 - Rekonstrukce MVN'!$C$4:$J$36,'1 - Rekonstrukce MVN'!$C$42:$J$65,'1 - Rekonstrukce MVN'!$C$71:$K$203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...'!$C$42:$J$62,'VON - Vedlejší a ostatní ...'!$C$68:$K$102</definedName>
  </definedNames>
  <calcPr calcId="125725"/>
</workbook>
</file>

<file path=xl/calcChain.xml><?xml version="1.0" encoding="utf-8"?>
<calcChain xmlns="http://schemas.openxmlformats.org/spreadsheetml/2006/main">
  <c r="AY53" i="1"/>
  <c r="AX53"/>
  <c r="BI97" i="3"/>
  <c r="BH97"/>
  <c r="BG97"/>
  <c r="BF97"/>
  <c r="T97"/>
  <c r="T96"/>
  <c r="R97"/>
  <c r="R96"/>
  <c r="P97"/>
  <c r="P96"/>
  <c r="BK97"/>
  <c r="BK96" s="1"/>
  <c r="J96" s="1"/>
  <c r="J61" s="1"/>
  <c r="J97"/>
  <c r="BE97"/>
  <c r="BI95"/>
  <c r="BH95"/>
  <c r="BG95"/>
  <c r="BF95"/>
  <c r="T95"/>
  <c r="T94" s="1"/>
  <c r="R95"/>
  <c r="R94" s="1"/>
  <c r="P95"/>
  <c r="P94" s="1"/>
  <c r="BK95"/>
  <c r="BK94" s="1"/>
  <c r="J94" s="1"/>
  <c r="J60" s="1"/>
  <c r="J95"/>
  <c r="BE95"/>
  <c r="BI89"/>
  <c r="BH89"/>
  <c r="BG89"/>
  <c r="BF89"/>
  <c r="T89"/>
  <c r="T88" s="1"/>
  <c r="R89"/>
  <c r="R88" s="1"/>
  <c r="P89"/>
  <c r="P88" s="1"/>
  <c r="BK89"/>
  <c r="BK88" s="1"/>
  <c r="J89"/>
  <c r="BE89"/>
  <c r="BI84"/>
  <c r="F34" s="1"/>
  <c r="BD53" i="1" s="1"/>
  <c r="BH84" i="3"/>
  <c r="F33"/>
  <c r="BC53" i="1" s="1"/>
  <c r="BG84" i="3"/>
  <c r="F32" s="1"/>
  <c r="BB53" i="1" s="1"/>
  <c r="BF84" i="3"/>
  <c r="J31"/>
  <c r="AW53" i="1" s="1"/>
  <c r="F31" i="3"/>
  <c r="BA53" i="1" s="1"/>
  <c r="T84" i="3"/>
  <c r="T83" s="1"/>
  <c r="R84"/>
  <c r="R83" s="1"/>
  <c r="R82" s="1"/>
  <c r="R81" s="1"/>
  <c r="P84"/>
  <c r="P83" s="1"/>
  <c r="BK84"/>
  <c r="BK83"/>
  <c r="J83" s="1"/>
  <c r="J58" s="1"/>
  <c r="J84"/>
  <c r="BE84"/>
  <c r="J30" s="1"/>
  <c r="AV53" i="1" s="1"/>
  <c r="AT53" s="1"/>
  <c r="J77" i="3"/>
  <c r="F77"/>
  <c r="F75"/>
  <c r="E73"/>
  <c r="J51"/>
  <c r="F51"/>
  <c r="F49"/>
  <c r="E47"/>
  <c r="J18"/>
  <c r="E18"/>
  <c r="F78"/>
  <c r="F52"/>
  <c r="J17"/>
  <c r="J12"/>
  <c r="J75"/>
  <c r="J49"/>
  <c r="E7"/>
  <c r="E71" s="1"/>
  <c r="E45"/>
  <c r="AY52" i="1"/>
  <c r="AX52"/>
  <c r="BI203" i="2"/>
  <c r="BH203"/>
  <c r="BG203"/>
  <c r="BF203"/>
  <c r="T203"/>
  <c r="T202"/>
  <c r="R203"/>
  <c r="R202"/>
  <c r="P203"/>
  <c r="P202"/>
  <c r="BK203"/>
  <c r="BK202"/>
  <c r="J202" s="1"/>
  <c r="J64" s="1"/>
  <c r="J203"/>
  <c r="BE203" s="1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6"/>
  <c r="BH196"/>
  <c r="BG196"/>
  <c r="BF196"/>
  <c r="T196"/>
  <c r="T195"/>
  <c r="R196"/>
  <c r="R195"/>
  <c r="P196"/>
  <c r="P195"/>
  <c r="BK196"/>
  <c r="BK195"/>
  <c r="J195" s="1"/>
  <c r="J63" s="1"/>
  <c r="J196"/>
  <c r="BE196" s="1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T186"/>
  <c r="R187"/>
  <c r="R186"/>
  <c r="P187"/>
  <c r="P186"/>
  <c r="BK187"/>
  <c r="BK186"/>
  <c r="J186" s="1"/>
  <c r="J62" s="1"/>
  <c r="J187"/>
  <c r="BE187" s="1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7"/>
  <c r="BH177"/>
  <c r="BG177"/>
  <c r="BF177"/>
  <c r="T177"/>
  <c r="R177"/>
  <c r="P177"/>
  <c r="BK177"/>
  <c r="J177"/>
  <c r="BE177"/>
  <c r="BI174"/>
  <c r="BH174"/>
  <c r="BG174"/>
  <c r="BF174"/>
  <c r="T174"/>
  <c r="T173"/>
  <c r="R174"/>
  <c r="R173"/>
  <c r="P174"/>
  <c r="P173"/>
  <c r="BK174"/>
  <c r="BK173"/>
  <c r="J173" s="1"/>
  <c r="J61" s="1"/>
  <c r="J174"/>
  <c r="BE174" s="1"/>
  <c r="BI167"/>
  <c r="BH167"/>
  <c r="BG167"/>
  <c r="BF167"/>
  <c r="T167"/>
  <c r="T166"/>
  <c r="R167"/>
  <c r="R166"/>
  <c r="P167"/>
  <c r="P166"/>
  <c r="BK167"/>
  <c r="BK166"/>
  <c r="J166" s="1"/>
  <c r="J60" s="1"/>
  <c r="J167"/>
  <c r="BE167" s="1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5"/>
  <c r="BH155"/>
  <c r="BG155"/>
  <c r="BF155"/>
  <c r="T155"/>
  <c r="R155"/>
  <c r="P155"/>
  <c r="BK155"/>
  <c r="J155"/>
  <c r="BE155"/>
  <c r="BI149"/>
  <c r="BH149"/>
  <c r="BG149"/>
  <c r="BF149"/>
  <c r="T149"/>
  <c r="R149"/>
  <c r="P149"/>
  <c r="BK149"/>
  <c r="J149"/>
  <c r="BE149"/>
  <c r="BI141"/>
  <c r="BH141"/>
  <c r="BG141"/>
  <c r="BF141"/>
  <c r="T141"/>
  <c r="R141"/>
  <c r="P141"/>
  <c r="BK141"/>
  <c r="J141"/>
  <c r="BE141"/>
  <c r="BI138"/>
  <c r="BH138"/>
  <c r="BG138"/>
  <c r="BF138"/>
  <c r="T138"/>
  <c r="T137"/>
  <c r="R138"/>
  <c r="R137"/>
  <c r="P138"/>
  <c r="P137"/>
  <c r="BK138"/>
  <c r="BK137"/>
  <c r="J137" s="1"/>
  <c r="J59" s="1"/>
  <c r="J138"/>
  <c r="BE138" s="1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7"/>
  <c r="F34"/>
  <c r="BD52" i="1" s="1"/>
  <c r="BD51" s="1"/>
  <c r="W30" s="1"/>
  <c r="BH87" i="2"/>
  <c r="F33" s="1"/>
  <c r="BC52" i="1" s="1"/>
  <c r="BC51" s="1"/>
  <c r="BG87" i="2"/>
  <c r="F32"/>
  <c r="BB52" i="1" s="1"/>
  <c r="BB51" s="1"/>
  <c r="BF87" i="2"/>
  <c r="J31" s="1"/>
  <c r="AW52" i="1" s="1"/>
  <c r="T87" i="2"/>
  <c r="T86"/>
  <c r="T85" s="1"/>
  <c r="T84" s="1"/>
  <c r="R87"/>
  <c r="R86"/>
  <c r="R85" s="1"/>
  <c r="R84" s="1"/>
  <c r="P87"/>
  <c r="P86"/>
  <c r="P85" s="1"/>
  <c r="P84" s="1"/>
  <c r="AU52" i="1" s="1"/>
  <c r="BK87" i="2"/>
  <c r="BK86" s="1"/>
  <c r="J87"/>
  <c r="BE87" s="1"/>
  <c r="J80"/>
  <c r="F80"/>
  <c r="F78"/>
  <c r="E76"/>
  <c r="J51"/>
  <c r="F51"/>
  <c r="F49"/>
  <c r="E47"/>
  <c r="J18"/>
  <c r="E18"/>
  <c r="F81" s="1"/>
  <c r="J17"/>
  <c r="J12"/>
  <c r="J78" s="1"/>
  <c r="J49"/>
  <c r="E7"/>
  <c r="E74"/>
  <c r="E45"/>
  <c r="AS51" i="1"/>
  <c r="L47"/>
  <c r="AM46"/>
  <c r="L46"/>
  <c r="AM44"/>
  <c r="L44"/>
  <c r="L42"/>
  <c r="L41"/>
  <c r="J30" i="2" l="1"/>
  <c r="AV52" i="1" s="1"/>
  <c r="AT52" s="1"/>
  <c r="F30" i="2"/>
  <c r="AZ52" i="1" s="1"/>
  <c r="J88" i="3"/>
  <c r="J59" s="1"/>
  <c r="BK82"/>
  <c r="P82"/>
  <c r="P81" s="1"/>
  <c r="AU53" i="1" s="1"/>
  <c r="AU51" s="1"/>
  <c r="T82" i="3"/>
  <c r="T81" s="1"/>
  <c r="BK85" i="2"/>
  <c r="J86"/>
  <c r="J58" s="1"/>
  <c r="W28" i="1"/>
  <c r="AX51"/>
  <c r="W29"/>
  <c r="AY51"/>
  <c r="F52" i="2"/>
  <c r="F31"/>
  <c r="BA52" i="1" s="1"/>
  <c r="BA51" s="1"/>
  <c r="F30" i="3"/>
  <c r="AZ53" i="1" s="1"/>
  <c r="W27" l="1"/>
  <c r="AW51"/>
  <c r="AK27" s="1"/>
  <c r="BK84" i="2"/>
  <c r="J84" s="1"/>
  <c r="J85"/>
  <c r="J57" s="1"/>
  <c r="J82" i="3"/>
  <c r="J57" s="1"/>
  <c r="BK81"/>
  <c r="J81" s="1"/>
  <c r="AZ51" i="1"/>
  <c r="J27" i="3" l="1"/>
  <c r="J56"/>
  <c r="W26" i="1"/>
  <c r="AV51"/>
  <c r="J56" i="2"/>
  <c r="J27"/>
  <c r="AG52" i="1" l="1"/>
  <c r="J36" i="2"/>
  <c r="AK26" i="1"/>
  <c r="AT51"/>
  <c r="J36" i="3"/>
  <c r="AG53" i="1"/>
  <c r="AN53" s="1"/>
  <c r="AG51" l="1"/>
  <c r="AN52"/>
  <c r="AN51" l="1"/>
  <c r="AK23"/>
  <c r="AK32" s="1"/>
</calcChain>
</file>

<file path=xl/sharedStrings.xml><?xml version="1.0" encoding="utf-8"?>
<sst xmlns="http://schemas.openxmlformats.org/spreadsheetml/2006/main" count="2319" uniqueCount="552">
  <si>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</si>
  <si>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</si>
  <si>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</si>
  <si>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</si>
  <si>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</si>
  <si>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</si>
  <si>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</si>
  <si>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{4a7d085c-9d3a-4942-b5d3-4ac8e0f11430}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</si>
  <si>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</si>
  <si>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</si>
  <si>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</si>
  <si>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</si>
  <si>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</si>
  <si>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</si>
  <si>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</si>
  <si>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</si>
  <si>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</si>
  <si>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</si>
  <si>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</si>
  <si>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MVN Hospodní rybník</t>
  </si>
  <si>
    <t>KSO:</t>
  </si>
  <si>
    <t>CC-CZ:</t>
  </si>
  <si>
    <t>Místo:</t>
  </si>
  <si>
    <t xml:space="preserve"> </t>
  </si>
  <si>
    <t>Datum:</t>
  </si>
  <si>
    <t>1. 5. 2018</t>
  </si>
  <si>
    <t>Zadavatel:</t>
  </si>
  <si>
    <t>IČ:</t>
  </si>
  <si>
    <t>Město Nové Strašecí</t>
  </si>
  <si>
    <t>DIČ:</t>
  </si>
  <si>
    <t>Uchazeč:</t>
  </si>
  <si>
    <t>Vyplň údaj</t>
  </si>
  <si>
    <t>Projektant:</t>
  </si>
  <si>
    <t>Ing.Jiří Kubelka, Třeskonice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</si>
  <si>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</si>
  <si>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</si>
  <si>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</si>
  <si>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</si>
  <si>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</si>
  <si>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</si>
  <si>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</si>
  <si>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</si>
  <si>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</si>
  <si>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</si>
  <si>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</si>
  <si>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</si>
  <si>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</si>
  <si>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</si>
  <si>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</si>
  <si>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</si>
  <si>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</si>
  <si>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</si>
  <si>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</si>
  <si>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</si>
  <si>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</si>
  <si>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</si>
  <si>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</si>
  <si>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</si>
  <si>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</si>
  <si>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</si>
  <si>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</si>
  <si>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</si>
  <si>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</si>
  <si>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</si>
  <si>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</si>
  <si>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</si>
  <si>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</si>
  <si>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</si>
  <si>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</si>
  <si>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</si>
  <si>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</si>
  <si>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</si>
  <si>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</si>
  <si>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</si>
  <si>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</si>
  <si>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</si>
  <si>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Rekonstrukce MVN</t>
  </si>
  <si>
    <t>STA</t>
  </si>
  <si>
    <t>{2a014555-beb7-4125-8189-f8c03e6577a9}</t>
  </si>
  <si>
    <t>2</t>
  </si>
  <si>
    <t>VON</t>
  </si>
  <si>
    <t>Vedlejší a ostatní náklady</t>
  </si>
  <si>
    <t>{b7b684bb-f94b-42c8-afc5-c7c5da3f062d}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</si>
  <si>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</si>
  <si>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</si>
  <si>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</si>
  <si>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</si>
  <si>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</si>
  <si>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</si>
  <si>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</si>
  <si>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Rekonstrukce MVN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</si>
  <si>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</si>
  <si>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</si>
  <si>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</si>
  <si>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</si>
  <si>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</si>
  <si>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</si>
  <si>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</si>
  <si>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</si>
  <si>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</si>
  <si>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</si>
  <si>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</si>
  <si>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</si>
  <si>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</si>
  <si>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</si>
  <si>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</si>
  <si>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</si>
  <si>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</si>
  <si>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</si>
  <si>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</si>
  <si>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</si>
  <si>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</si>
  <si>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</si>
  <si>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</si>
  <si>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</si>
  <si>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</si>
  <si>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</si>
  <si>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</si>
  <si>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</si>
  <si>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</si>
  <si>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</si>
  <si>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</si>
  <si>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</si>
  <si>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</si>
  <si>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</si>
  <si>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</si>
  <si>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CS ÚRS 2018 01</t>
  </si>
  <si>
    <t>4</t>
  </si>
  <si>
    <t>1407458086</t>
  </si>
  <si>
    <t>VV</t>
  </si>
  <si>
    <t>32*0,8*0,35</t>
  </si>
  <si>
    <t>122703602</t>
  </si>
  <si>
    <t>Odstranění nánosů z vypuštěných vodních nádrží nebo rybníků  s uložením do hromad na vzdálenost do 20 m ve výkopišti při únosnosti dna přes 40 kPa do 60 kPa</t>
  </si>
  <si>
    <t>1332337943</t>
  </si>
  <si>
    <t>3</t>
  </si>
  <si>
    <t>132201202</t>
  </si>
  <si>
    <t>Hloubení zapažených i nezapažených rýh šířky přes 600 do 2 000 mm  s urovnáním dna do předepsaného profilu a spádu v hornině tř. 3 přes 100 do 1 000 m3</t>
  </si>
  <si>
    <t>-720216584</t>
  </si>
  <si>
    <t>základ požeráku</t>
  </si>
  <si>
    <t>1,5*1,5*1</t>
  </si>
  <si>
    <t>rýha pro výpustné potrubí</t>
  </si>
  <si>
    <t>32*0,8*2</t>
  </si>
  <si>
    <t>rýha pro jílové těsnění</t>
  </si>
  <si>
    <t>1,92*1,5*2</t>
  </si>
  <si>
    <t>rýha pro přívodní potrubí</t>
  </si>
  <si>
    <t>71*0,8*1,5</t>
  </si>
  <si>
    <t>rýha pro odběrný objekt</t>
  </si>
  <si>
    <t>0,4*1*2,3</t>
  </si>
  <si>
    <t>výkop pro čelo výtoku</t>
  </si>
  <si>
    <t>0,4*1,6*2</t>
  </si>
  <si>
    <t>výkop pro revizní šachtu</t>
  </si>
  <si>
    <t>1,5*1,5*2,3</t>
  </si>
  <si>
    <t>Součet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</si>
  <si>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</si>
  <si>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</si>
  <si>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2029712972</t>
  </si>
  <si>
    <t>151,785*0,3 'Přepočtené koeficientem množství</t>
  </si>
  <si>
    <t>5</t>
  </si>
  <si>
    <t>162253101</t>
  </si>
  <si>
    <t>Vodorovné přemístění nánosu z vodních nádrží nebo rybníků  s vyklopením a hrubým urovnáním skládky při únosnosti dna přes 40 kPa, na vzdálenost přes 20 do 60 m</t>
  </si>
  <si>
    <t>-635180675</t>
  </si>
  <si>
    <t>6</t>
  </si>
  <si>
    <t>162253901</t>
  </si>
  <si>
    <t>Vodorovné přemístění nánosu z vodních nádrží nebo rybníků  s vyklopením a hrubým urovnáním skládky Příplatek za každých dalších i započatých 40 m přes 60 m k ceně -3101</t>
  </si>
  <si>
    <t>-990310136</t>
  </si>
  <si>
    <t>919*2 'Přepočtené koeficientem množství</t>
  </si>
  <si>
    <t>7</t>
  </si>
  <si>
    <t>174101101</t>
  </si>
  <si>
    <t>Zásyp sypaninou z jakékoliv horniny  s uložením výkopku ve vrstvách se zhutněním jam, šachet, rýh nebo kolem objektů v těchto vykopávkách</t>
  </si>
  <si>
    <t>-1389469429</t>
  </si>
  <si>
    <t>zásyp původním výkopkem</t>
  </si>
  <si>
    <t>potrubí přívodní</t>
  </si>
  <si>
    <t>71*0,8*0,9</t>
  </si>
  <si>
    <t>potrubí výpustné</t>
  </si>
  <si>
    <t>32*0,8*1,05</t>
  </si>
  <si>
    <t>8</t>
  </si>
  <si>
    <t>175111109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</si>
  <si>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</si>
  <si>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2109427235</t>
  </si>
  <si>
    <t>9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</si>
  <si>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</si>
  <si>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</si>
  <si>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-1745138009</t>
  </si>
  <si>
    <t>obsyp původním výkopkem</t>
  </si>
  <si>
    <t>potrubí přívodní DN150</t>
  </si>
  <si>
    <t>71*0,8*0,5</t>
  </si>
  <si>
    <t>potrubí výpustné DN300</t>
  </si>
  <si>
    <t>32*0,8*0,5</t>
  </si>
  <si>
    <t>Mezisoučet</t>
  </si>
  <si>
    <t>odpočet potrubí:</t>
  </si>
  <si>
    <t>-3,14*0,075*0,075*71</t>
  </si>
  <si>
    <t>-3,14*0,15*0,15*32</t>
  </si>
  <si>
    <t>10</t>
  </si>
  <si>
    <t>181301106</t>
  </si>
  <si>
    <t>Rozprostření a urovnání ornice v rovině nebo ve svahu sklonu do 1:5 při souvislé ploše do 500 m2, tl. vrstvy přes 300 do 400 mm</t>
  </si>
  <si>
    <t>m2</t>
  </si>
  <si>
    <t>1036463816</t>
  </si>
  <si>
    <t>tl.350 mm - původně sejmutá ornice</t>
  </si>
  <si>
    <t>32*0,8</t>
  </si>
  <si>
    <t>11</t>
  </si>
  <si>
    <t>181411121</t>
  </si>
  <si>
    <t>Založení trávníku na půdě předem připravené plochy do 1000 m2 výsevem včetně utažení lučního v rovině nebo na svahu do 1:5</t>
  </si>
  <si>
    <t>-1208300920</t>
  </si>
  <si>
    <t>12</t>
  </si>
  <si>
    <t>M</t>
  </si>
  <si>
    <t>00572100</t>
  </si>
  <si>
    <t>osivo jetelotráva intenzivní víceletá</t>
  </si>
  <si>
    <t>kg</t>
  </si>
  <si>
    <t>-652996097</t>
  </si>
  <si>
    <t>25,6*0,025 'Přepočtené koeficientem množství</t>
  </si>
  <si>
    <t>Svislé a kompletní konstrukce</t>
  </si>
  <si>
    <t>13</t>
  </si>
  <si>
    <t>321213345</t>
  </si>
  <si>
    <t>Zdivo nadzákladové z lomového kamene vodních staveb 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</si>
  <si>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-1760698710</t>
  </si>
  <si>
    <t>rozdělovací objekt</t>
  </si>
  <si>
    <t>2,3*1,4*0,4-0,7*0,8*0,4</t>
  </si>
  <si>
    <t>14</t>
  </si>
  <si>
    <t>326313212</t>
  </si>
  <si>
    <t>Zdivo nadzákladové z betonu  prostého se zvýšenými nároky na prostředí objemu přes 3 m3 tř. C 25/30</t>
  </si>
  <si>
    <t>608105412</t>
  </si>
  <si>
    <t>beton tř.C25/30 XC3</t>
  </si>
  <si>
    <t>čelo výpusti</t>
  </si>
  <si>
    <t>0,4*1,6*2-0,4*3,14*0,15*0,15</t>
  </si>
  <si>
    <t>požerák</t>
  </si>
  <si>
    <t>1*0,8*0,9-1*3,14*0,15*0,15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</si>
  <si>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</si>
  <si>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</si>
  <si>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-1034771957</t>
  </si>
  <si>
    <t>2 x čelo výpusti včetně prostupu DN300 mm</t>
  </si>
  <si>
    <t>2*1,6*2+2*0,4*1,6</t>
  </si>
  <si>
    <t>1,5*4*1</t>
  </si>
  <si>
    <t>16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</si>
  <si>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</si>
  <si>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</si>
  <si>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-2015910034</t>
  </si>
  <si>
    <t>17</t>
  </si>
  <si>
    <t>327591111</t>
  </si>
  <si>
    <t>Zřízení výplně a protimrazových klínů za opěrami z jílu  včetně zhutnění</t>
  </si>
  <si>
    <t>1735348028</t>
  </si>
  <si>
    <t>jílové těsnění potrubí výpusti včetně hutnění</t>
  </si>
  <si>
    <t>1,92*1,5*2-3,14*0,15*0,15*1,5</t>
  </si>
  <si>
    <t>18</t>
  </si>
  <si>
    <t>58125110</t>
  </si>
  <si>
    <t>jíl surový kusový</t>
  </si>
  <si>
    <t>t</t>
  </si>
  <si>
    <t>-1259327375</t>
  </si>
  <si>
    <t>5,654*2,4 'Přepočtené koeficientem množství</t>
  </si>
  <si>
    <t>Vodorovné konstrukce</t>
  </si>
  <si>
    <t>19</t>
  </si>
  <si>
    <t>451572111</t>
  </si>
  <si>
    <t>Lože pod potrubí, stoky a drobné objekty v otevřeném výkopu z kameniva drobného těženého 0 až 4 mm</t>
  </si>
  <si>
    <t>321847004</t>
  </si>
  <si>
    <t>71*0,8*0,1</t>
  </si>
  <si>
    <t>32*0,8*0,1</t>
  </si>
  <si>
    <t>Trubní vedení</t>
  </si>
  <si>
    <t>20</t>
  </si>
  <si>
    <t>871315221</t>
  </si>
  <si>
    <t>Kanalizační potrubí z tvrdého PVC v otevřeném výkopu ve sklonu do 20 %, hladkého plnostěnného jednovrstvého, tuhost třídy SN 8 DN 160</t>
  </si>
  <si>
    <t>m</t>
  </si>
  <si>
    <t>-281519612</t>
  </si>
  <si>
    <t>potrubí nátokové</t>
  </si>
  <si>
    <t>71</t>
  </si>
  <si>
    <t>871375221</t>
  </si>
  <si>
    <t>Kanalizační potrubí z tvrdého PVC v otevřeném výkopu ve sklonu do 20 %, hladkého plnostěnného jednovrstvého, tuhost třídy SN 8 DN 315</t>
  </si>
  <si>
    <t>-611386739</t>
  </si>
  <si>
    <t>potrubí výtokové</t>
  </si>
  <si>
    <t>32</t>
  </si>
  <si>
    <t>22</t>
  </si>
  <si>
    <t>877315211</t>
  </si>
  <si>
    <t>Montáž tvarovek na kanalizačním potrubí z trub z plastu  z tvrdého PVC nebo z polypropylenu v otevřeném výkopu jednoosých DN 150</t>
  </si>
  <si>
    <t>kus</t>
  </si>
  <si>
    <t>-1441249781</t>
  </si>
  <si>
    <t>23</t>
  </si>
  <si>
    <t>28612250</t>
  </si>
  <si>
    <t>vložka šachtová kanalizační DN 160</t>
  </si>
  <si>
    <t>-1450092604</t>
  </si>
  <si>
    <t>24</t>
  </si>
  <si>
    <t>877375211</t>
  </si>
  <si>
    <t>Montáž tvarovek na kanalizačním potrubí z trub z plastu  z tvrdého PVC nebo z polypropylenu v otevřeném výkopu jednoosých DN 300</t>
  </si>
  <si>
    <t>-1609466176</t>
  </si>
  <si>
    <t>přesuvka DN300</t>
  </si>
  <si>
    <t>25</t>
  </si>
  <si>
    <t>28612246</t>
  </si>
  <si>
    <t>přesuvka kanalizační plastová PVC KG DN 315 SN 12/16</t>
  </si>
  <si>
    <t>1944432498</t>
  </si>
  <si>
    <t>Ostatní konstrukce a práce, bourání</t>
  </si>
  <si>
    <t>26</t>
  </si>
  <si>
    <t>9349500R1</t>
  </si>
  <si>
    <t>Hradítka, vodítka, žlábek MZP dle výkresu</t>
  </si>
  <si>
    <t>kpl</t>
  </si>
  <si>
    <t>914287610</t>
  </si>
  <si>
    <t>27</t>
  </si>
  <si>
    <t>9349500R2</t>
  </si>
  <si>
    <t>Kanalizační betonová šachta ze skruží DN1000 mm - šacht.dno + 2 x skruž výšky 1000 mm + 1 x víko půlené - dodávka + montáž</t>
  </si>
  <si>
    <t>98257802</t>
  </si>
  <si>
    <t>28</t>
  </si>
  <si>
    <t>9349500R3</t>
  </si>
  <si>
    <t>Dvoudlužový požerák 700x620x1700 mm ( výška je provozní, nutno připočítat založení dle typu požeráku ) + dluže + poklop uzamykatelný - dodávka + montáž</t>
  </si>
  <si>
    <t>136595359</t>
  </si>
  <si>
    <t>29</t>
  </si>
  <si>
    <t>9349500R4</t>
  </si>
  <si>
    <t>Tesařská úprava dluží na místě montáže</t>
  </si>
  <si>
    <t>1069959998</t>
  </si>
  <si>
    <t>30</t>
  </si>
  <si>
    <t>9349500R5</t>
  </si>
  <si>
    <t>česle pozinkované 470x400 mm, prut d 10 mm, průlina 22 mm</t>
  </si>
  <si>
    <t>-772112700</t>
  </si>
  <si>
    <t>31</t>
  </si>
  <si>
    <t>938908411</t>
  </si>
  <si>
    <t>Čištění vozovek splachováním vodou povrchu podkladu nebo krytu živičného, betonového nebo dlážděného</t>
  </si>
  <si>
    <t>1486914235</t>
  </si>
  <si>
    <t>10 x vozovka rozměru 5 x 100 m</t>
  </si>
  <si>
    <t>10*5*100</t>
  </si>
  <si>
    <t>997</t>
  </si>
  <si>
    <t>Přesun sutě</t>
  </si>
  <si>
    <t>997221551</t>
  </si>
  <si>
    <t>Vodorovná doprava suti  bez naložení, ale se složením a s hrubým urovnáním ze sypkých materiálů, na vzdálenost do 1 km</t>
  </si>
  <si>
    <t>-1112056713</t>
  </si>
  <si>
    <t>suť z čištění vozovek</t>
  </si>
  <si>
    <t>100</t>
  </si>
  <si>
    <t>33</t>
  </si>
  <si>
    <t>997221559</t>
  </si>
  <si>
    <t>Vodorovná doprava suti  bez naložení, ale se složením a s hrubým urovnáním Příplatek k ceně za každý další i započatý 1 km přes 1 km</t>
  </si>
  <si>
    <t>1791045927</t>
  </si>
  <si>
    <t>100*9 'Přepočtené koeficientem množství</t>
  </si>
  <si>
    <t>34</t>
  </si>
  <si>
    <t>997221855</t>
  </si>
  <si>
    <t>Poplatek za uložení stavebního odpadu na skládce (skládkovné) zeminy a kameniva zatříděného do Katalogu odpadů pod kódem 170 504</t>
  </si>
  <si>
    <t>-1248380578</t>
  </si>
  <si>
    <t>998</t>
  </si>
  <si>
    <t>Přesun hmot</t>
  </si>
  <si>
    <t>35</t>
  </si>
  <si>
    <t>998331011</t>
  </si>
  <si>
    <t>Přesun hmot pro nádrže  dopravní vzdálenost do 500 m</t>
  </si>
  <si>
    <t>-217197680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</si>
  <si>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</si>
  <si>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</si>
  <si>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</si>
  <si>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</si>
  <si>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</si>
  <si>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</si>
  <si>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</si>
  <si>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</si>
  <si>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</si>
  <si>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</si>
  <si>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</si>
  <si>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</si>
  <si>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-459270676</t>
  </si>
  <si>
    <t>geodetické práce před zahájením, při stavbě, po dokončení díla</t>
  </si>
  <si>
    <t>PD skutečného provedení</t>
  </si>
  <si>
    <t>VRN3</t>
  </si>
  <si>
    <t>Zařízení staveniště</t>
  </si>
  <si>
    <t>030001000</t>
  </si>
  <si>
    <t xml:space="preserve">Zařízení staveniště </t>
  </si>
  <si>
    <t>154956364</t>
  </si>
  <si>
    <t>ohraničení stavby výstražnou páskou délky cca 200 m + 50 kolíků d 40 mm, dl. 1500 mm</t>
  </si>
  <si>
    <t>přenosné WC</t>
  </si>
  <si>
    <t>napojení na vodu a elektro</t>
  </si>
  <si>
    <t>VRN6</t>
  </si>
  <si>
    <t>Územní vlivy</t>
  </si>
  <si>
    <t>060001000</t>
  </si>
  <si>
    <t>Územní vlivy - 10% z hl.III - špatně přístupné staveniště</t>
  </si>
  <si>
    <t>1156034404</t>
  </si>
  <si>
    <t>VRN9</t>
  </si>
  <si>
    <t>Ostatní náklady</t>
  </si>
  <si>
    <t>090001000</t>
  </si>
  <si>
    <t>478261584</t>
  </si>
  <si>
    <t>vytýčení podzemních IS</t>
  </si>
  <si>
    <t>dopravní značení po dobu výstavby - 2 x Pozor jiné nebezpečí, 2 x dodatková tabulka Pozor stavba, 2 x rychlost 30 km/hod</t>
  </si>
  <si>
    <t>3 x výstražná tabulka "Nepovolaným vstup zakázán!"</t>
  </si>
  <si>
    <t>1 x informační tabule - Název stavby, zhotovitel, objednatel , termín provádění díla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</si>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</sst>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6" fillId="0" borderId="28" xfId="0" applyFont="1" applyBorder="1" applyAlignment="1" applyProtection="1">
      <alignment horizontal="center" vertical="center"/>
      <protection locked="0"/>
    </xf>
    <xf numFmtId="49" fontId="36" fillId="0" borderId="28" xfId="0" applyNumberFormat="1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167" fontId="36" fillId="0" borderId="28" xfId="0" applyNumberFormat="1" applyFont="1" applyBorder="1" applyAlignment="1" applyProtection="1">
      <alignment vertical="center"/>
      <protection locked="0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 locked="0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workbookViewId="0">
      <pane ySplit="1" topLeftCell="A33" activePane="bottomLeft" state="frozen"/>
      <selection pane="bottomLeft" activeCell="K5" sqref="K5:AO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48" t="s">
        <v>8</v>
      </c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15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9"/>
      <c r="AQ5" s="31"/>
      <c r="BE5" s="313" t="s">
        <v>17</v>
      </c>
      <c r="BS5" s="24" t="s">
        <v>9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17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9"/>
      <c r="AQ6" s="31"/>
      <c r="BE6" s="314"/>
      <c r="BS6" s="24" t="s">
        <v>9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21</v>
      </c>
      <c r="AL7" s="29"/>
      <c r="AM7" s="29"/>
      <c r="AN7" s="35" t="s">
        <v>5</v>
      </c>
      <c r="AO7" s="29"/>
      <c r="AP7" s="29"/>
      <c r="AQ7" s="31"/>
      <c r="BE7" s="314"/>
      <c r="BS7" s="24" t="s">
        <v>9</v>
      </c>
    </row>
    <row r="8" spans="1:74" ht="14.45" customHeight="1">
      <c r="B8" s="28"/>
      <c r="C8" s="29"/>
      <c r="D8" s="37" t="s">
        <v>22</v>
      </c>
      <c r="E8" s="29"/>
      <c r="F8" s="29"/>
      <c r="G8" s="29"/>
      <c r="H8" s="29"/>
      <c r="I8" s="29"/>
      <c r="J8" s="29"/>
      <c r="K8" s="35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24</v>
      </c>
      <c r="AL8" s="29"/>
      <c r="AM8" s="29"/>
      <c r="AN8" s="38" t="s">
        <v>25</v>
      </c>
      <c r="AO8" s="29"/>
      <c r="AP8" s="29"/>
      <c r="AQ8" s="31"/>
      <c r="BE8" s="314"/>
      <c r="BS8" s="24" t="s">
        <v>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14"/>
      <c r="BS9" s="24" t="s">
        <v>9</v>
      </c>
    </row>
    <row r="10" spans="1:74" ht="14.45" customHeight="1">
      <c r="B10" s="28"/>
      <c r="C10" s="29"/>
      <c r="D10" s="37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27</v>
      </c>
      <c r="AL10" s="29"/>
      <c r="AM10" s="29"/>
      <c r="AN10" s="35" t="s">
        <v>5</v>
      </c>
      <c r="AO10" s="29"/>
      <c r="AP10" s="29"/>
      <c r="AQ10" s="31"/>
      <c r="BE10" s="314"/>
      <c r="BS10" s="24" t="s">
        <v>9</v>
      </c>
    </row>
    <row r="11" spans="1:74" ht="18.399999999999999" customHeight="1">
      <c r="B11" s="28"/>
      <c r="C11" s="29"/>
      <c r="D11" s="29"/>
      <c r="E11" s="35" t="s">
        <v>28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314"/>
      <c r="BS11" s="24" t="s">
        <v>9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14"/>
      <c r="BS12" s="24" t="s">
        <v>9</v>
      </c>
    </row>
    <row r="13" spans="1:74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27</v>
      </c>
      <c r="AL13" s="29"/>
      <c r="AM13" s="29"/>
      <c r="AN13" s="39" t="s">
        <v>31</v>
      </c>
      <c r="AO13" s="29"/>
      <c r="AP13" s="29"/>
      <c r="AQ13" s="31"/>
      <c r="BE13" s="314"/>
      <c r="BS13" s="24" t="s">
        <v>9</v>
      </c>
    </row>
    <row r="14" spans="1:74">
      <c r="B14" s="28"/>
      <c r="C14" s="29"/>
      <c r="D14" s="29"/>
      <c r="E14" s="318" t="s">
        <v>31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14"/>
      <c r="BS14" s="24" t="s">
        <v>9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14"/>
      <c r="BS15" s="24" t="s">
        <v>6</v>
      </c>
    </row>
    <row r="16" spans="1:74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27</v>
      </c>
      <c r="AL16" s="29"/>
      <c r="AM16" s="29"/>
      <c r="AN16" s="35" t="s">
        <v>5</v>
      </c>
      <c r="AO16" s="29"/>
      <c r="AP16" s="29"/>
      <c r="AQ16" s="31"/>
      <c r="BE16" s="314"/>
      <c r="BS16" s="24" t="s">
        <v>6</v>
      </c>
    </row>
    <row r="17" spans="2:71" ht="18.399999999999999" customHeight="1">
      <c r="B17" s="28"/>
      <c r="C17" s="29"/>
      <c r="D17" s="29"/>
      <c r="E17" s="35" t="s">
        <v>33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314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14"/>
      <c r="BS18" s="24" t="s">
        <v>9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14"/>
      <c r="BS19" s="24" t="s">
        <v>9</v>
      </c>
    </row>
    <row r="20" spans="2:71" ht="16.5" customHeight="1">
      <c r="B20" s="28"/>
      <c r="C20" s="29"/>
      <c r="D20" s="29"/>
      <c r="E20" s="320" t="s">
        <v>5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9"/>
      <c r="AP20" s="29"/>
      <c r="AQ20" s="31"/>
      <c r="BE20" s="31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1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14"/>
    </row>
    <row r="23" spans="2:71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21">
        <f>ROUND(AG51,2)</f>
        <v>0</v>
      </c>
      <c r="AL23" s="322"/>
      <c r="AM23" s="322"/>
      <c r="AN23" s="322"/>
      <c r="AO23" s="322"/>
      <c r="AP23" s="42"/>
      <c r="AQ23" s="45"/>
      <c r="BE23" s="31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14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23" t="s">
        <v>37</v>
      </c>
      <c r="M25" s="323"/>
      <c r="N25" s="323"/>
      <c r="O25" s="323"/>
      <c r="P25" s="42"/>
      <c r="Q25" s="42"/>
      <c r="R25" s="42"/>
      <c r="S25" s="42"/>
      <c r="T25" s="42"/>
      <c r="U25" s="42"/>
      <c r="V25" s="42"/>
      <c r="W25" s="323" t="s">
        <v>38</v>
      </c>
      <c r="X25" s="323"/>
      <c r="Y25" s="323"/>
      <c r="Z25" s="323"/>
      <c r="AA25" s="323"/>
      <c r="AB25" s="323"/>
      <c r="AC25" s="323"/>
      <c r="AD25" s="323"/>
      <c r="AE25" s="323"/>
      <c r="AF25" s="42"/>
      <c r="AG25" s="42"/>
      <c r="AH25" s="42"/>
      <c r="AI25" s="42"/>
      <c r="AJ25" s="42"/>
      <c r="AK25" s="323" t="s">
        <v>39</v>
      </c>
      <c r="AL25" s="323"/>
      <c r="AM25" s="323"/>
      <c r="AN25" s="323"/>
      <c r="AO25" s="323"/>
      <c r="AP25" s="42"/>
      <c r="AQ25" s="45"/>
      <c r="BE25" s="314"/>
    </row>
    <row r="26" spans="2:71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324">
        <v>0.21</v>
      </c>
      <c r="M26" s="325"/>
      <c r="N26" s="325"/>
      <c r="O26" s="325"/>
      <c r="P26" s="48"/>
      <c r="Q26" s="48"/>
      <c r="R26" s="48"/>
      <c r="S26" s="48"/>
      <c r="T26" s="48"/>
      <c r="U26" s="48"/>
      <c r="V26" s="48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8"/>
      <c r="AG26" s="48"/>
      <c r="AH26" s="48"/>
      <c r="AI26" s="48"/>
      <c r="AJ26" s="48"/>
      <c r="AK26" s="326">
        <f>ROUND(AV51,2)</f>
        <v>0</v>
      </c>
      <c r="AL26" s="325"/>
      <c r="AM26" s="325"/>
      <c r="AN26" s="325"/>
      <c r="AO26" s="325"/>
      <c r="AP26" s="48"/>
      <c r="AQ26" s="50"/>
      <c r="BE26" s="314"/>
    </row>
    <row r="27" spans="2:71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324">
        <v>0.15</v>
      </c>
      <c r="M27" s="325"/>
      <c r="N27" s="325"/>
      <c r="O27" s="325"/>
      <c r="P27" s="48"/>
      <c r="Q27" s="48"/>
      <c r="R27" s="48"/>
      <c r="S27" s="48"/>
      <c r="T27" s="48"/>
      <c r="U27" s="48"/>
      <c r="V27" s="48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8"/>
      <c r="AG27" s="48"/>
      <c r="AH27" s="48"/>
      <c r="AI27" s="48"/>
      <c r="AJ27" s="48"/>
      <c r="AK27" s="326">
        <f>ROUND(AW51,2)</f>
        <v>0</v>
      </c>
      <c r="AL27" s="325"/>
      <c r="AM27" s="325"/>
      <c r="AN27" s="325"/>
      <c r="AO27" s="325"/>
      <c r="AP27" s="48"/>
      <c r="AQ27" s="50"/>
      <c r="BE27" s="314"/>
    </row>
    <row r="28" spans="2:71" s="2" customFormat="1" ht="14.45" hidden="1" customHeight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324">
        <v>0.21</v>
      </c>
      <c r="M28" s="325"/>
      <c r="N28" s="325"/>
      <c r="O28" s="325"/>
      <c r="P28" s="48"/>
      <c r="Q28" s="48"/>
      <c r="R28" s="48"/>
      <c r="S28" s="48"/>
      <c r="T28" s="48"/>
      <c r="U28" s="48"/>
      <c r="V28" s="48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8"/>
      <c r="AG28" s="48"/>
      <c r="AH28" s="48"/>
      <c r="AI28" s="48"/>
      <c r="AJ28" s="48"/>
      <c r="AK28" s="326">
        <v>0</v>
      </c>
      <c r="AL28" s="325"/>
      <c r="AM28" s="325"/>
      <c r="AN28" s="325"/>
      <c r="AO28" s="325"/>
      <c r="AP28" s="48"/>
      <c r="AQ28" s="50"/>
      <c r="BE28" s="314"/>
    </row>
    <row r="29" spans="2:71" s="2" customFormat="1" ht="14.45" hidden="1" customHeight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324">
        <v>0.15</v>
      </c>
      <c r="M29" s="325"/>
      <c r="N29" s="325"/>
      <c r="O29" s="325"/>
      <c r="P29" s="48"/>
      <c r="Q29" s="48"/>
      <c r="R29" s="48"/>
      <c r="S29" s="48"/>
      <c r="T29" s="48"/>
      <c r="U29" s="48"/>
      <c r="V29" s="48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8"/>
      <c r="AG29" s="48"/>
      <c r="AH29" s="48"/>
      <c r="AI29" s="48"/>
      <c r="AJ29" s="48"/>
      <c r="AK29" s="326">
        <v>0</v>
      </c>
      <c r="AL29" s="325"/>
      <c r="AM29" s="325"/>
      <c r="AN29" s="325"/>
      <c r="AO29" s="325"/>
      <c r="AP29" s="48"/>
      <c r="AQ29" s="50"/>
      <c r="BE29" s="314"/>
    </row>
    <row r="30" spans="2:71" s="2" customFormat="1" ht="14.45" hidden="1" customHeight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324">
        <v>0</v>
      </c>
      <c r="M30" s="325"/>
      <c r="N30" s="325"/>
      <c r="O30" s="325"/>
      <c r="P30" s="48"/>
      <c r="Q30" s="48"/>
      <c r="R30" s="48"/>
      <c r="S30" s="48"/>
      <c r="T30" s="48"/>
      <c r="U30" s="48"/>
      <c r="V30" s="48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8"/>
      <c r="AG30" s="48"/>
      <c r="AH30" s="48"/>
      <c r="AI30" s="48"/>
      <c r="AJ30" s="48"/>
      <c r="AK30" s="326">
        <v>0</v>
      </c>
      <c r="AL30" s="325"/>
      <c r="AM30" s="325"/>
      <c r="AN30" s="325"/>
      <c r="AO30" s="325"/>
      <c r="AP30" s="48"/>
      <c r="AQ30" s="50"/>
      <c r="BE30" s="31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14"/>
    </row>
    <row r="32" spans="2:71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327" t="s">
        <v>48</v>
      </c>
      <c r="Y32" s="328"/>
      <c r="Z32" s="328"/>
      <c r="AA32" s="328"/>
      <c r="AB32" s="328"/>
      <c r="AC32" s="53"/>
      <c r="AD32" s="53"/>
      <c r="AE32" s="53"/>
      <c r="AF32" s="53"/>
      <c r="AG32" s="53"/>
      <c r="AH32" s="53"/>
      <c r="AI32" s="53"/>
      <c r="AJ32" s="53"/>
      <c r="AK32" s="329">
        <f>SUM(AK23:AK30)</f>
        <v>0</v>
      </c>
      <c r="AL32" s="328"/>
      <c r="AM32" s="328"/>
      <c r="AN32" s="328"/>
      <c r="AO32" s="330"/>
      <c r="AP32" s="51"/>
      <c r="AQ32" s="55"/>
      <c r="BE32" s="31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49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>
        <f>K5</f>
        <v>0</v>
      </c>
      <c r="AR41" s="62"/>
    </row>
    <row r="42" spans="2:56" s="4" customFormat="1" ht="36.950000000000003" customHeight="1">
      <c r="B42" s="64"/>
      <c r="C42" s="65" t="s">
        <v>18</v>
      </c>
      <c r="L42" s="331" t="str">
        <f>K6</f>
        <v>Rekonstrukce MVN Hospodní rybník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4"/>
    </row>
    <row r="43" spans="2:56" s="1" customFormat="1" ht="6.95" customHeight="1">
      <c r="B43" s="41"/>
      <c r="AR43" s="41"/>
    </row>
    <row r="44" spans="2:56" s="1" customFormat="1">
      <c r="B44" s="41"/>
      <c r="C44" s="63" t="s">
        <v>22</v>
      </c>
      <c r="L44" s="66" t="str">
        <f>IF(K8="","",K8)</f>
        <v xml:space="preserve"> </v>
      </c>
      <c r="AI44" s="63" t="s">
        <v>24</v>
      </c>
      <c r="AM44" s="333" t="str">
        <f>IF(AN8= "","",AN8)</f>
        <v>1. 5. 2018</v>
      </c>
      <c r="AN44" s="333"/>
      <c r="AR44" s="41"/>
    </row>
    <row r="45" spans="2:56" s="1" customFormat="1" ht="6.95" customHeight="1">
      <c r="B45" s="41"/>
      <c r="AR45" s="41"/>
    </row>
    <row r="46" spans="2:56" s="1" customFormat="1">
      <c r="B46" s="41"/>
      <c r="C46" s="63" t="s">
        <v>26</v>
      </c>
      <c r="L46" s="3" t="str">
        <f>IF(E11= "","",E11)</f>
        <v>Město Nové Strašecí</v>
      </c>
      <c r="AI46" s="63" t="s">
        <v>32</v>
      </c>
      <c r="AM46" s="334" t="str">
        <f>IF(E17="","",E17)</f>
        <v>Ing.Jiří Kubelka, Třeskonice</v>
      </c>
      <c r="AN46" s="334"/>
      <c r="AO46" s="334"/>
      <c r="AP46" s="334"/>
      <c r="AR46" s="41"/>
      <c r="AS46" s="335" t="s">
        <v>50</v>
      </c>
      <c r="AT46" s="336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>
      <c r="B47" s="41"/>
      <c r="C47" s="63" t="s">
        <v>30</v>
      </c>
      <c r="L47" s="3" t="str">
        <f>IF(E14= "Vyplň údaj","",E14)</f>
        <v/>
      </c>
      <c r="AR47" s="41"/>
      <c r="AS47" s="337"/>
      <c r="AT47" s="338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37"/>
      <c r="AT48" s="338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>
      <c r="B49" s="41"/>
      <c r="C49" s="339" t="s">
        <v>51</v>
      </c>
      <c r="D49" s="340"/>
      <c r="E49" s="340"/>
      <c r="F49" s="340"/>
      <c r="G49" s="340"/>
      <c r="H49" s="71"/>
      <c r="I49" s="341" t="s">
        <v>52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53</v>
      </c>
      <c r="AH49" s="340"/>
      <c r="AI49" s="340"/>
      <c r="AJ49" s="340"/>
      <c r="AK49" s="340"/>
      <c r="AL49" s="340"/>
      <c r="AM49" s="340"/>
      <c r="AN49" s="341" t="s">
        <v>54</v>
      </c>
      <c r="AO49" s="340"/>
      <c r="AP49" s="340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1:91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50000000000003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46">
        <f>ROUND(SUM(AG52:AG53),2)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79" t="s">
        <v>5</v>
      </c>
      <c r="AR51" s="64"/>
      <c r="AS51" s="80">
        <f>ROUND(SUM(AS52:AS53),2)</f>
        <v>0</v>
      </c>
      <c r="AT51" s="81">
        <f>ROUND(SUM(AV51:AW51),2)</f>
        <v>0</v>
      </c>
      <c r="AU51" s="82">
        <f>ROUND(SUM(AU52:AU53),5)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ROUND(SUM(AZ52:AZ53),2)</f>
        <v>0</v>
      </c>
      <c r="BA51" s="81">
        <f>ROUND(SUM(BA52:BA53),2)</f>
        <v>0</v>
      </c>
      <c r="BB51" s="81">
        <f>ROUND(SUM(BB52:BB53),2)</f>
        <v>0</v>
      </c>
      <c r="BC51" s="81">
        <f>ROUND(SUM(BC52:BC53),2)</f>
        <v>0</v>
      </c>
      <c r="BD51" s="83">
        <f>ROUND(SUM(BD52:BD53),2)</f>
        <v>0</v>
      </c>
      <c r="BS51" s="65" t="s">
        <v>69</v>
      </c>
      <c r="BT51" s="65" t="s">
        <v>70</v>
      </c>
      <c r="BU51" s="84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1:91" s="5" customFormat="1" ht="16.5" customHeight="1">
      <c r="A52" s="85" t="s">
        <v>74</v>
      </c>
      <c r="B52" s="86"/>
      <c r="C52" s="87"/>
      <c r="D52" s="345" t="s">
        <v>75</v>
      </c>
      <c r="E52" s="345"/>
      <c r="F52" s="345"/>
      <c r="G52" s="345"/>
      <c r="H52" s="345"/>
      <c r="I52" s="88"/>
      <c r="J52" s="345" t="s">
        <v>76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'1 - Rekonstrukce MVN'!J27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89" t="s">
        <v>77</v>
      </c>
      <c r="AR52" s="86"/>
      <c r="AS52" s="90">
        <v>0</v>
      </c>
      <c r="AT52" s="91">
        <f>ROUND(SUM(AV52:AW52),2)</f>
        <v>0</v>
      </c>
      <c r="AU52" s="92">
        <f>'1 - Rekonstrukce MVN'!P84</f>
        <v>0</v>
      </c>
      <c r="AV52" s="91">
        <f>'1 - Rekonstrukce MVN'!J30</f>
        <v>0</v>
      </c>
      <c r="AW52" s="91">
        <f>'1 - Rekonstrukce MVN'!J31</f>
        <v>0</v>
      </c>
      <c r="AX52" s="91">
        <f>'1 - Rekonstrukce MVN'!J32</f>
        <v>0</v>
      </c>
      <c r="AY52" s="91">
        <f>'1 - Rekonstrukce MVN'!J33</f>
        <v>0</v>
      </c>
      <c r="AZ52" s="91">
        <f>'1 - Rekonstrukce MVN'!F30</f>
        <v>0</v>
      </c>
      <c r="BA52" s="91">
        <f>'1 - Rekonstrukce MVN'!F31</f>
        <v>0</v>
      </c>
      <c r="BB52" s="91">
        <f>'1 - Rekonstrukce MVN'!F32</f>
        <v>0</v>
      </c>
      <c r="BC52" s="91">
        <f>'1 - Rekonstrukce MVN'!F33</f>
        <v>0</v>
      </c>
      <c r="BD52" s="93">
        <f>'1 - Rekonstrukce MVN'!F34</f>
        <v>0</v>
      </c>
      <c r="BT52" s="94" t="s">
        <v>75</v>
      </c>
      <c r="BV52" s="94" t="s">
        <v>72</v>
      </c>
      <c r="BW52" s="94" t="s">
        <v>78</v>
      </c>
      <c r="BX52" s="94" t="s">
        <v>7</v>
      </c>
      <c r="CL52" s="94" t="s">
        <v>5</v>
      </c>
      <c r="CM52" s="94" t="s">
        <v>79</v>
      </c>
    </row>
    <row r="53" spans="1:91" s="5" customFormat="1" ht="16.5" customHeight="1">
      <c r="A53" s="85" t="s">
        <v>74</v>
      </c>
      <c r="B53" s="86"/>
      <c r="C53" s="87"/>
      <c r="D53" s="345" t="s">
        <v>80</v>
      </c>
      <c r="E53" s="345"/>
      <c r="F53" s="345"/>
      <c r="G53" s="345"/>
      <c r="H53" s="345"/>
      <c r="I53" s="88"/>
      <c r="J53" s="345" t="s">
        <v>81</v>
      </c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3">
        <f>'VON - Vedlejší a ostatní ...'!J27</f>
        <v>0</v>
      </c>
      <c r="AH53" s="344"/>
      <c r="AI53" s="344"/>
      <c r="AJ53" s="344"/>
      <c r="AK53" s="344"/>
      <c r="AL53" s="344"/>
      <c r="AM53" s="344"/>
      <c r="AN53" s="343">
        <f>SUM(AG53,AT53)</f>
        <v>0</v>
      </c>
      <c r="AO53" s="344"/>
      <c r="AP53" s="344"/>
      <c r="AQ53" s="89" t="s">
        <v>80</v>
      </c>
      <c r="AR53" s="86"/>
      <c r="AS53" s="95">
        <v>0</v>
      </c>
      <c r="AT53" s="96">
        <f>ROUND(SUM(AV53:AW53),2)</f>
        <v>0</v>
      </c>
      <c r="AU53" s="97">
        <f>'VON - Vedlejší a ostatní ...'!P81</f>
        <v>0</v>
      </c>
      <c r="AV53" s="96">
        <f>'VON - Vedlejší a ostatní ...'!J30</f>
        <v>0</v>
      </c>
      <c r="AW53" s="96">
        <f>'VON - Vedlejší a ostatní ...'!J31</f>
        <v>0</v>
      </c>
      <c r="AX53" s="96">
        <f>'VON - Vedlejší a ostatní ...'!J32</f>
        <v>0</v>
      </c>
      <c r="AY53" s="96">
        <f>'VON - Vedlejší a ostatní ...'!J33</f>
        <v>0</v>
      </c>
      <c r="AZ53" s="96">
        <f>'VON - Vedlejší a ostatní ...'!F30</f>
        <v>0</v>
      </c>
      <c r="BA53" s="96">
        <f>'VON - Vedlejší a ostatní ...'!F31</f>
        <v>0</v>
      </c>
      <c r="BB53" s="96">
        <f>'VON - Vedlejší a ostatní ...'!F32</f>
        <v>0</v>
      </c>
      <c r="BC53" s="96">
        <f>'VON - Vedlejší a ostatní ...'!F33</f>
        <v>0</v>
      </c>
      <c r="BD53" s="98">
        <f>'VON - Vedlejší a ostatní ...'!F34</f>
        <v>0</v>
      </c>
      <c r="BT53" s="94" t="s">
        <v>75</v>
      </c>
      <c r="BV53" s="94" t="s">
        <v>72</v>
      </c>
      <c r="BW53" s="94" t="s">
        <v>82</v>
      </c>
      <c r="BX53" s="94" t="s">
        <v>7</v>
      </c>
      <c r="CL53" s="94" t="s">
        <v>5</v>
      </c>
      <c r="CM53" s="94" t="s">
        <v>79</v>
      </c>
    </row>
    <row r="54" spans="1:91" s="1" customFormat="1" ht="30" customHeight="1">
      <c r="B54" s="41"/>
      <c r="AR54" s="41"/>
    </row>
    <row r="55" spans="1:91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41"/>
    </row>
  </sheetData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Rekonstrukce MVN'!C2" display="/"/>
    <hyperlink ref="A53" location="'VON - Vedlejší a ostatní 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4"/>
  <sheetViews>
    <sheetView showGridLines="0" workbookViewId="0">
      <pane ySplit="1" topLeftCell="A187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83</v>
      </c>
      <c r="G1" s="358" t="s">
        <v>84</v>
      </c>
      <c r="H1" s="358"/>
      <c r="I1" s="103"/>
      <c r="J1" s="102" t="s">
        <v>85</v>
      </c>
      <c r="K1" s="101" t="s">
        <v>86</v>
      </c>
      <c r="L1" s="102" t="s">
        <v>87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78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79</v>
      </c>
    </row>
    <row r="4" spans="1:70" ht="36.950000000000003" customHeight="1">
      <c r="B4" s="28"/>
      <c r="C4" s="29"/>
      <c r="D4" s="30" t="s">
        <v>88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0" t="str">
        <f>'Rekapitulace stavby'!K6</f>
        <v>Rekonstrukce MVN Hospodní rybník</v>
      </c>
      <c r="F7" s="351"/>
      <c r="G7" s="351"/>
      <c r="H7" s="351"/>
      <c r="I7" s="105"/>
      <c r="J7" s="29"/>
      <c r="K7" s="31"/>
    </row>
    <row r="8" spans="1:70" s="1" customFormat="1">
      <c r="B8" s="41"/>
      <c r="C8" s="42"/>
      <c r="D8" s="37" t="s">
        <v>89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52" t="s">
        <v>90</v>
      </c>
      <c r="F9" s="353"/>
      <c r="G9" s="353"/>
      <c r="H9" s="353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5</v>
      </c>
      <c r="G11" s="42"/>
      <c r="H11" s="42"/>
      <c r="I11" s="107" t="s">
        <v>21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22</v>
      </c>
      <c r="E12" s="42"/>
      <c r="F12" s="35" t="s">
        <v>23</v>
      </c>
      <c r="G12" s="42"/>
      <c r="H12" s="42"/>
      <c r="I12" s="107" t="s">
        <v>24</v>
      </c>
      <c r="J12" s="108" t="str">
        <f>'Rekapitulace stavby'!AN8</f>
        <v>1. 5. 2018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26</v>
      </c>
      <c r="E14" s="42"/>
      <c r="F14" s="42"/>
      <c r="G14" s="42"/>
      <c r="H14" s="42"/>
      <c r="I14" s="107" t="s">
        <v>27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28</v>
      </c>
      <c r="F15" s="42"/>
      <c r="G15" s="42"/>
      <c r="H15" s="42"/>
      <c r="I15" s="107" t="s">
        <v>29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27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07" t="s">
        <v>27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33</v>
      </c>
      <c r="F21" s="42"/>
      <c r="G21" s="42"/>
      <c r="H21" s="42"/>
      <c r="I21" s="107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0" t="s">
        <v>5</v>
      </c>
      <c r="F24" s="320"/>
      <c r="G24" s="320"/>
      <c r="H24" s="320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36</v>
      </c>
      <c r="E27" s="42"/>
      <c r="F27" s="42"/>
      <c r="G27" s="42"/>
      <c r="H27" s="42"/>
      <c r="I27" s="106"/>
      <c r="J27" s="116">
        <f>ROUND(J84,2)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38</v>
      </c>
      <c r="G29" s="42"/>
      <c r="H29" s="42"/>
      <c r="I29" s="117" t="s">
        <v>37</v>
      </c>
      <c r="J29" s="46" t="s">
        <v>39</v>
      </c>
      <c r="K29" s="45"/>
    </row>
    <row r="30" spans="2:11" s="1" customFormat="1" ht="14.45" customHeight="1">
      <c r="B30" s="41"/>
      <c r="C30" s="42"/>
      <c r="D30" s="49" t="s">
        <v>40</v>
      </c>
      <c r="E30" s="49" t="s">
        <v>41</v>
      </c>
      <c r="F30" s="118">
        <f>ROUND(SUM(BE84:BE203), 2)</f>
        <v>0</v>
      </c>
      <c r="G30" s="42"/>
      <c r="H30" s="42"/>
      <c r="I30" s="119">
        <v>0.21</v>
      </c>
      <c r="J30" s="118">
        <f>ROUND(ROUND((SUM(BE84:BE203)),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42</v>
      </c>
      <c r="F31" s="118">
        <f>ROUND(SUM(BF84:BF203), 2)</f>
        <v>0</v>
      </c>
      <c r="G31" s="42"/>
      <c r="H31" s="42"/>
      <c r="I31" s="119">
        <v>0.15</v>
      </c>
      <c r="J31" s="118">
        <f>ROUND(ROUND((SUM(BF84:BF203)),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43</v>
      </c>
      <c r="F32" s="118">
        <f>ROUND(SUM(BG84:BG203),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44</v>
      </c>
      <c r="F33" s="118">
        <f>ROUND(SUM(BH84:BH203),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45</v>
      </c>
      <c r="F34" s="118">
        <f>ROUND(SUM(BI84:BI203),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46</v>
      </c>
      <c r="E36" s="71"/>
      <c r="F36" s="71"/>
      <c r="G36" s="122" t="s">
        <v>47</v>
      </c>
      <c r="H36" s="123" t="s">
        <v>48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91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0" t="str">
        <f>E7</f>
        <v>Rekonstrukce MVN Hospodní rybník</v>
      </c>
      <c r="F45" s="351"/>
      <c r="G45" s="351"/>
      <c r="H45" s="351"/>
      <c r="I45" s="106"/>
      <c r="J45" s="42"/>
      <c r="K45" s="45"/>
    </row>
    <row r="46" spans="2:11" s="1" customFormat="1" ht="14.45" customHeight="1">
      <c r="B46" s="41"/>
      <c r="C46" s="37" t="s">
        <v>89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52" t="str">
        <f>E9</f>
        <v>1 - Rekonstrukce MVN</v>
      </c>
      <c r="F47" s="353"/>
      <c r="G47" s="353"/>
      <c r="H47" s="353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22</v>
      </c>
      <c r="D49" s="42"/>
      <c r="E49" s="42"/>
      <c r="F49" s="35" t="str">
        <f>F12</f>
        <v xml:space="preserve"> </v>
      </c>
      <c r="G49" s="42"/>
      <c r="H49" s="42"/>
      <c r="I49" s="107" t="s">
        <v>24</v>
      </c>
      <c r="J49" s="108" t="str">
        <f>IF(J12="","",J12)</f>
        <v>1. 5. 2018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26</v>
      </c>
      <c r="D51" s="42"/>
      <c r="E51" s="42"/>
      <c r="F51" s="35" t="str">
        <f>E15</f>
        <v>Město Nové Strašecí</v>
      </c>
      <c r="G51" s="42"/>
      <c r="H51" s="42"/>
      <c r="I51" s="107" t="s">
        <v>32</v>
      </c>
      <c r="J51" s="320" t="str">
        <f>E21</f>
        <v>Ing.Jiří Kubelka, Třeskonice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354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92</v>
      </c>
      <c r="D54" s="120"/>
      <c r="E54" s="120"/>
      <c r="F54" s="120"/>
      <c r="G54" s="120"/>
      <c r="H54" s="120"/>
      <c r="I54" s="131"/>
      <c r="J54" s="132" t="s">
        <v>93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94</v>
      </c>
      <c r="D56" s="42"/>
      <c r="E56" s="42"/>
      <c r="F56" s="42"/>
      <c r="G56" s="42"/>
      <c r="H56" s="42"/>
      <c r="I56" s="106"/>
      <c r="J56" s="116">
        <f>J84</f>
        <v>0</v>
      </c>
      <c r="K56" s="45"/>
      <c r="AU56" s="24" t="s">
        <v>95</v>
      </c>
    </row>
    <row r="57" spans="2:47" s="7" customFormat="1" ht="24.95" customHeight="1">
      <c r="B57" s="135"/>
      <c r="C57" s="136"/>
      <c r="D57" s="137" t="s">
        <v>96</v>
      </c>
      <c r="E57" s="138"/>
      <c r="F57" s="138"/>
      <c r="G57" s="138"/>
      <c r="H57" s="138"/>
      <c r="I57" s="139"/>
      <c r="J57" s="140">
        <f>J85</f>
        <v>0</v>
      </c>
      <c r="K57" s="141"/>
    </row>
    <row r="58" spans="2:47" s="8" customFormat="1" ht="19.899999999999999" customHeight="1">
      <c r="B58" s="142"/>
      <c r="C58" s="143"/>
      <c r="D58" s="144" t="s">
        <v>97</v>
      </c>
      <c r="E58" s="145"/>
      <c r="F58" s="145"/>
      <c r="G58" s="145"/>
      <c r="H58" s="145"/>
      <c r="I58" s="146"/>
      <c r="J58" s="147">
        <f>J86</f>
        <v>0</v>
      </c>
      <c r="K58" s="148"/>
    </row>
    <row r="59" spans="2:47" s="8" customFormat="1" ht="19.899999999999999" customHeight="1">
      <c r="B59" s="142"/>
      <c r="C59" s="143"/>
      <c r="D59" s="144" t="s">
        <v>98</v>
      </c>
      <c r="E59" s="145"/>
      <c r="F59" s="145"/>
      <c r="G59" s="145"/>
      <c r="H59" s="145"/>
      <c r="I59" s="146"/>
      <c r="J59" s="147">
        <f>J137</f>
        <v>0</v>
      </c>
      <c r="K59" s="148"/>
    </row>
    <row r="60" spans="2:47" s="8" customFormat="1" ht="19.899999999999999" customHeight="1">
      <c r="B60" s="142"/>
      <c r="C60" s="143"/>
      <c r="D60" s="144" t="s">
        <v>99</v>
      </c>
      <c r="E60" s="145"/>
      <c r="F60" s="145"/>
      <c r="G60" s="145"/>
      <c r="H60" s="145"/>
      <c r="I60" s="146"/>
      <c r="J60" s="147">
        <f>J166</f>
        <v>0</v>
      </c>
      <c r="K60" s="148"/>
    </row>
    <row r="61" spans="2:47" s="8" customFormat="1" ht="19.899999999999999" customHeight="1">
      <c r="B61" s="142"/>
      <c r="C61" s="143"/>
      <c r="D61" s="144" t="s">
        <v>100</v>
      </c>
      <c r="E61" s="145"/>
      <c r="F61" s="145"/>
      <c r="G61" s="145"/>
      <c r="H61" s="145"/>
      <c r="I61" s="146"/>
      <c r="J61" s="147">
        <f>J173</f>
        <v>0</v>
      </c>
      <c r="K61" s="148"/>
    </row>
    <row r="62" spans="2:47" s="8" customFormat="1" ht="19.899999999999999" customHeight="1">
      <c r="B62" s="142"/>
      <c r="C62" s="143"/>
      <c r="D62" s="144" t="s">
        <v>101</v>
      </c>
      <c r="E62" s="145"/>
      <c r="F62" s="145"/>
      <c r="G62" s="145"/>
      <c r="H62" s="145"/>
      <c r="I62" s="146"/>
      <c r="J62" s="147">
        <f>J186</f>
        <v>0</v>
      </c>
      <c r="K62" s="148"/>
    </row>
    <row r="63" spans="2:47" s="8" customFormat="1" ht="19.899999999999999" customHeight="1">
      <c r="B63" s="142"/>
      <c r="C63" s="143"/>
      <c r="D63" s="144" t="s">
        <v>102</v>
      </c>
      <c r="E63" s="145"/>
      <c r="F63" s="145"/>
      <c r="G63" s="145"/>
      <c r="H63" s="145"/>
      <c r="I63" s="146"/>
      <c r="J63" s="147">
        <f>J195</f>
        <v>0</v>
      </c>
      <c r="K63" s="148"/>
    </row>
    <row r="64" spans="2:47" s="8" customFormat="1" ht="19.899999999999999" customHeight="1">
      <c r="B64" s="142"/>
      <c r="C64" s="143"/>
      <c r="D64" s="144" t="s">
        <v>103</v>
      </c>
      <c r="E64" s="145"/>
      <c r="F64" s="145"/>
      <c r="G64" s="145"/>
      <c r="H64" s="145"/>
      <c r="I64" s="146"/>
      <c r="J64" s="147">
        <f>J202</f>
        <v>0</v>
      </c>
      <c r="K64" s="148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06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27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28"/>
      <c r="J70" s="60"/>
      <c r="K70" s="60"/>
      <c r="L70" s="41"/>
    </row>
    <row r="71" spans="2:12" s="1" customFormat="1" ht="36.950000000000003" customHeight="1">
      <c r="B71" s="41"/>
      <c r="C71" s="61" t="s">
        <v>104</v>
      </c>
      <c r="L71" s="41"/>
    </row>
    <row r="72" spans="2:12" s="1" customFormat="1" ht="6.95" customHeight="1">
      <c r="B72" s="41"/>
      <c r="L72" s="41"/>
    </row>
    <row r="73" spans="2:12" s="1" customFormat="1" ht="14.45" customHeight="1">
      <c r="B73" s="41"/>
      <c r="C73" s="63" t="s">
        <v>18</v>
      </c>
      <c r="L73" s="41"/>
    </row>
    <row r="74" spans="2:12" s="1" customFormat="1" ht="16.5" customHeight="1">
      <c r="B74" s="41"/>
      <c r="E74" s="355" t="str">
        <f>E7</f>
        <v>Rekonstrukce MVN Hospodní rybník</v>
      </c>
      <c r="F74" s="356"/>
      <c r="G74" s="356"/>
      <c r="H74" s="356"/>
      <c r="L74" s="41"/>
    </row>
    <row r="75" spans="2:12" s="1" customFormat="1" ht="14.45" customHeight="1">
      <c r="B75" s="41"/>
      <c r="C75" s="63" t="s">
        <v>89</v>
      </c>
      <c r="L75" s="41"/>
    </row>
    <row r="76" spans="2:12" s="1" customFormat="1" ht="17.25" customHeight="1">
      <c r="B76" s="41"/>
      <c r="E76" s="331" t="str">
        <f>E9</f>
        <v>1 - Rekonstrukce MVN</v>
      </c>
      <c r="F76" s="357"/>
      <c r="G76" s="357"/>
      <c r="H76" s="357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22</v>
      </c>
      <c r="F78" s="149" t="str">
        <f>F12</f>
        <v xml:space="preserve"> </v>
      </c>
      <c r="I78" s="150" t="s">
        <v>24</v>
      </c>
      <c r="J78" s="67" t="str">
        <f>IF(J12="","",J12)</f>
        <v>1. 5. 2018</v>
      </c>
      <c r="L78" s="41"/>
    </row>
    <row r="79" spans="2:12" s="1" customFormat="1" ht="6.95" customHeight="1">
      <c r="B79" s="41"/>
      <c r="L79" s="41"/>
    </row>
    <row r="80" spans="2:12" s="1" customFormat="1">
      <c r="B80" s="41"/>
      <c r="C80" s="63" t="s">
        <v>26</v>
      </c>
      <c r="F80" s="149" t="str">
        <f>E15</f>
        <v>Město Nové Strašecí</v>
      </c>
      <c r="I80" s="150" t="s">
        <v>32</v>
      </c>
      <c r="J80" s="149" t="str">
        <f>E21</f>
        <v>Ing.Jiří Kubelka, Třeskonice</v>
      </c>
      <c r="L80" s="41"/>
    </row>
    <row r="81" spans="2:65" s="1" customFormat="1" ht="14.45" customHeight="1">
      <c r="B81" s="41"/>
      <c r="C81" s="63" t="s">
        <v>30</v>
      </c>
      <c r="F81" s="149" t="str">
        <f>IF(E18="","",E18)</f>
        <v/>
      </c>
      <c r="L81" s="41"/>
    </row>
    <row r="82" spans="2:65" s="1" customFormat="1" ht="10.35" customHeight="1">
      <c r="B82" s="41"/>
      <c r="L82" s="41"/>
    </row>
    <row r="83" spans="2:65" s="9" customFormat="1" ht="29.25" customHeight="1">
      <c r="B83" s="151"/>
      <c r="C83" s="152" t="s">
        <v>105</v>
      </c>
      <c r="D83" s="153" t="s">
        <v>55</v>
      </c>
      <c r="E83" s="153" t="s">
        <v>51</v>
      </c>
      <c r="F83" s="153" t="s">
        <v>106</v>
      </c>
      <c r="G83" s="153" t="s">
        <v>107</v>
      </c>
      <c r="H83" s="153" t="s">
        <v>108</v>
      </c>
      <c r="I83" s="154" t="s">
        <v>109</v>
      </c>
      <c r="J83" s="153" t="s">
        <v>93</v>
      </c>
      <c r="K83" s="155" t="s">
        <v>110</v>
      </c>
      <c r="L83" s="151"/>
      <c r="M83" s="73" t="s">
        <v>111</v>
      </c>
      <c r="N83" s="74" t="s">
        <v>40</v>
      </c>
      <c r="O83" s="74" t="s">
        <v>112</v>
      </c>
      <c r="P83" s="74" t="s">
        <v>113</v>
      </c>
      <c r="Q83" s="74" t="s">
        <v>114</v>
      </c>
      <c r="R83" s="74" t="s">
        <v>115</v>
      </c>
      <c r="S83" s="74" t="s">
        <v>116</v>
      </c>
      <c r="T83" s="75" t="s">
        <v>117</v>
      </c>
    </row>
    <row r="84" spans="2:65" s="1" customFormat="1" ht="29.25" customHeight="1">
      <c r="B84" s="41"/>
      <c r="C84" s="77" t="s">
        <v>94</v>
      </c>
      <c r="J84" s="156">
        <f>BK84</f>
        <v>0</v>
      </c>
      <c r="L84" s="41"/>
      <c r="M84" s="76"/>
      <c r="N84" s="68"/>
      <c r="O84" s="68"/>
      <c r="P84" s="157">
        <f>P85</f>
        <v>0</v>
      </c>
      <c r="Q84" s="68"/>
      <c r="R84" s="157">
        <f>R85</f>
        <v>17.56327512</v>
      </c>
      <c r="S84" s="68"/>
      <c r="T84" s="158">
        <f>T85</f>
        <v>100</v>
      </c>
      <c r="AT84" s="24" t="s">
        <v>69</v>
      </c>
      <c r="AU84" s="24" t="s">
        <v>95</v>
      </c>
      <c r="BK84" s="159">
        <f>BK85</f>
        <v>0</v>
      </c>
    </row>
    <row r="85" spans="2:65" s="10" customFormat="1" ht="37.35" customHeight="1">
      <c r="B85" s="160"/>
      <c r="D85" s="161" t="s">
        <v>69</v>
      </c>
      <c r="E85" s="162" t="s">
        <v>118</v>
      </c>
      <c r="F85" s="162" t="s">
        <v>119</v>
      </c>
      <c r="I85" s="163"/>
      <c r="J85" s="164">
        <f>BK85</f>
        <v>0</v>
      </c>
      <c r="L85" s="160"/>
      <c r="M85" s="165"/>
      <c r="N85" s="166"/>
      <c r="O85" s="166"/>
      <c r="P85" s="167">
        <f>P86+P137+P166+P173+P186+P195+P202</f>
        <v>0</v>
      </c>
      <c r="Q85" s="166"/>
      <c r="R85" s="167">
        <f>R86+R137+R166+R173+R186+R195+R202</f>
        <v>17.56327512</v>
      </c>
      <c r="S85" s="166"/>
      <c r="T85" s="168">
        <f>T86+T137+T166+T173+T186+T195+T202</f>
        <v>100</v>
      </c>
      <c r="AR85" s="161" t="s">
        <v>75</v>
      </c>
      <c r="AT85" s="169" t="s">
        <v>69</v>
      </c>
      <c r="AU85" s="169" t="s">
        <v>70</v>
      </c>
      <c r="AY85" s="161" t="s">
        <v>120</v>
      </c>
      <c r="BK85" s="170">
        <f>BK86+BK137+BK166+BK173+BK186+BK195+BK202</f>
        <v>0</v>
      </c>
    </row>
    <row r="86" spans="2:65" s="10" customFormat="1" ht="19.899999999999999" customHeight="1">
      <c r="B86" s="160"/>
      <c r="D86" s="161" t="s">
        <v>69</v>
      </c>
      <c r="E86" s="171" t="s">
        <v>75</v>
      </c>
      <c r="F86" s="171" t="s">
        <v>121</v>
      </c>
      <c r="I86" s="163"/>
      <c r="J86" s="172">
        <f>BK86</f>
        <v>0</v>
      </c>
      <c r="L86" s="160"/>
      <c r="M86" s="165"/>
      <c r="N86" s="166"/>
      <c r="O86" s="166"/>
      <c r="P86" s="167">
        <f>SUM(P87:P136)</f>
        <v>0</v>
      </c>
      <c r="Q86" s="166"/>
      <c r="R86" s="167">
        <f>SUM(R87:R136)</f>
        <v>6.4000000000000005E-4</v>
      </c>
      <c r="S86" s="166"/>
      <c r="T86" s="168">
        <f>SUM(T87:T136)</f>
        <v>0</v>
      </c>
      <c r="AR86" s="161" t="s">
        <v>75</v>
      </c>
      <c r="AT86" s="169" t="s">
        <v>69</v>
      </c>
      <c r="AU86" s="169" t="s">
        <v>75</v>
      </c>
      <c r="AY86" s="161" t="s">
        <v>120</v>
      </c>
      <c r="BK86" s="170">
        <f>SUM(BK87:BK136)</f>
        <v>0</v>
      </c>
    </row>
    <row r="87" spans="2:65" s="1" customFormat="1" ht="38.25" customHeight="1">
      <c r="B87" s="173"/>
      <c r="C87" s="174" t="s">
        <v>75</v>
      </c>
      <c r="D87" s="174" t="s">
        <v>122</v>
      </c>
      <c r="E87" s="175" t="s">
        <v>123</v>
      </c>
      <c r="F87" s="176" t="s">
        <v>124</v>
      </c>
      <c r="G87" s="177" t="s">
        <v>125</v>
      </c>
      <c r="H87" s="178">
        <v>8.9600000000000009</v>
      </c>
      <c r="I87" s="179"/>
      <c r="J87" s="180">
        <f>ROUND(I87*H87,2)</f>
        <v>0</v>
      </c>
      <c r="K87" s="176" t="s">
        <v>126</v>
      </c>
      <c r="L87" s="41"/>
      <c r="M87" s="181" t="s">
        <v>5</v>
      </c>
      <c r="N87" s="182" t="s">
        <v>41</v>
      </c>
      <c r="O87" s="42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4" t="s">
        <v>127</v>
      </c>
      <c r="AT87" s="24" t="s">
        <v>122</v>
      </c>
      <c r="AU87" s="24" t="s">
        <v>79</v>
      </c>
      <c r="AY87" s="24" t="s">
        <v>120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4" t="s">
        <v>75</v>
      </c>
      <c r="BK87" s="185">
        <f>ROUND(I87*H87,2)</f>
        <v>0</v>
      </c>
      <c r="BL87" s="24" t="s">
        <v>127</v>
      </c>
      <c r="BM87" s="24" t="s">
        <v>128</v>
      </c>
    </row>
    <row r="88" spans="2:65" s="11" customFormat="1" ht="13.5">
      <c r="B88" s="186"/>
      <c r="D88" s="187" t="s">
        <v>129</v>
      </c>
      <c r="E88" s="188" t="s">
        <v>5</v>
      </c>
      <c r="F88" s="189" t="s">
        <v>130</v>
      </c>
      <c r="H88" s="190">
        <v>8.9600000000000009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88" t="s">
        <v>129</v>
      </c>
      <c r="AU88" s="188" t="s">
        <v>79</v>
      </c>
      <c r="AV88" s="11" t="s">
        <v>79</v>
      </c>
      <c r="AW88" s="11" t="s">
        <v>34</v>
      </c>
      <c r="AX88" s="11" t="s">
        <v>75</v>
      </c>
      <c r="AY88" s="188" t="s">
        <v>120</v>
      </c>
    </row>
    <row r="89" spans="2:65" s="1" customFormat="1" ht="38.25" customHeight="1">
      <c r="B89" s="173"/>
      <c r="C89" s="174" t="s">
        <v>79</v>
      </c>
      <c r="D89" s="174" t="s">
        <v>122</v>
      </c>
      <c r="E89" s="175" t="s">
        <v>131</v>
      </c>
      <c r="F89" s="176" t="s">
        <v>132</v>
      </c>
      <c r="G89" s="177" t="s">
        <v>125</v>
      </c>
      <c r="H89" s="178">
        <v>919</v>
      </c>
      <c r="I89" s="179"/>
      <c r="J89" s="180">
        <f>ROUND(I89*H89,2)</f>
        <v>0</v>
      </c>
      <c r="K89" s="176" t="s">
        <v>126</v>
      </c>
      <c r="L89" s="41"/>
      <c r="M89" s="181" t="s">
        <v>5</v>
      </c>
      <c r="N89" s="182" t="s">
        <v>41</v>
      </c>
      <c r="O89" s="42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24" t="s">
        <v>127</v>
      </c>
      <c r="AT89" s="24" t="s">
        <v>122</v>
      </c>
      <c r="AU89" s="24" t="s">
        <v>79</v>
      </c>
      <c r="AY89" s="24" t="s">
        <v>120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4" t="s">
        <v>75</v>
      </c>
      <c r="BK89" s="185">
        <f>ROUND(I89*H89,2)</f>
        <v>0</v>
      </c>
      <c r="BL89" s="24" t="s">
        <v>127</v>
      </c>
      <c r="BM89" s="24" t="s">
        <v>133</v>
      </c>
    </row>
    <row r="90" spans="2:65" s="1" customFormat="1" ht="38.25" customHeight="1">
      <c r="B90" s="173"/>
      <c r="C90" s="174" t="s">
        <v>134</v>
      </c>
      <c r="D90" s="174" t="s">
        <v>122</v>
      </c>
      <c r="E90" s="175" t="s">
        <v>135</v>
      </c>
      <c r="F90" s="176" t="s">
        <v>136</v>
      </c>
      <c r="G90" s="177" t="s">
        <v>125</v>
      </c>
      <c r="H90" s="178">
        <v>151.785</v>
      </c>
      <c r="I90" s="179"/>
      <c r="J90" s="180">
        <f>ROUND(I90*H90,2)</f>
        <v>0</v>
      </c>
      <c r="K90" s="176" t="s">
        <v>126</v>
      </c>
      <c r="L90" s="41"/>
      <c r="M90" s="181" t="s">
        <v>5</v>
      </c>
      <c r="N90" s="182" t="s">
        <v>41</v>
      </c>
      <c r="O90" s="42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4" t="s">
        <v>127</v>
      </c>
      <c r="AT90" s="24" t="s">
        <v>122</v>
      </c>
      <c r="AU90" s="24" t="s">
        <v>79</v>
      </c>
      <c r="AY90" s="24" t="s">
        <v>120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4" t="s">
        <v>75</v>
      </c>
      <c r="BK90" s="185">
        <f>ROUND(I90*H90,2)</f>
        <v>0</v>
      </c>
      <c r="BL90" s="24" t="s">
        <v>127</v>
      </c>
      <c r="BM90" s="24" t="s">
        <v>137</v>
      </c>
    </row>
    <row r="91" spans="2:65" s="12" customFormat="1" ht="13.5">
      <c r="B91" s="195"/>
      <c r="D91" s="187" t="s">
        <v>129</v>
      </c>
      <c r="E91" s="196" t="s">
        <v>5</v>
      </c>
      <c r="F91" s="197" t="s">
        <v>138</v>
      </c>
      <c r="H91" s="196" t="s">
        <v>5</v>
      </c>
      <c r="I91" s="198"/>
      <c r="L91" s="195"/>
      <c r="M91" s="199"/>
      <c r="N91" s="200"/>
      <c r="O91" s="200"/>
      <c r="P91" s="200"/>
      <c r="Q91" s="200"/>
      <c r="R91" s="200"/>
      <c r="S91" s="200"/>
      <c r="T91" s="201"/>
      <c r="AT91" s="196" t="s">
        <v>129</v>
      </c>
      <c r="AU91" s="196" t="s">
        <v>79</v>
      </c>
      <c r="AV91" s="12" t="s">
        <v>75</v>
      </c>
      <c r="AW91" s="12" t="s">
        <v>34</v>
      </c>
      <c r="AX91" s="12" t="s">
        <v>70</v>
      </c>
      <c r="AY91" s="196" t="s">
        <v>120</v>
      </c>
    </row>
    <row r="92" spans="2:65" s="11" customFormat="1" ht="13.5">
      <c r="B92" s="186"/>
      <c r="D92" s="187" t="s">
        <v>129</v>
      </c>
      <c r="E92" s="188" t="s">
        <v>5</v>
      </c>
      <c r="F92" s="189" t="s">
        <v>139</v>
      </c>
      <c r="H92" s="190">
        <v>2.25</v>
      </c>
      <c r="I92" s="191"/>
      <c r="L92" s="186"/>
      <c r="M92" s="192"/>
      <c r="N92" s="193"/>
      <c r="O92" s="193"/>
      <c r="P92" s="193"/>
      <c r="Q92" s="193"/>
      <c r="R92" s="193"/>
      <c r="S92" s="193"/>
      <c r="T92" s="194"/>
      <c r="AT92" s="188" t="s">
        <v>129</v>
      </c>
      <c r="AU92" s="188" t="s">
        <v>79</v>
      </c>
      <c r="AV92" s="11" t="s">
        <v>79</v>
      </c>
      <c r="AW92" s="11" t="s">
        <v>34</v>
      </c>
      <c r="AX92" s="11" t="s">
        <v>70</v>
      </c>
      <c r="AY92" s="188" t="s">
        <v>120</v>
      </c>
    </row>
    <row r="93" spans="2:65" s="12" customFormat="1" ht="13.5">
      <c r="B93" s="195"/>
      <c r="D93" s="187" t="s">
        <v>129</v>
      </c>
      <c r="E93" s="196" t="s">
        <v>5</v>
      </c>
      <c r="F93" s="197" t="s">
        <v>140</v>
      </c>
      <c r="H93" s="196" t="s">
        <v>5</v>
      </c>
      <c r="I93" s="198"/>
      <c r="L93" s="195"/>
      <c r="M93" s="199"/>
      <c r="N93" s="200"/>
      <c r="O93" s="200"/>
      <c r="P93" s="200"/>
      <c r="Q93" s="200"/>
      <c r="R93" s="200"/>
      <c r="S93" s="200"/>
      <c r="T93" s="201"/>
      <c r="AT93" s="196" t="s">
        <v>129</v>
      </c>
      <c r="AU93" s="196" t="s">
        <v>79</v>
      </c>
      <c r="AV93" s="12" t="s">
        <v>75</v>
      </c>
      <c r="AW93" s="12" t="s">
        <v>34</v>
      </c>
      <c r="AX93" s="12" t="s">
        <v>70</v>
      </c>
      <c r="AY93" s="196" t="s">
        <v>120</v>
      </c>
    </row>
    <row r="94" spans="2:65" s="11" customFormat="1" ht="13.5">
      <c r="B94" s="186"/>
      <c r="D94" s="187" t="s">
        <v>129</v>
      </c>
      <c r="E94" s="188" t="s">
        <v>5</v>
      </c>
      <c r="F94" s="189" t="s">
        <v>141</v>
      </c>
      <c r="H94" s="190">
        <v>51.2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88" t="s">
        <v>129</v>
      </c>
      <c r="AU94" s="188" t="s">
        <v>79</v>
      </c>
      <c r="AV94" s="11" t="s">
        <v>79</v>
      </c>
      <c r="AW94" s="11" t="s">
        <v>34</v>
      </c>
      <c r="AX94" s="11" t="s">
        <v>70</v>
      </c>
      <c r="AY94" s="188" t="s">
        <v>120</v>
      </c>
    </row>
    <row r="95" spans="2:65" s="12" customFormat="1" ht="13.5">
      <c r="B95" s="195"/>
      <c r="D95" s="187" t="s">
        <v>129</v>
      </c>
      <c r="E95" s="196" t="s">
        <v>5</v>
      </c>
      <c r="F95" s="197" t="s">
        <v>142</v>
      </c>
      <c r="H95" s="196" t="s">
        <v>5</v>
      </c>
      <c r="I95" s="198"/>
      <c r="L95" s="195"/>
      <c r="M95" s="199"/>
      <c r="N95" s="200"/>
      <c r="O95" s="200"/>
      <c r="P95" s="200"/>
      <c r="Q95" s="200"/>
      <c r="R95" s="200"/>
      <c r="S95" s="200"/>
      <c r="T95" s="201"/>
      <c r="AT95" s="196" t="s">
        <v>129</v>
      </c>
      <c r="AU95" s="196" t="s">
        <v>79</v>
      </c>
      <c r="AV95" s="12" t="s">
        <v>75</v>
      </c>
      <c r="AW95" s="12" t="s">
        <v>34</v>
      </c>
      <c r="AX95" s="12" t="s">
        <v>70</v>
      </c>
      <c r="AY95" s="196" t="s">
        <v>120</v>
      </c>
    </row>
    <row r="96" spans="2:65" s="11" customFormat="1" ht="13.5">
      <c r="B96" s="186"/>
      <c r="D96" s="187" t="s">
        <v>129</v>
      </c>
      <c r="E96" s="188" t="s">
        <v>5</v>
      </c>
      <c r="F96" s="189" t="s">
        <v>143</v>
      </c>
      <c r="H96" s="190">
        <v>5.76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88" t="s">
        <v>129</v>
      </c>
      <c r="AU96" s="188" t="s">
        <v>79</v>
      </c>
      <c r="AV96" s="11" t="s">
        <v>79</v>
      </c>
      <c r="AW96" s="11" t="s">
        <v>34</v>
      </c>
      <c r="AX96" s="11" t="s">
        <v>70</v>
      </c>
      <c r="AY96" s="188" t="s">
        <v>120</v>
      </c>
    </row>
    <row r="97" spans="2:65" s="12" customFormat="1" ht="13.5">
      <c r="B97" s="195"/>
      <c r="D97" s="187" t="s">
        <v>129</v>
      </c>
      <c r="E97" s="196" t="s">
        <v>5</v>
      </c>
      <c r="F97" s="197" t="s">
        <v>144</v>
      </c>
      <c r="H97" s="196" t="s">
        <v>5</v>
      </c>
      <c r="I97" s="198"/>
      <c r="L97" s="195"/>
      <c r="M97" s="199"/>
      <c r="N97" s="200"/>
      <c r="O97" s="200"/>
      <c r="P97" s="200"/>
      <c r="Q97" s="200"/>
      <c r="R97" s="200"/>
      <c r="S97" s="200"/>
      <c r="T97" s="201"/>
      <c r="AT97" s="196" t="s">
        <v>129</v>
      </c>
      <c r="AU97" s="196" t="s">
        <v>79</v>
      </c>
      <c r="AV97" s="12" t="s">
        <v>75</v>
      </c>
      <c r="AW97" s="12" t="s">
        <v>34</v>
      </c>
      <c r="AX97" s="12" t="s">
        <v>70</v>
      </c>
      <c r="AY97" s="196" t="s">
        <v>120</v>
      </c>
    </row>
    <row r="98" spans="2:65" s="11" customFormat="1" ht="13.5">
      <c r="B98" s="186"/>
      <c r="D98" s="187" t="s">
        <v>129</v>
      </c>
      <c r="E98" s="188" t="s">
        <v>5</v>
      </c>
      <c r="F98" s="189" t="s">
        <v>145</v>
      </c>
      <c r="H98" s="190">
        <v>85.2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88" t="s">
        <v>129</v>
      </c>
      <c r="AU98" s="188" t="s">
        <v>79</v>
      </c>
      <c r="AV98" s="11" t="s">
        <v>79</v>
      </c>
      <c r="AW98" s="11" t="s">
        <v>34</v>
      </c>
      <c r="AX98" s="11" t="s">
        <v>70</v>
      </c>
      <c r="AY98" s="188" t="s">
        <v>120</v>
      </c>
    </row>
    <row r="99" spans="2:65" s="12" customFormat="1" ht="13.5">
      <c r="B99" s="195"/>
      <c r="D99" s="187" t="s">
        <v>129</v>
      </c>
      <c r="E99" s="196" t="s">
        <v>5</v>
      </c>
      <c r="F99" s="197" t="s">
        <v>146</v>
      </c>
      <c r="H99" s="196" t="s">
        <v>5</v>
      </c>
      <c r="I99" s="198"/>
      <c r="L99" s="195"/>
      <c r="M99" s="199"/>
      <c r="N99" s="200"/>
      <c r="O99" s="200"/>
      <c r="P99" s="200"/>
      <c r="Q99" s="200"/>
      <c r="R99" s="200"/>
      <c r="S99" s="200"/>
      <c r="T99" s="201"/>
      <c r="AT99" s="196" t="s">
        <v>129</v>
      </c>
      <c r="AU99" s="196" t="s">
        <v>79</v>
      </c>
      <c r="AV99" s="12" t="s">
        <v>75</v>
      </c>
      <c r="AW99" s="12" t="s">
        <v>34</v>
      </c>
      <c r="AX99" s="12" t="s">
        <v>70</v>
      </c>
      <c r="AY99" s="196" t="s">
        <v>120</v>
      </c>
    </row>
    <row r="100" spans="2:65" s="11" customFormat="1" ht="13.5">
      <c r="B100" s="186"/>
      <c r="D100" s="187" t="s">
        <v>129</v>
      </c>
      <c r="E100" s="188" t="s">
        <v>5</v>
      </c>
      <c r="F100" s="189" t="s">
        <v>147</v>
      </c>
      <c r="H100" s="190">
        <v>0.92</v>
      </c>
      <c r="I100" s="191"/>
      <c r="L100" s="186"/>
      <c r="M100" s="192"/>
      <c r="N100" s="193"/>
      <c r="O100" s="193"/>
      <c r="P100" s="193"/>
      <c r="Q100" s="193"/>
      <c r="R100" s="193"/>
      <c r="S100" s="193"/>
      <c r="T100" s="194"/>
      <c r="AT100" s="188" t="s">
        <v>129</v>
      </c>
      <c r="AU100" s="188" t="s">
        <v>79</v>
      </c>
      <c r="AV100" s="11" t="s">
        <v>79</v>
      </c>
      <c r="AW100" s="11" t="s">
        <v>34</v>
      </c>
      <c r="AX100" s="11" t="s">
        <v>70</v>
      </c>
      <c r="AY100" s="188" t="s">
        <v>120</v>
      </c>
    </row>
    <row r="101" spans="2:65" s="12" customFormat="1" ht="13.5">
      <c r="B101" s="195"/>
      <c r="D101" s="187" t="s">
        <v>129</v>
      </c>
      <c r="E101" s="196" t="s">
        <v>5</v>
      </c>
      <c r="F101" s="197" t="s">
        <v>148</v>
      </c>
      <c r="H101" s="196" t="s">
        <v>5</v>
      </c>
      <c r="I101" s="198"/>
      <c r="L101" s="195"/>
      <c r="M101" s="199"/>
      <c r="N101" s="200"/>
      <c r="O101" s="200"/>
      <c r="P101" s="200"/>
      <c r="Q101" s="200"/>
      <c r="R101" s="200"/>
      <c r="S101" s="200"/>
      <c r="T101" s="201"/>
      <c r="AT101" s="196" t="s">
        <v>129</v>
      </c>
      <c r="AU101" s="196" t="s">
        <v>79</v>
      </c>
      <c r="AV101" s="12" t="s">
        <v>75</v>
      </c>
      <c r="AW101" s="12" t="s">
        <v>34</v>
      </c>
      <c r="AX101" s="12" t="s">
        <v>70</v>
      </c>
      <c r="AY101" s="196" t="s">
        <v>120</v>
      </c>
    </row>
    <row r="102" spans="2:65" s="11" customFormat="1" ht="13.5">
      <c r="B102" s="186"/>
      <c r="D102" s="187" t="s">
        <v>129</v>
      </c>
      <c r="E102" s="188" t="s">
        <v>5</v>
      </c>
      <c r="F102" s="189" t="s">
        <v>149</v>
      </c>
      <c r="H102" s="190">
        <v>1.28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88" t="s">
        <v>129</v>
      </c>
      <c r="AU102" s="188" t="s">
        <v>79</v>
      </c>
      <c r="AV102" s="11" t="s">
        <v>79</v>
      </c>
      <c r="AW102" s="11" t="s">
        <v>34</v>
      </c>
      <c r="AX102" s="11" t="s">
        <v>70</v>
      </c>
      <c r="AY102" s="188" t="s">
        <v>120</v>
      </c>
    </row>
    <row r="103" spans="2:65" s="12" customFormat="1" ht="13.5">
      <c r="B103" s="195"/>
      <c r="D103" s="187" t="s">
        <v>129</v>
      </c>
      <c r="E103" s="196" t="s">
        <v>5</v>
      </c>
      <c r="F103" s="197" t="s">
        <v>150</v>
      </c>
      <c r="H103" s="196" t="s">
        <v>5</v>
      </c>
      <c r="I103" s="198"/>
      <c r="L103" s="195"/>
      <c r="M103" s="199"/>
      <c r="N103" s="200"/>
      <c r="O103" s="200"/>
      <c r="P103" s="200"/>
      <c r="Q103" s="200"/>
      <c r="R103" s="200"/>
      <c r="S103" s="200"/>
      <c r="T103" s="201"/>
      <c r="AT103" s="196" t="s">
        <v>129</v>
      </c>
      <c r="AU103" s="196" t="s">
        <v>79</v>
      </c>
      <c r="AV103" s="12" t="s">
        <v>75</v>
      </c>
      <c r="AW103" s="12" t="s">
        <v>34</v>
      </c>
      <c r="AX103" s="12" t="s">
        <v>70</v>
      </c>
      <c r="AY103" s="196" t="s">
        <v>120</v>
      </c>
    </row>
    <row r="104" spans="2:65" s="11" customFormat="1" ht="13.5">
      <c r="B104" s="186"/>
      <c r="D104" s="187" t="s">
        <v>129</v>
      </c>
      <c r="E104" s="188" t="s">
        <v>5</v>
      </c>
      <c r="F104" s="189" t="s">
        <v>151</v>
      </c>
      <c r="H104" s="190">
        <v>5.1749999999999998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88" t="s">
        <v>129</v>
      </c>
      <c r="AU104" s="188" t="s">
        <v>79</v>
      </c>
      <c r="AV104" s="11" t="s">
        <v>79</v>
      </c>
      <c r="AW104" s="11" t="s">
        <v>34</v>
      </c>
      <c r="AX104" s="11" t="s">
        <v>70</v>
      </c>
      <c r="AY104" s="188" t="s">
        <v>120</v>
      </c>
    </row>
    <row r="105" spans="2:65" s="13" customFormat="1" ht="13.5">
      <c r="B105" s="202"/>
      <c r="D105" s="187" t="s">
        <v>129</v>
      </c>
      <c r="E105" s="203" t="s">
        <v>5</v>
      </c>
      <c r="F105" s="204" t="s">
        <v>152</v>
      </c>
      <c r="H105" s="205">
        <v>151.785</v>
      </c>
      <c r="I105" s="206"/>
      <c r="L105" s="202"/>
      <c r="M105" s="207"/>
      <c r="N105" s="208"/>
      <c r="O105" s="208"/>
      <c r="P105" s="208"/>
      <c r="Q105" s="208"/>
      <c r="R105" s="208"/>
      <c r="S105" s="208"/>
      <c r="T105" s="209"/>
      <c r="AT105" s="203" t="s">
        <v>129</v>
      </c>
      <c r="AU105" s="203" t="s">
        <v>79</v>
      </c>
      <c r="AV105" s="13" t="s">
        <v>127</v>
      </c>
      <c r="AW105" s="13" t="s">
        <v>34</v>
      </c>
      <c r="AX105" s="13" t="s">
        <v>75</v>
      </c>
      <c r="AY105" s="203" t="s">
        <v>120</v>
      </c>
    </row>
    <row r="106" spans="2:65" s="1" customFormat="1" ht="38.25" customHeight="1">
      <c r="B106" s="173"/>
      <c r="C106" s="174" t="s">
        <v>127</v>
      </c>
      <c r="D106" s="174" t="s">
        <v>122</v>
      </c>
      <c r="E106" s="175" t="s">
        <v>153</v>
      </c>
      <c r="F106" s="176" t="s">
        <v>154</v>
      </c>
      <c r="G106" s="177" t="s">
        <v>125</v>
      </c>
      <c r="H106" s="178">
        <v>45.536000000000001</v>
      </c>
      <c r="I106" s="179"/>
      <c r="J106" s="180">
        <f>ROUND(I106*H106,2)</f>
        <v>0</v>
      </c>
      <c r="K106" s="176" t="s">
        <v>126</v>
      </c>
      <c r="L106" s="41"/>
      <c r="M106" s="181" t="s">
        <v>5</v>
      </c>
      <c r="N106" s="182" t="s">
        <v>41</v>
      </c>
      <c r="O106" s="42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4" t="s">
        <v>127</v>
      </c>
      <c r="AT106" s="24" t="s">
        <v>122</v>
      </c>
      <c r="AU106" s="24" t="s">
        <v>79</v>
      </c>
      <c r="AY106" s="24" t="s">
        <v>120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4" t="s">
        <v>75</v>
      </c>
      <c r="BK106" s="185">
        <f>ROUND(I106*H106,2)</f>
        <v>0</v>
      </c>
      <c r="BL106" s="24" t="s">
        <v>127</v>
      </c>
      <c r="BM106" s="24" t="s">
        <v>155</v>
      </c>
    </row>
    <row r="107" spans="2:65" s="11" customFormat="1" ht="13.5">
      <c r="B107" s="186"/>
      <c r="D107" s="187" t="s">
        <v>129</v>
      </c>
      <c r="F107" s="189" t="s">
        <v>156</v>
      </c>
      <c r="H107" s="190">
        <v>45.536000000000001</v>
      </c>
      <c r="I107" s="191"/>
      <c r="L107" s="186"/>
      <c r="M107" s="192"/>
      <c r="N107" s="193"/>
      <c r="O107" s="193"/>
      <c r="P107" s="193"/>
      <c r="Q107" s="193"/>
      <c r="R107" s="193"/>
      <c r="S107" s="193"/>
      <c r="T107" s="194"/>
      <c r="AT107" s="188" t="s">
        <v>129</v>
      </c>
      <c r="AU107" s="188" t="s">
        <v>79</v>
      </c>
      <c r="AV107" s="11" t="s">
        <v>79</v>
      </c>
      <c r="AW107" s="11" t="s">
        <v>6</v>
      </c>
      <c r="AX107" s="11" t="s">
        <v>75</v>
      </c>
      <c r="AY107" s="188" t="s">
        <v>120</v>
      </c>
    </row>
    <row r="108" spans="2:65" s="1" customFormat="1" ht="38.25" customHeight="1">
      <c r="B108" s="173"/>
      <c r="C108" s="174" t="s">
        <v>157</v>
      </c>
      <c r="D108" s="174" t="s">
        <v>122</v>
      </c>
      <c r="E108" s="175" t="s">
        <v>158</v>
      </c>
      <c r="F108" s="176" t="s">
        <v>159</v>
      </c>
      <c r="G108" s="177" t="s">
        <v>125</v>
      </c>
      <c r="H108" s="178">
        <v>919</v>
      </c>
      <c r="I108" s="179"/>
      <c r="J108" s="180">
        <f>ROUND(I108*H108,2)</f>
        <v>0</v>
      </c>
      <c r="K108" s="176" t="s">
        <v>126</v>
      </c>
      <c r="L108" s="41"/>
      <c r="M108" s="181" t="s">
        <v>5</v>
      </c>
      <c r="N108" s="182" t="s">
        <v>41</v>
      </c>
      <c r="O108" s="42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4" t="s">
        <v>127</v>
      </c>
      <c r="AT108" s="24" t="s">
        <v>122</v>
      </c>
      <c r="AU108" s="24" t="s">
        <v>79</v>
      </c>
      <c r="AY108" s="24" t="s">
        <v>120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4" t="s">
        <v>75</v>
      </c>
      <c r="BK108" s="185">
        <f>ROUND(I108*H108,2)</f>
        <v>0</v>
      </c>
      <c r="BL108" s="24" t="s">
        <v>127</v>
      </c>
      <c r="BM108" s="24" t="s">
        <v>160</v>
      </c>
    </row>
    <row r="109" spans="2:65" s="1" customFormat="1" ht="38.25" customHeight="1">
      <c r="B109" s="173"/>
      <c r="C109" s="174" t="s">
        <v>161</v>
      </c>
      <c r="D109" s="174" t="s">
        <v>122</v>
      </c>
      <c r="E109" s="175" t="s">
        <v>162</v>
      </c>
      <c r="F109" s="176" t="s">
        <v>163</v>
      </c>
      <c r="G109" s="177" t="s">
        <v>125</v>
      </c>
      <c r="H109" s="178">
        <v>1838</v>
      </c>
      <c r="I109" s="179"/>
      <c r="J109" s="180">
        <f>ROUND(I109*H109,2)</f>
        <v>0</v>
      </c>
      <c r="K109" s="176" t="s">
        <v>126</v>
      </c>
      <c r="L109" s="41"/>
      <c r="M109" s="181" t="s">
        <v>5</v>
      </c>
      <c r="N109" s="182" t="s">
        <v>41</v>
      </c>
      <c r="O109" s="42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AR109" s="24" t="s">
        <v>127</v>
      </c>
      <c r="AT109" s="24" t="s">
        <v>122</v>
      </c>
      <c r="AU109" s="24" t="s">
        <v>79</v>
      </c>
      <c r="AY109" s="24" t="s">
        <v>120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24" t="s">
        <v>75</v>
      </c>
      <c r="BK109" s="185">
        <f>ROUND(I109*H109,2)</f>
        <v>0</v>
      </c>
      <c r="BL109" s="24" t="s">
        <v>127</v>
      </c>
      <c r="BM109" s="24" t="s">
        <v>164</v>
      </c>
    </row>
    <row r="110" spans="2:65" s="11" customFormat="1" ht="13.5">
      <c r="B110" s="186"/>
      <c r="D110" s="187" t="s">
        <v>129</v>
      </c>
      <c r="F110" s="189" t="s">
        <v>165</v>
      </c>
      <c r="H110" s="190">
        <v>1838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88" t="s">
        <v>129</v>
      </c>
      <c r="AU110" s="188" t="s">
        <v>79</v>
      </c>
      <c r="AV110" s="11" t="s">
        <v>79</v>
      </c>
      <c r="AW110" s="11" t="s">
        <v>6</v>
      </c>
      <c r="AX110" s="11" t="s">
        <v>75</v>
      </c>
      <c r="AY110" s="188" t="s">
        <v>120</v>
      </c>
    </row>
    <row r="111" spans="2:65" s="1" customFormat="1" ht="25.5" customHeight="1">
      <c r="B111" s="173"/>
      <c r="C111" s="174" t="s">
        <v>166</v>
      </c>
      <c r="D111" s="174" t="s">
        <v>122</v>
      </c>
      <c r="E111" s="175" t="s">
        <v>167</v>
      </c>
      <c r="F111" s="176" t="s">
        <v>168</v>
      </c>
      <c r="G111" s="177" t="s">
        <v>125</v>
      </c>
      <c r="H111" s="178">
        <v>78</v>
      </c>
      <c r="I111" s="179"/>
      <c r="J111" s="180">
        <f>ROUND(I111*H111,2)</f>
        <v>0</v>
      </c>
      <c r="K111" s="176" t="s">
        <v>126</v>
      </c>
      <c r="L111" s="41"/>
      <c r="M111" s="181" t="s">
        <v>5</v>
      </c>
      <c r="N111" s="182" t="s">
        <v>41</v>
      </c>
      <c r="O111" s="42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24" t="s">
        <v>127</v>
      </c>
      <c r="AT111" s="24" t="s">
        <v>122</v>
      </c>
      <c r="AU111" s="24" t="s">
        <v>79</v>
      </c>
      <c r="AY111" s="24" t="s">
        <v>120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24" t="s">
        <v>75</v>
      </c>
      <c r="BK111" s="185">
        <f>ROUND(I111*H111,2)</f>
        <v>0</v>
      </c>
      <c r="BL111" s="24" t="s">
        <v>127</v>
      </c>
      <c r="BM111" s="24" t="s">
        <v>169</v>
      </c>
    </row>
    <row r="112" spans="2:65" s="12" customFormat="1" ht="13.5">
      <c r="B112" s="195"/>
      <c r="D112" s="187" t="s">
        <v>129</v>
      </c>
      <c r="E112" s="196" t="s">
        <v>5</v>
      </c>
      <c r="F112" s="197" t="s">
        <v>170</v>
      </c>
      <c r="H112" s="196" t="s">
        <v>5</v>
      </c>
      <c r="I112" s="198"/>
      <c r="L112" s="195"/>
      <c r="M112" s="199"/>
      <c r="N112" s="200"/>
      <c r="O112" s="200"/>
      <c r="P112" s="200"/>
      <c r="Q112" s="200"/>
      <c r="R112" s="200"/>
      <c r="S112" s="200"/>
      <c r="T112" s="201"/>
      <c r="AT112" s="196" t="s">
        <v>129</v>
      </c>
      <c r="AU112" s="196" t="s">
        <v>79</v>
      </c>
      <c r="AV112" s="12" t="s">
        <v>75</v>
      </c>
      <c r="AW112" s="12" t="s">
        <v>34</v>
      </c>
      <c r="AX112" s="12" t="s">
        <v>70</v>
      </c>
      <c r="AY112" s="196" t="s">
        <v>120</v>
      </c>
    </row>
    <row r="113" spans="2:65" s="12" customFormat="1" ht="13.5">
      <c r="B113" s="195"/>
      <c r="D113" s="187" t="s">
        <v>129</v>
      </c>
      <c r="E113" s="196" t="s">
        <v>5</v>
      </c>
      <c r="F113" s="197" t="s">
        <v>171</v>
      </c>
      <c r="H113" s="196" t="s">
        <v>5</v>
      </c>
      <c r="I113" s="198"/>
      <c r="L113" s="195"/>
      <c r="M113" s="199"/>
      <c r="N113" s="200"/>
      <c r="O113" s="200"/>
      <c r="P113" s="200"/>
      <c r="Q113" s="200"/>
      <c r="R113" s="200"/>
      <c r="S113" s="200"/>
      <c r="T113" s="201"/>
      <c r="AT113" s="196" t="s">
        <v>129</v>
      </c>
      <c r="AU113" s="196" t="s">
        <v>79</v>
      </c>
      <c r="AV113" s="12" t="s">
        <v>75</v>
      </c>
      <c r="AW113" s="12" t="s">
        <v>34</v>
      </c>
      <c r="AX113" s="12" t="s">
        <v>70</v>
      </c>
      <c r="AY113" s="196" t="s">
        <v>120</v>
      </c>
    </row>
    <row r="114" spans="2:65" s="11" customFormat="1" ht="13.5">
      <c r="B114" s="186"/>
      <c r="D114" s="187" t="s">
        <v>129</v>
      </c>
      <c r="E114" s="188" t="s">
        <v>5</v>
      </c>
      <c r="F114" s="189" t="s">
        <v>172</v>
      </c>
      <c r="H114" s="190">
        <v>51.12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88" t="s">
        <v>129</v>
      </c>
      <c r="AU114" s="188" t="s">
        <v>79</v>
      </c>
      <c r="AV114" s="11" t="s">
        <v>79</v>
      </c>
      <c r="AW114" s="11" t="s">
        <v>34</v>
      </c>
      <c r="AX114" s="11" t="s">
        <v>70</v>
      </c>
      <c r="AY114" s="188" t="s">
        <v>120</v>
      </c>
    </row>
    <row r="115" spans="2:65" s="12" customFormat="1" ht="13.5">
      <c r="B115" s="195"/>
      <c r="D115" s="187" t="s">
        <v>129</v>
      </c>
      <c r="E115" s="196" t="s">
        <v>5</v>
      </c>
      <c r="F115" s="197" t="s">
        <v>173</v>
      </c>
      <c r="H115" s="196" t="s">
        <v>5</v>
      </c>
      <c r="I115" s="198"/>
      <c r="L115" s="195"/>
      <c r="M115" s="199"/>
      <c r="N115" s="200"/>
      <c r="O115" s="200"/>
      <c r="P115" s="200"/>
      <c r="Q115" s="200"/>
      <c r="R115" s="200"/>
      <c r="S115" s="200"/>
      <c r="T115" s="201"/>
      <c r="AT115" s="196" t="s">
        <v>129</v>
      </c>
      <c r="AU115" s="196" t="s">
        <v>79</v>
      </c>
      <c r="AV115" s="12" t="s">
        <v>75</v>
      </c>
      <c r="AW115" s="12" t="s">
        <v>34</v>
      </c>
      <c r="AX115" s="12" t="s">
        <v>70</v>
      </c>
      <c r="AY115" s="196" t="s">
        <v>120</v>
      </c>
    </row>
    <row r="116" spans="2:65" s="11" customFormat="1" ht="13.5">
      <c r="B116" s="186"/>
      <c r="D116" s="187" t="s">
        <v>129</v>
      </c>
      <c r="E116" s="188" t="s">
        <v>5</v>
      </c>
      <c r="F116" s="189" t="s">
        <v>174</v>
      </c>
      <c r="H116" s="190">
        <v>26.88</v>
      </c>
      <c r="I116" s="191"/>
      <c r="L116" s="186"/>
      <c r="M116" s="192"/>
      <c r="N116" s="193"/>
      <c r="O116" s="193"/>
      <c r="P116" s="193"/>
      <c r="Q116" s="193"/>
      <c r="R116" s="193"/>
      <c r="S116" s="193"/>
      <c r="T116" s="194"/>
      <c r="AT116" s="188" t="s">
        <v>129</v>
      </c>
      <c r="AU116" s="188" t="s">
        <v>79</v>
      </c>
      <c r="AV116" s="11" t="s">
        <v>79</v>
      </c>
      <c r="AW116" s="11" t="s">
        <v>34</v>
      </c>
      <c r="AX116" s="11" t="s">
        <v>70</v>
      </c>
      <c r="AY116" s="188" t="s">
        <v>120</v>
      </c>
    </row>
    <row r="117" spans="2:65" s="13" customFormat="1" ht="13.5">
      <c r="B117" s="202"/>
      <c r="D117" s="187" t="s">
        <v>129</v>
      </c>
      <c r="E117" s="203" t="s">
        <v>5</v>
      </c>
      <c r="F117" s="204" t="s">
        <v>152</v>
      </c>
      <c r="H117" s="205">
        <v>78</v>
      </c>
      <c r="I117" s="206"/>
      <c r="L117" s="202"/>
      <c r="M117" s="207"/>
      <c r="N117" s="208"/>
      <c r="O117" s="208"/>
      <c r="P117" s="208"/>
      <c r="Q117" s="208"/>
      <c r="R117" s="208"/>
      <c r="S117" s="208"/>
      <c r="T117" s="209"/>
      <c r="AT117" s="203" t="s">
        <v>129</v>
      </c>
      <c r="AU117" s="203" t="s">
        <v>79</v>
      </c>
      <c r="AV117" s="13" t="s">
        <v>127</v>
      </c>
      <c r="AW117" s="13" t="s">
        <v>34</v>
      </c>
      <c r="AX117" s="13" t="s">
        <v>75</v>
      </c>
      <c r="AY117" s="203" t="s">
        <v>120</v>
      </c>
    </row>
    <row r="118" spans="2:65" s="1" customFormat="1" ht="51" customHeight="1">
      <c r="B118" s="173"/>
      <c r="C118" s="174" t="s">
        <v>175</v>
      </c>
      <c r="D118" s="174" t="s">
        <v>122</v>
      </c>
      <c r="E118" s="175" t="s">
        <v>176</v>
      </c>
      <c r="F118" s="176" t="s">
        <v>177</v>
      </c>
      <c r="G118" s="177" t="s">
        <v>125</v>
      </c>
      <c r="H118" s="178">
        <v>37.685000000000002</v>
      </c>
      <c r="I118" s="179"/>
      <c r="J118" s="180">
        <f>ROUND(I118*H118,2)</f>
        <v>0</v>
      </c>
      <c r="K118" s="176" t="s">
        <v>126</v>
      </c>
      <c r="L118" s="41"/>
      <c r="M118" s="181" t="s">
        <v>5</v>
      </c>
      <c r="N118" s="182" t="s">
        <v>41</v>
      </c>
      <c r="O118" s="42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4" t="s">
        <v>127</v>
      </c>
      <c r="AT118" s="24" t="s">
        <v>122</v>
      </c>
      <c r="AU118" s="24" t="s">
        <v>79</v>
      </c>
      <c r="AY118" s="24" t="s">
        <v>120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4" t="s">
        <v>75</v>
      </c>
      <c r="BK118" s="185">
        <f>ROUND(I118*H118,2)</f>
        <v>0</v>
      </c>
      <c r="BL118" s="24" t="s">
        <v>127</v>
      </c>
      <c r="BM118" s="24" t="s">
        <v>178</v>
      </c>
    </row>
    <row r="119" spans="2:65" s="1" customFormat="1" ht="38.25" customHeight="1">
      <c r="B119" s="173"/>
      <c r="C119" s="174" t="s">
        <v>179</v>
      </c>
      <c r="D119" s="174" t="s">
        <v>122</v>
      </c>
      <c r="E119" s="175" t="s">
        <v>180</v>
      </c>
      <c r="F119" s="176" t="s">
        <v>181</v>
      </c>
      <c r="G119" s="177" t="s">
        <v>125</v>
      </c>
      <c r="H119" s="178">
        <v>37.685000000000002</v>
      </c>
      <c r="I119" s="179"/>
      <c r="J119" s="180">
        <f>ROUND(I119*H119,2)</f>
        <v>0</v>
      </c>
      <c r="K119" s="176" t="s">
        <v>126</v>
      </c>
      <c r="L119" s="41"/>
      <c r="M119" s="181" t="s">
        <v>5</v>
      </c>
      <c r="N119" s="182" t="s">
        <v>41</v>
      </c>
      <c r="O119" s="42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24" t="s">
        <v>127</v>
      </c>
      <c r="AT119" s="24" t="s">
        <v>122</v>
      </c>
      <c r="AU119" s="24" t="s">
        <v>79</v>
      </c>
      <c r="AY119" s="24" t="s">
        <v>120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24" t="s">
        <v>75</v>
      </c>
      <c r="BK119" s="185">
        <f>ROUND(I119*H119,2)</f>
        <v>0</v>
      </c>
      <c r="BL119" s="24" t="s">
        <v>127</v>
      </c>
      <c r="BM119" s="24" t="s">
        <v>182</v>
      </c>
    </row>
    <row r="120" spans="2:65" s="12" customFormat="1" ht="13.5">
      <c r="B120" s="195"/>
      <c r="D120" s="187" t="s">
        <v>129</v>
      </c>
      <c r="E120" s="196" t="s">
        <v>5</v>
      </c>
      <c r="F120" s="197" t="s">
        <v>183</v>
      </c>
      <c r="H120" s="196" t="s">
        <v>5</v>
      </c>
      <c r="I120" s="198"/>
      <c r="L120" s="195"/>
      <c r="M120" s="199"/>
      <c r="N120" s="200"/>
      <c r="O120" s="200"/>
      <c r="P120" s="200"/>
      <c r="Q120" s="200"/>
      <c r="R120" s="200"/>
      <c r="S120" s="200"/>
      <c r="T120" s="201"/>
      <c r="AT120" s="196" t="s">
        <v>129</v>
      </c>
      <c r="AU120" s="196" t="s">
        <v>79</v>
      </c>
      <c r="AV120" s="12" t="s">
        <v>75</v>
      </c>
      <c r="AW120" s="12" t="s">
        <v>34</v>
      </c>
      <c r="AX120" s="12" t="s">
        <v>70</v>
      </c>
      <c r="AY120" s="196" t="s">
        <v>120</v>
      </c>
    </row>
    <row r="121" spans="2:65" s="12" customFormat="1" ht="13.5">
      <c r="B121" s="195"/>
      <c r="D121" s="187" t="s">
        <v>129</v>
      </c>
      <c r="E121" s="196" t="s">
        <v>5</v>
      </c>
      <c r="F121" s="197" t="s">
        <v>184</v>
      </c>
      <c r="H121" s="196" t="s">
        <v>5</v>
      </c>
      <c r="I121" s="198"/>
      <c r="L121" s="195"/>
      <c r="M121" s="199"/>
      <c r="N121" s="200"/>
      <c r="O121" s="200"/>
      <c r="P121" s="200"/>
      <c r="Q121" s="200"/>
      <c r="R121" s="200"/>
      <c r="S121" s="200"/>
      <c r="T121" s="201"/>
      <c r="AT121" s="196" t="s">
        <v>129</v>
      </c>
      <c r="AU121" s="196" t="s">
        <v>79</v>
      </c>
      <c r="AV121" s="12" t="s">
        <v>75</v>
      </c>
      <c r="AW121" s="12" t="s">
        <v>34</v>
      </c>
      <c r="AX121" s="12" t="s">
        <v>70</v>
      </c>
      <c r="AY121" s="196" t="s">
        <v>120</v>
      </c>
    </row>
    <row r="122" spans="2:65" s="11" customFormat="1" ht="13.5">
      <c r="B122" s="186"/>
      <c r="D122" s="187" t="s">
        <v>129</v>
      </c>
      <c r="E122" s="188" t="s">
        <v>5</v>
      </c>
      <c r="F122" s="189" t="s">
        <v>185</v>
      </c>
      <c r="H122" s="190">
        <v>28.4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88" t="s">
        <v>129</v>
      </c>
      <c r="AU122" s="188" t="s">
        <v>79</v>
      </c>
      <c r="AV122" s="11" t="s">
        <v>79</v>
      </c>
      <c r="AW122" s="11" t="s">
        <v>34</v>
      </c>
      <c r="AX122" s="11" t="s">
        <v>70</v>
      </c>
      <c r="AY122" s="188" t="s">
        <v>120</v>
      </c>
    </row>
    <row r="123" spans="2:65" s="12" customFormat="1" ht="13.5">
      <c r="B123" s="195"/>
      <c r="D123" s="187" t="s">
        <v>129</v>
      </c>
      <c r="E123" s="196" t="s">
        <v>5</v>
      </c>
      <c r="F123" s="197" t="s">
        <v>186</v>
      </c>
      <c r="H123" s="196" t="s">
        <v>5</v>
      </c>
      <c r="I123" s="198"/>
      <c r="L123" s="195"/>
      <c r="M123" s="199"/>
      <c r="N123" s="200"/>
      <c r="O123" s="200"/>
      <c r="P123" s="200"/>
      <c r="Q123" s="200"/>
      <c r="R123" s="200"/>
      <c r="S123" s="200"/>
      <c r="T123" s="201"/>
      <c r="AT123" s="196" t="s">
        <v>129</v>
      </c>
      <c r="AU123" s="196" t="s">
        <v>79</v>
      </c>
      <c r="AV123" s="12" t="s">
        <v>75</v>
      </c>
      <c r="AW123" s="12" t="s">
        <v>34</v>
      </c>
      <c r="AX123" s="12" t="s">
        <v>70</v>
      </c>
      <c r="AY123" s="196" t="s">
        <v>120</v>
      </c>
    </row>
    <row r="124" spans="2:65" s="11" customFormat="1" ht="13.5">
      <c r="B124" s="186"/>
      <c r="D124" s="187" t="s">
        <v>129</v>
      </c>
      <c r="E124" s="188" t="s">
        <v>5</v>
      </c>
      <c r="F124" s="189" t="s">
        <v>187</v>
      </c>
      <c r="H124" s="190">
        <v>12.8</v>
      </c>
      <c r="I124" s="191"/>
      <c r="L124" s="186"/>
      <c r="M124" s="192"/>
      <c r="N124" s="193"/>
      <c r="O124" s="193"/>
      <c r="P124" s="193"/>
      <c r="Q124" s="193"/>
      <c r="R124" s="193"/>
      <c r="S124" s="193"/>
      <c r="T124" s="194"/>
      <c r="AT124" s="188" t="s">
        <v>129</v>
      </c>
      <c r="AU124" s="188" t="s">
        <v>79</v>
      </c>
      <c r="AV124" s="11" t="s">
        <v>79</v>
      </c>
      <c r="AW124" s="11" t="s">
        <v>34</v>
      </c>
      <c r="AX124" s="11" t="s">
        <v>70</v>
      </c>
      <c r="AY124" s="188" t="s">
        <v>120</v>
      </c>
    </row>
    <row r="125" spans="2:65" s="14" customFormat="1" ht="13.5">
      <c r="B125" s="210"/>
      <c r="D125" s="187" t="s">
        <v>129</v>
      </c>
      <c r="E125" s="211" t="s">
        <v>5</v>
      </c>
      <c r="F125" s="212" t="s">
        <v>188</v>
      </c>
      <c r="H125" s="213">
        <v>41.2</v>
      </c>
      <c r="I125" s="214"/>
      <c r="L125" s="210"/>
      <c r="M125" s="215"/>
      <c r="N125" s="216"/>
      <c r="O125" s="216"/>
      <c r="P125" s="216"/>
      <c r="Q125" s="216"/>
      <c r="R125" s="216"/>
      <c r="S125" s="216"/>
      <c r="T125" s="217"/>
      <c r="AT125" s="211" t="s">
        <v>129</v>
      </c>
      <c r="AU125" s="211" t="s">
        <v>79</v>
      </c>
      <c r="AV125" s="14" t="s">
        <v>134</v>
      </c>
      <c r="AW125" s="14" t="s">
        <v>34</v>
      </c>
      <c r="AX125" s="14" t="s">
        <v>70</v>
      </c>
      <c r="AY125" s="211" t="s">
        <v>120</v>
      </c>
    </row>
    <row r="126" spans="2:65" s="12" customFormat="1" ht="13.5">
      <c r="B126" s="195"/>
      <c r="D126" s="187" t="s">
        <v>129</v>
      </c>
      <c r="E126" s="196" t="s">
        <v>5</v>
      </c>
      <c r="F126" s="197" t="s">
        <v>189</v>
      </c>
      <c r="H126" s="196" t="s">
        <v>5</v>
      </c>
      <c r="I126" s="198"/>
      <c r="L126" s="195"/>
      <c r="M126" s="199"/>
      <c r="N126" s="200"/>
      <c r="O126" s="200"/>
      <c r="P126" s="200"/>
      <c r="Q126" s="200"/>
      <c r="R126" s="200"/>
      <c r="S126" s="200"/>
      <c r="T126" s="201"/>
      <c r="AT126" s="196" t="s">
        <v>129</v>
      </c>
      <c r="AU126" s="196" t="s">
        <v>79</v>
      </c>
      <c r="AV126" s="12" t="s">
        <v>75</v>
      </c>
      <c r="AW126" s="12" t="s">
        <v>34</v>
      </c>
      <c r="AX126" s="12" t="s">
        <v>70</v>
      </c>
      <c r="AY126" s="196" t="s">
        <v>120</v>
      </c>
    </row>
    <row r="127" spans="2:65" s="11" customFormat="1" ht="13.5">
      <c r="B127" s="186"/>
      <c r="D127" s="187" t="s">
        <v>129</v>
      </c>
      <c r="E127" s="188" t="s">
        <v>5</v>
      </c>
      <c r="F127" s="189" t="s">
        <v>190</v>
      </c>
      <c r="H127" s="190">
        <v>-1.254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88" t="s">
        <v>129</v>
      </c>
      <c r="AU127" s="188" t="s">
        <v>79</v>
      </c>
      <c r="AV127" s="11" t="s">
        <v>79</v>
      </c>
      <c r="AW127" s="11" t="s">
        <v>34</v>
      </c>
      <c r="AX127" s="11" t="s">
        <v>70</v>
      </c>
      <c r="AY127" s="188" t="s">
        <v>120</v>
      </c>
    </row>
    <row r="128" spans="2:65" s="11" customFormat="1" ht="13.5">
      <c r="B128" s="186"/>
      <c r="D128" s="187" t="s">
        <v>129</v>
      </c>
      <c r="E128" s="188" t="s">
        <v>5</v>
      </c>
      <c r="F128" s="189" t="s">
        <v>191</v>
      </c>
      <c r="H128" s="190">
        <v>-2.2610000000000001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88" t="s">
        <v>129</v>
      </c>
      <c r="AU128" s="188" t="s">
        <v>79</v>
      </c>
      <c r="AV128" s="11" t="s">
        <v>79</v>
      </c>
      <c r="AW128" s="11" t="s">
        <v>34</v>
      </c>
      <c r="AX128" s="11" t="s">
        <v>70</v>
      </c>
      <c r="AY128" s="188" t="s">
        <v>120</v>
      </c>
    </row>
    <row r="129" spans="2:65" s="14" customFormat="1" ht="13.5">
      <c r="B129" s="210"/>
      <c r="D129" s="187" t="s">
        <v>129</v>
      </c>
      <c r="E129" s="211" t="s">
        <v>5</v>
      </c>
      <c r="F129" s="212" t="s">
        <v>188</v>
      </c>
      <c r="H129" s="213">
        <v>-3.5150000000000001</v>
      </c>
      <c r="I129" s="214"/>
      <c r="L129" s="210"/>
      <c r="M129" s="215"/>
      <c r="N129" s="216"/>
      <c r="O129" s="216"/>
      <c r="P129" s="216"/>
      <c r="Q129" s="216"/>
      <c r="R129" s="216"/>
      <c r="S129" s="216"/>
      <c r="T129" s="217"/>
      <c r="AT129" s="211" t="s">
        <v>129</v>
      </c>
      <c r="AU129" s="211" t="s">
        <v>79</v>
      </c>
      <c r="AV129" s="14" t="s">
        <v>134</v>
      </c>
      <c r="AW129" s="14" t="s">
        <v>34</v>
      </c>
      <c r="AX129" s="14" t="s">
        <v>70</v>
      </c>
      <c r="AY129" s="211" t="s">
        <v>120</v>
      </c>
    </row>
    <row r="130" spans="2:65" s="13" customFormat="1" ht="13.5">
      <c r="B130" s="202"/>
      <c r="D130" s="187" t="s">
        <v>129</v>
      </c>
      <c r="E130" s="203" t="s">
        <v>5</v>
      </c>
      <c r="F130" s="204" t="s">
        <v>152</v>
      </c>
      <c r="H130" s="205">
        <v>37.685000000000002</v>
      </c>
      <c r="I130" s="206"/>
      <c r="L130" s="202"/>
      <c r="M130" s="207"/>
      <c r="N130" s="208"/>
      <c r="O130" s="208"/>
      <c r="P130" s="208"/>
      <c r="Q130" s="208"/>
      <c r="R130" s="208"/>
      <c r="S130" s="208"/>
      <c r="T130" s="209"/>
      <c r="AT130" s="203" t="s">
        <v>129</v>
      </c>
      <c r="AU130" s="203" t="s">
        <v>79</v>
      </c>
      <c r="AV130" s="13" t="s">
        <v>127</v>
      </c>
      <c r="AW130" s="13" t="s">
        <v>34</v>
      </c>
      <c r="AX130" s="13" t="s">
        <v>75</v>
      </c>
      <c r="AY130" s="203" t="s">
        <v>120</v>
      </c>
    </row>
    <row r="131" spans="2:65" s="1" customFormat="1" ht="25.5" customHeight="1">
      <c r="B131" s="173"/>
      <c r="C131" s="174" t="s">
        <v>192</v>
      </c>
      <c r="D131" s="174" t="s">
        <v>122</v>
      </c>
      <c r="E131" s="175" t="s">
        <v>193</v>
      </c>
      <c r="F131" s="176" t="s">
        <v>194</v>
      </c>
      <c r="G131" s="177" t="s">
        <v>195</v>
      </c>
      <c r="H131" s="178">
        <v>25.6</v>
      </c>
      <c r="I131" s="179"/>
      <c r="J131" s="180">
        <f>ROUND(I131*H131,2)</f>
        <v>0</v>
      </c>
      <c r="K131" s="176" t="s">
        <v>126</v>
      </c>
      <c r="L131" s="41"/>
      <c r="M131" s="181" t="s">
        <v>5</v>
      </c>
      <c r="N131" s="182" t="s">
        <v>41</v>
      </c>
      <c r="O131" s="42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AR131" s="24" t="s">
        <v>127</v>
      </c>
      <c r="AT131" s="24" t="s">
        <v>122</v>
      </c>
      <c r="AU131" s="24" t="s">
        <v>79</v>
      </c>
      <c r="AY131" s="24" t="s">
        <v>120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4" t="s">
        <v>75</v>
      </c>
      <c r="BK131" s="185">
        <f>ROUND(I131*H131,2)</f>
        <v>0</v>
      </c>
      <c r="BL131" s="24" t="s">
        <v>127</v>
      </c>
      <c r="BM131" s="24" t="s">
        <v>196</v>
      </c>
    </row>
    <row r="132" spans="2:65" s="12" customFormat="1" ht="13.5">
      <c r="B132" s="195"/>
      <c r="D132" s="187" t="s">
        <v>129</v>
      </c>
      <c r="E132" s="196" t="s">
        <v>5</v>
      </c>
      <c r="F132" s="197" t="s">
        <v>197</v>
      </c>
      <c r="H132" s="196" t="s">
        <v>5</v>
      </c>
      <c r="I132" s="198"/>
      <c r="L132" s="195"/>
      <c r="M132" s="199"/>
      <c r="N132" s="200"/>
      <c r="O132" s="200"/>
      <c r="P132" s="200"/>
      <c r="Q132" s="200"/>
      <c r="R132" s="200"/>
      <c r="S132" s="200"/>
      <c r="T132" s="201"/>
      <c r="AT132" s="196" t="s">
        <v>129</v>
      </c>
      <c r="AU132" s="196" t="s">
        <v>79</v>
      </c>
      <c r="AV132" s="12" t="s">
        <v>75</v>
      </c>
      <c r="AW132" s="12" t="s">
        <v>34</v>
      </c>
      <c r="AX132" s="12" t="s">
        <v>70</v>
      </c>
      <c r="AY132" s="196" t="s">
        <v>120</v>
      </c>
    </row>
    <row r="133" spans="2:65" s="11" customFormat="1" ht="13.5">
      <c r="B133" s="186"/>
      <c r="D133" s="187" t="s">
        <v>129</v>
      </c>
      <c r="E133" s="188" t="s">
        <v>5</v>
      </c>
      <c r="F133" s="189" t="s">
        <v>198</v>
      </c>
      <c r="H133" s="190">
        <v>25.6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88" t="s">
        <v>129</v>
      </c>
      <c r="AU133" s="188" t="s">
        <v>79</v>
      </c>
      <c r="AV133" s="11" t="s">
        <v>79</v>
      </c>
      <c r="AW133" s="11" t="s">
        <v>34</v>
      </c>
      <c r="AX133" s="11" t="s">
        <v>75</v>
      </c>
      <c r="AY133" s="188" t="s">
        <v>120</v>
      </c>
    </row>
    <row r="134" spans="2:65" s="1" customFormat="1" ht="25.5" customHeight="1">
      <c r="B134" s="173"/>
      <c r="C134" s="174" t="s">
        <v>199</v>
      </c>
      <c r="D134" s="174" t="s">
        <v>122</v>
      </c>
      <c r="E134" s="175" t="s">
        <v>200</v>
      </c>
      <c r="F134" s="176" t="s">
        <v>201</v>
      </c>
      <c r="G134" s="177" t="s">
        <v>195</v>
      </c>
      <c r="H134" s="178">
        <v>25.6</v>
      </c>
      <c r="I134" s="179"/>
      <c r="J134" s="180">
        <f>ROUND(I134*H134,2)</f>
        <v>0</v>
      </c>
      <c r="K134" s="176" t="s">
        <v>126</v>
      </c>
      <c r="L134" s="41"/>
      <c r="M134" s="181" t="s">
        <v>5</v>
      </c>
      <c r="N134" s="182" t="s">
        <v>41</v>
      </c>
      <c r="O134" s="42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24" t="s">
        <v>127</v>
      </c>
      <c r="AT134" s="24" t="s">
        <v>122</v>
      </c>
      <c r="AU134" s="24" t="s">
        <v>79</v>
      </c>
      <c r="AY134" s="24" t="s">
        <v>120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4" t="s">
        <v>75</v>
      </c>
      <c r="BK134" s="185">
        <f>ROUND(I134*H134,2)</f>
        <v>0</v>
      </c>
      <c r="BL134" s="24" t="s">
        <v>127</v>
      </c>
      <c r="BM134" s="24" t="s">
        <v>202</v>
      </c>
    </row>
    <row r="135" spans="2:65" s="1" customFormat="1" ht="16.5" customHeight="1">
      <c r="B135" s="173"/>
      <c r="C135" s="218" t="s">
        <v>203</v>
      </c>
      <c r="D135" s="218" t="s">
        <v>204</v>
      </c>
      <c r="E135" s="219" t="s">
        <v>205</v>
      </c>
      <c r="F135" s="220" t="s">
        <v>206</v>
      </c>
      <c r="G135" s="221" t="s">
        <v>207</v>
      </c>
      <c r="H135" s="222">
        <v>0.64</v>
      </c>
      <c r="I135" s="223"/>
      <c r="J135" s="224">
        <f>ROUND(I135*H135,2)</f>
        <v>0</v>
      </c>
      <c r="K135" s="220" t="s">
        <v>126</v>
      </c>
      <c r="L135" s="225"/>
      <c r="M135" s="226" t="s">
        <v>5</v>
      </c>
      <c r="N135" s="227" t="s">
        <v>41</v>
      </c>
      <c r="O135" s="42"/>
      <c r="P135" s="183">
        <f>O135*H135</f>
        <v>0</v>
      </c>
      <c r="Q135" s="183">
        <v>1E-3</v>
      </c>
      <c r="R135" s="183">
        <f>Q135*H135</f>
        <v>6.4000000000000005E-4</v>
      </c>
      <c r="S135" s="183">
        <v>0</v>
      </c>
      <c r="T135" s="184">
        <f>S135*H135</f>
        <v>0</v>
      </c>
      <c r="AR135" s="24" t="s">
        <v>175</v>
      </c>
      <c r="AT135" s="24" t="s">
        <v>204</v>
      </c>
      <c r="AU135" s="24" t="s">
        <v>79</v>
      </c>
      <c r="AY135" s="24" t="s">
        <v>120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4" t="s">
        <v>75</v>
      </c>
      <c r="BK135" s="185">
        <f>ROUND(I135*H135,2)</f>
        <v>0</v>
      </c>
      <c r="BL135" s="24" t="s">
        <v>127</v>
      </c>
      <c r="BM135" s="24" t="s">
        <v>208</v>
      </c>
    </row>
    <row r="136" spans="2:65" s="11" customFormat="1" ht="13.5">
      <c r="B136" s="186"/>
      <c r="D136" s="187" t="s">
        <v>129</v>
      </c>
      <c r="F136" s="189" t="s">
        <v>209</v>
      </c>
      <c r="H136" s="190">
        <v>0.64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88" t="s">
        <v>129</v>
      </c>
      <c r="AU136" s="188" t="s">
        <v>79</v>
      </c>
      <c r="AV136" s="11" t="s">
        <v>79</v>
      </c>
      <c r="AW136" s="11" t="s">
        <v>6</v>
      </c>
      <c r="AX136" s="11" t="s">
        <v>75</v>
      </c>
      <c r="AY136" s="188" t="s">
        <v>120</v>
      </c>
    </row>
    <row r="137" spans="2:65" s="10" customFormat="1" ht="29.85" customHeight="1">
      <c r="B137" s="160"/>
      <c r="D137" s="161" t="s">
        <v>69</v>
      </c>
      <c r="E137" s="171" t="s">
        <v>134</v>
      </c>
      <c r="F137" s="171" t="s">
        <v>210</v>
      </c>
      <c r="I137" s="163"/>
      <c r="J137" s="172">
        <f>BK137</f>
        <v>0</v>
      </c>
      <c r="L137" s="160"/>
      <c r="M137" s="165"/>
      <c r="N137" s="166"/>
      <c r="O137" s="166"/>
      <c r="P137" s="167">
        <f>SUM(P138:P165)</f>
        <v>0</v>
      </c>
      <c r="Q137" s="166"/>
      <c r="R137" s="167">
        <f>SUM(R138:R165)</f>
        <v>16.999585119999999</v>
      </c>
      <c r="S137" s="166"/>
      <c r="T137" s="168">
        <f>SUM(T138:T165)</f>
        <v>0</v>
      </c>
      <c r="AR137" s="161" t="s">
        <v>75</v>
      </c>
      <c r="AT137" s="169" t="s">
        <v>69</v>
      </c>
      <c r="AU137" s="169" t="s">
        <v>75</v>
      </c>
      <c r="AY137" s="161" t="s">
        <v>120</v>
      </c>
      <c r="BK137" s="170">
        <f>SUM(BK138:BK165)</f>
        <v>0</v>
      </c>
    </row>
    <row r="138" spans="2:65" s="1" customFormat="1" ht="63.75" customHeight="1">
      <c r="B138" s="173"/>
      <c r="C138" s="174" t="s">
        <v>211</v>
      </c>
      <c r="D138" s="174" t="s">
        <v>122</v>
      </c>
      <c r="E138" s="175" t="s">
        <v>212</v>
      </c>
      <c r="F138" s="176" t="s">
        <v>213</v>
      </c>
      <c r="G138" s="177" t="s">
        <v>125</v>
      </c>
      <c r="H138" s="178">
        <v>1.0640000000000001</v>
      </c>
      <c r="I138" s="179"/>
      <c r="J138" s="180">
        <f>ROUND(I138*H138,2)</f>
        <v>0</v>
      </c>
      <c r="K138" s="176" t="s">
        <v>126</v>
      </c>
      <c r="L138" s="41"/>
      <c r="M138" s="181" t="s">
        <v>5</v>
      </c>
      <c r="N138" s="182" t="s">
        <v>41</v>
      </c>
      <c r="O138" s="42"/>
      <c r="P138" s="183">
        <f>O138*H138</f>
        <v>0</v>
      </c>
      <c r="Q138" s="183">
        <v>3.11388</v>
      </c>
      <c r="R138" s="183">
        <f>Q138*H138</f>
        <v>3.3131683199999999</v>
      </c>
      <c r="S138" s="183">
        <v>0</v>
      </c>
      <c r="T138" s="184">
        <f>S138*H138</f>
        <v>0</v>
      </c>
      <c r="AR138" s="24" t="s">
        <v>127</v>
      </c>
      <c r="AT138" s="24" t="s">
        <v>122</v>
      </c>
      <c r="AU138" s="24" t="s">
        <v>79</v>
      </c>
      <c r="AY138" s="24" t="s">
        <v>120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4" t="s">
        <v>75</v>
      </c>
      <c r="BK138" s="185">
        <f>ROUND(I138*H138,2)</f>
        <v>0</v>
      </c>
      <c r="BL138" s="24" t="s">
        <v>127</v>
      </c>
      <c r="BM138" s="24" t="s">
        <v>214</v>
      </c>
    </row>
    <row r="139" spans="2:65" s="12" customFormat="1" ht="13.5">
      <c r="B139" s="195"/>
      <c r="D139" s="187" t="s">
        <v>129</v>
      </c>
      <c r="E139" s="196" t="s">
        <v>5</v>
      </c>
      <c r="F139" s="197" t="s">
        <v>215</v>
      </c>
      <c r="H139" s="196" t="s">
        <v>5</v>
      </c>
      <c r="I139" s="198"/>
      <c r="L139" s="195"/>
      <c r="M139" s="199"/>
      <c r="N139" s="200"/>
      <c r="O139" s="200"/>
      <c r="P139" s="200"/>
      <c r="Q139" s="200"/>
      <c r="R139" s="200"/>
      <c r="S139" s="200"/>
      <c r="T139" s="201"/>
      <c r="AT139" s="196" t="s">
        <v>129</v>
      </c>
      <c r="AU139" s="196" t="s">
        <v>79</v>
      </c>
      <c r="AV139" s="12" t="s">
        <v>75</v>
      </c>
      <c r="AW139" s="12" t="s">
        <v>34</v>
      </c>
      <c r="AX139" s="12" t="s">
        <v>70</v>
      </c>
      <c r="AY139" s="196" t="s">
        <v>120</v>
      </c>
    </row>
    <row r="140" spans="2:65" s="11" customFormat="1" ht="13.5">
      <c r="B140" s="186"/>
      <c r="D140" s="187" t="s">
        <v>129</v>
      </c>
      <c r="E140" s="188" t="s">
        <v>5</v>
      </c>
      <c r="F140" s="189" t="s">
        <v>216</v>
      </c>
      <c r="H140" s="190">
        <v>1.0640000000000001</v>
      </c>
      <c r="I140" s="191"/>
      <c r="L140" s="186"/>
      <c r="M140" s="192"/>
      <c r="N140" s="193"/>
      <c r="O140" s="193"/>
      <c r="P140" s="193"/>
      <c r="Q140" s="193"/>
      <c r="R140" s="193"/>
      <c r="S140" s="193"/>
      <c r="T140" s="194"/>
      <c r="AT140" s="188" t="s">
        <v>129</v>
      </c>
      <c r="AU140" s="188" t="s">
        <v>79</v>
      </c>
      <c r="AV140" s="11" t="s">
        <v>79</v>
      </c>
      <c r="AW140" s="11" t="s">
        <v>34</v>
      </c>
      <c r="AX140" s="11" t="s">
        <v>75</v>
      </c>
      <c r="AY140" s="188" t="s">
        <v>120</v>
      </c>
    </row>
    <row r="141" spans="2:65" s="1" customFormat="1" ht="25.5" customHeight="1">
      <c r="B141" s="173"/>
      <c r="C141" s="174" t="s">
        <v>217</v>
      </c>
      <c r="D141" s="174" t="s">
        <v>122</v>
      </c>
      <c r="E141" s="175" t="s">
        <v>218</v>
      </c>
      <c r="F141" s="176" t="s">
        <v>219</v>
      </c>
      <c r="G141" s="177" t="s">
        <v>125</v>
      </c>
      <c r="H141" s="178">
        <v>4.1509999999999998</v>
      </c>
      <c r="I141" s="179"/>
      <c r="J141" s="180">
        <f>ROUND(I141*H141,2)</f>
        <v>0</v>
      </c>
      <c r="K141" s="176" t="s">
        <v>126</v>
      </c>
      <c r="L141" s="41"/>
      <c r="M141" s="181" t="s">
        <v>5</v>
      </c>
      <c r="N141" s="182" t="s">
        <v>41</v>
      </c>
      <c r="O141" s="42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4" t="s">
        <v>127</v>
      </c>
      <c r="AT141" s="24" t="s">
        <v>122</v>
      </c>
      <c r="AU141" s="24" t="s">
        <v>79</v>
      </c>
      <c r="AY141" s="24" t="s">
        <v>120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4" t="s">
        <v>75</v>
      </c>
      <c r="BK141" s="185">
        <f>ROUND(I141*H141,2)</f>
        <v>0</v>
      </c>
      <c r="BL141" s="24" t="s">
        <v>127</v>
      </c>
      <c r="BM141" s="24" t="s">
        <v>220</v>
      </c>
    </row>
    <row r="142" spans="2:65" s="12" customFormat="1" ht="13.5">
      <c r="B142" s="195"/>
      <c r="D142" s="187" t="s">
        <v>129</v>
      </c>
      <c r="E142" s="196" t="s">
        <v>5</v>
      </c>
      <c r="F142" s="197" t="s">
        <v>221</v>
      </c>
      <c r="H142" s="196" t="s">
        <v>5</v>
      </c>
      <c r="I142" s="198"/>
      <c r="L142" s="195"/>
      <c r="M142" s="199"/>
      <c r="N142" s="200"/>
      <c r="O142" s="200"/>
      <c r="P142" s="200"/>
      <c r="Q142" s="200"/>
      <c r="R142" s="200"/>
      <c r="S142" s="200"/>
      <c r="T142" s="201"/>
      <c r="AT142" s="196" t="s">
        <v>129</v>
      </c>
      <c r="AU142" s="196" t="s">
        <v>79</v>
      </c>
      <c r="AV142" s="12" t="s">
        <v>75</v>
      </c>
      <c r="AW142" s="12" t="s">
        <v>34</v>
      </c>
      <c r="AX142" s="12" t="s">
        <v>70</v>
      </c>
      <c r="AY142" s="196" t="s">
        <v>120</v>
      </c>
    </row>
    <row r="143" spans="2:65" s="12" customFormat="1" ht="13.5">
      <c r="B143" s="195"/>
      <c r="D143" s="187" t="s">
        <v>129</v>
      </c>
      <c r="E143" s="196" t="s">
        <v>5</v>
      </c>
      <c r="F143" s="197" t="s">
        <v>222</v>
      </c>
      <c r="H143" s="196" t="s">
        <v>5</v>
      </c>
      <c r="I143" s="198"/>
      <c r="L143" s="195"/>
      <c r="M143" s="199"/>
      <c r="N143" s="200"/>
      <c r="O143" s="200"/>
      <c r="P143" s="200"/>
      <c r="Q143" s="200"/>
      <c r="R143" s="200"/>
      <c r="S143" s="200"/>
      <c r="T143" s="201"/>
      <c r="AT143" s="196" t="s">
        <v>129</v>
      </c>
      <c r="AU143" s="196" t="s">
        <v>79</v>
      </c>
      <c r="AV143" s="12" t="s">
        <v>75</v>
      </c>
      <c r="AW143" s="12" t="s">
        <v>34</v>
      </c>
      <c r="AX143" s="12" t="s">
        <v>70</v>
      </c>
      <c r="AY143" s="196" t="s">
        <v>120</v>
      </c>
    </row>
    <row r="144" spans="2:65" s="11" customFormat="1" ht="13.5">
      <c r="B144" s="186"/>
      <c r="D144" s="187" t="s">
        <v>129</v>
      </c>
      <c r="E144" s="188" t="s">
        <v>5</v>
      </c>
      <c r="F144" s="189" t="s">
        <v>223</v>
      </c>
      <c r="H144" s="190">
        <v>1.252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88" t="s">
        <v>129</v>
      </c>
      <c r="AU144" s="188" t="s">
        <v>79</v>
      </c>
      <c r="AV144" s="11" t="s">
        <v>79</v>
      </c>
      <c r="AW144" s="11" t="s">
        <v>34</v>
      </c>
      <c r="AX144" s="11" t="s">
        <v>70</v>
      </c>
      <c r="AY144" s="188" t="s">
        <v>120</v>
      </c>
    </row>
    <row r="145" spans="2:65" s="12" customFormat="1" ht="13.5">
      <c r="B145" s="195"/>
      <c r="D145" s="187" t="s">
        <v>129</v>
      </c>
      <c r="E145" s="196" t="s">
        <v>5</v>
      </c>
      <c r="F145" s="197" t="s">
        <v>224</v>
      </c>
      <c r="H145" s="196" t="s">
        <v>5</v>
      </c>
      <c r="I145" s="198"/>
      <c r="L145" s="195"/>
      <c r="M145" s="199"/>
      <c r="N145" s="200"/>
      <c r="O145" s="200"/>
      <c r="P145" s="200"/>
      <c r="Q145" s="200"/>
      <c r="R145" s="200"/>
      <c r="S145" s="200"/>
      <c r="T145" s="201"/>
      <c r="AT145" s="196" t="s">
        <v>129</v>
      </c>
      <c r="AU145" s="196" t="s">
        <v>79</v>
      </c>
      <c r="AV145" s="12" t="s">
        <v>75</v>
      </c>
      <c r="AW145" s="12" t="s">
        <v>34</v>
      </c>
      <c r="AX145" s="12" t="s">
        <v>70</v>
      </c>
      <c r="AY145" s="196" t="s">
        <v>120</v>
      </c>
    </row>
    <row r="146" spans="2:65" s="11" customFormat="1" ht="13.5">
      <c r="B146" s="186"/>
      <c r="D146" s="187" t="s">
        <v>129</v>
      </c>
      <c r="E146" s="188" t="s">
        <v>5</v>
      </c>
      <c r="F146" s="189" t="s">
        <v>139</v>
      </c>
      <c r="H146" s="190">
        <v>2.25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88" t="s">
        <v>129</v>
      </c>
      <c r="AU146" s="188" t="s">
        <v>79</v>
      </c>
      <c r="AV146" s="11" t="s">
        <v>79</v>
      </c>
      <c r="AW146" s="11" t="s">
        <v>34</v>
      </c>
      <c r="AX146" s="11" t="s">
        <v>70</v>
      </c>
      <c r="AY146" s="188" t="s">
        <v>120</v>
      </c>
    </row>
    <row r="147" spans="2:65" s="11" customFormat="1" ht="13.5">
      <c r="B147" s="186"/>
      <c r="D147" s="187" t="s">
        <v>129</v>
      </c>
      <c r="E147" s="188" t="s">
        <v>5</v>
      </c>
      <c r="F147" s="189" t="s">
        <v>225</v>
      </c>
      <c r="H147" s="190">
        <v>0.64900000000000002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88" t="s">
        <v>129</v>
      </c>
      <c r="AU147" s="188" t="s">
        <v>79</v>
      </c>
      <c r="AV147" s="11" t="s">
        <v>79</v>
      </c>
      <c r="AW147" s="11" t="s">
        <v>34</v>
      </c>
      <c r="AX147" s="11" t="s">
        <v>70</v>
      </c>
      <c r="AY147" s="188" t="s">
        <v>120</v>
      </c>
    </row>
    <row r="148" spans="2:65" s="13" customFormat="1" ht="13.5">
      <c r="B148" s="202"/>
      <c r="D148" s="187" t="s">
        <v>129</v>
      </c>
      <c r="E148" s="203" t="s">
        <v>5</v>
      </c>
      <c r="F148" s="204" t="s">
        <v>152</v>
      </c>
      <c r="H148" s="205">
        <v>4.1509999999999998</v>
      </c>
      <c r="I148" s="206"/>
      <c r="L148" s="202"/>
      <c r="M148" s="207"/>
      <c r="N148" s="208"/>
      <c r="O148" s="208"/>
      <c r="P148" s="208"/>
      <c r="Q148" s="208"/>
      <c r="R148" s="208"/>
      <c r="S148" s="208"/>
      <c r="T148" s="209"/>
      <c r="AT148" s="203" t="s">
        <v>129</v>
      </c>
      <c r="AU148" s="203" t="s">
        <v>79</v>
      </c>
      <c r="AV148" s="13" t="s">
        <v>127</v>
      </c>
      <c r="AW148" s="13" t="s">
        <v>34</v>
      </c>
      <c r="AX148" s="13" t="s">
        <v>75</v>
      </c>
      <c r="AY148" s="203" t="s">
        <v>120</v>
      </c>
    </row>
    <row r="149" spans="2:65" s="1" customFormat="1" ht="51" customHeight="1">
      <c r="B149" s="173"/>
      <c r="C149" s="174" t="s">
        <v>11</v>
      </c>
      <c r="D149" s="174" t="s">
        <v>122</v>
      </c>
      <c r="E149" s="175" t="s">
        <v>226</v>
      </c>
      <c r="F149" s="176" t="s">
        <v>227</v>
      </c>
      <c r="G149" s="177" t="s">
        <v>195</v>
      </c>
      <c r="H149" s="178">
        <v>13.68</v>
      </c>
      <c r="I149" s="179"/>
      <c r="J149" s="180">
        <f>ROUND(I149*H149,2)</f>
        <v>0</v>
      </c>
      <c r="K149" s="176" t="s">
        <v>126</v>
      </c>
      <c r="L149" s="41"/>
      <c r="M149" s="181" t="s">
        <v>5</v>
      </c>
      <c r="N149" s="182" t="s">
        <v>41</v>
      </c>
      <c r="O149" s="42"/>
      <c r="P149" s="183">
        <f>O149*H149</f>
        <v>0</v>
      </c>
      <c r="Q149" s="183">
        <v>7.6499999999999997E-3</v>
      </c>
      <c r="R149" s="183">
        <f>Q149*H149</f>
        <v>0.104652</v>
      </c>
      <c r="S149" s="183">
        <v>0</v>
      </c>
      <c r="T149" s="184">
        <f>S149*H149</f>
        <v>0</v>
      </c>
      <c r="AR149" s="24" t="s">
        <v>127</v>
      </c>
      <c r="AT149" s="24" t="s">
        <v>122</v>
      </c>
      <c r="AU149" s="24" t="s">
        <v>79</v>
      </c>
      <c r="AY149" s="24" t="s">
        <v>120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4" t="s">
        <v>75</v>
      </c>
      <c r="BK149" s="185">
        <f>ROUND(I149*H149,2)</f>
        <v>0</v>
      </c>
      <c r="BL149" s="24" t="s">
        <v>127</v>
      </c>
      <c r="BM149" s="24" t="s">
        <v>228</v>
      </c>
    </row>
    <row r="150" spans="2:65" s="12" customFormat="1" ht="13.5">
      <c r="B150" s="195"/>
      <c r="D150" s="187" t="s">
        <v>129</v>
      </c>
      <c r="E150" s="196" t="s">
        <v>5</v>
      </c>
      <c r="F150" s="197" t="s">
        <v>229</v>
      </c>
      <c r="H150" s="196" t="s">
        <v>5</v>
      </c>
      <c r="I150" s="198"/>
      <c r="L150" s="195"/>
      <c r="M150" s="199"/>
      <c r="N150" s="200"/>
      <c r="O150" s="200"/>
      <c r="P150" s="200"/>
      <c r="Q150" s="200"/>
      <c r="R150" s="200"/>
      <c r="S150" s="200"/>
      <c r="T150" s="201"/>
      <c r="AT150" s="196" t="s">
        <v>129</v>
      </c>
      <c r="AU150" s="196" t="s">
        <v>79</v>
      </c>
      <c r="AV150" s="12" t="s">
        <v>75</v>
      </c>
      <c r="AW150" s="12" t="s">
        <v>34</v>
      </c>
      <c r="AX150" s="12" t="s">
        <v>70</v>
      </c>
      <c r="AY150" s="196" t="s">
        <v>120</v>
      </c>
    </row>
    <row r="151" spans="2:65" s="11" customFormat="1" ht="13.5">
      <c r="B151" s="186"/>
      <c r="D151" s="187" t="s">
        <v>129</v>
      </c>
      <c r="E151" s="188" t="s">
        <v>5</v>
      </c>
      <c r="F151" s="189" t="s">
        <v>230</v>
      </c>
      <c r="H151" s="190">
        <v>7.68</v>
      </c>
      <c r="I151" s="191"/>
      <c r="L151" s="186"/>
      <c r="M151" s="192"/>
      <c r="N151" s="193"/>
      <c r="O151" s="193"/>
      <c r="P151" s="193"/>
      <c r="Q151" s="193"/>
      <c r="R151" s="193"/>
      <c r="S151" s="193"/>
      <c r="T151" s="194"/>
      <c r="AT151" s="188" t="s">
        <v>129</v>
      </c>
      <c r="AU151" s="188" t="s">
        <v>79</v>
      </c>
      <c r="AV151" s="11" t="s">
        <v>79</v>
      </c>
      <c r="AW151" s="11" t="s">
        <v>34</v>
      </c>
      <c r="AX151" s="11" t="s">
        <v>70</v>
      </c>
      <c r="AY151" s="188" t="s">
        <v>120</v>
      </c>
    </row>
    <row r="152" spans="2:65" s="12" customFormat="1" ht="13.5">
      <c r="B152" s="195"/>
      <c r="D152" s="187" t="s">
        <v>129</v>
      </c>
      <c r="E152" s="196" t="s">
        <v>5</v>
      </c>
      <c r="F152" s="197" t="s">
        <v>224</v>
      </c>
      <c r="H152" s="196" t="s">
        <v>5</v>
      </c>
      <c r="I152" s="198"/>
      <c r="L152" s="195"/>
      <c r="M152" s="199"/>
      <c r="N152" s="200"/>
      <c r="O152" s="200"/>
      <c r="P152" s="200"/>
      <c r="Q152" s="200"/>
      <c r="R152" s="200"/>
      <c r="S152" s="200"/>
      <c r="T152" s="201"/>
      <c r="AT152" s="196" t="s">
        <v>129</v>
      </c>
      <c r="AU152" s="196" t="s">
        <v>79</v>
      </c>
      <c r="AV152" s="12" t="s">
        <v>75</v>
      </c>
      <c r="AW152" s="12" t="s">
        <v>34</v>
      </c>
      <c r="AX152" s="12" t="s">
        <v>70</v>
      </c>
      <c r="AY152" s="196" t="s">
        <v>120</v>
      </c>
    </row>
    <row r="153" spans="2:65" s="11" customFormat="1" ht="13.5">
      <c r="B153" s="186"/>
      <c r="D153" s="187" t="s">
        <v>129</v>
      </c>
      <c r="E153" s="188" t="s">
        <v>5</v>
      </c>
      <c r="F153" s="189" t="s">
        <v>231</v>
      </c>
      <c r="H153" s="190">
        <v>6</v>
      </c>
      <c r="I153" s="191"/>
      <c r="L153" s="186"/>
      <c r="M153" s="192"/>
      <c r="N153" s="193"/>
      <c r="O153" s="193"/>
      <c r="P153" s="193"/>
      <c r="Q153" s="193"/>
      <c r="R153" s="193"/>
      <c r="S153" s="193"/>
      <c r="T153" s="194"/>
      <c r="AT153" s="188" t="s">
        <v>129</v>
      </c>
      <c r="AU153" s="188" t="s">
        <v>79</v>
      </c>
      <c r="AV153" s="11" t="s">
        <v>79</v>
      </c>
      <c r="AW153" s="11" t="s">
        <v>34</v>
      </c>
      <c r="AX153" s="11" t="s">
        <v>70</v>
      </c>
      <c r="AY153" s="188" t="s">
        <v>120</v>
      </c>
    </row>
    <row r="154" spans="2:65" s="13" customFormat="1" ht="13.5">
      <c r="B154" s="202"/>
      <c r="D154" s="187" t="s">
        <v>129</v>
      </c>
      <c r="E154" s="203" t="s">
        <v>5</v>
      </c>
      <c r="F154" s="204" t="s">
        <v>152</v>
      </c>
      <c r="H154" s="205">
        <v>13.68</v>
      </c>
      <c r="I154" s="206"/>
      <c r="L154" s="202"/>
      <c r="M154" s="207"/>
      <c r="N154" s="208"/>
      <c r="O154" s="208"/>
      <c r="P154" s="208"/>
      <c r="Q154" s="208"/>
      <c r="R154" s="208"/>
      <c r="S154" s="208"/>
      <c r="T154" s="209"/>
      <c r="AT154" s="203" t="s">
        <v>129</v>
      </c>
      <c r="AU154" s="203" t="s">
        <v>79</v>
      </c>
      <c r="AV154" s="13" t="s">
        <v>127</v>
      </c>
      <c r="AW154" s="13" t="s">
        <v>34</v>
      </c>
      <c r="AX154" s="13" t="s">
        <v>75</v>
      </c>
      <c r="AY154" s="203" t="s">
        <v>120</v>
      </c>
    </row>
    <row r="155" spans="2:65" s="1" customFormat="1" ht="51" customHeight="1">
      <c r="B155" s="173"/>
      <c r="C155" s="174" t="s">
        <v>232</v>
      </c>
      <c r="D155" s="174" t="s">
        <v>122</v>
      </c>
      <c r="E155" s="175" t="s">
        <v>233</v>
      </c>
      <c r="F155" s="176" t="s">
        <v>234</v>
      </c>
      <c r="G155" s="177" t="s">
        <v>195</v>
      </c>
      <c r="H155" s="178">
        <v>13.68</v>
      </c>
      <c r="I155" s="179"/>
      <c r="J155" s="180">
        <f>ROUND(I155*H155,2)</f>
        <v>0</v>
      </c>
      <c r="K155" s="176" t="s">
        <v>126</v>
      </c>
      <c r="L155" s="41"/>
      <c r="M155" s="181" t="s">
        <v>5</v>
      </c>
      <c r="N155" s="182" t="s">
        <v>41</v>
      </c>
      <c r="O155" s="42"/>
      <c r="P155" s="183">
        <f>O155*H155</f>
        <v>0</v>
      </c>
      <c r="Q155" s="183">
        <v>8.5999999999999998E-4</v>
      </c>
      <c r="R155" s="183">
        <f>Q155*H155</f>
        <v>1.1764799999999999E-2</v>
      </c>
      <c r="S155" s="183">
        <v>0</v>
      </c>
      <c r="T155" s="184">
        <f>S155*H155</f>
        <v>0</v>
      </c>
      <c r="AR155" s="24" t="s">
        <v>127</v>
      </c>
      <c r="AT155" s="24" t="s">
        <v>122</v>
      </c>
      <c r="AU155" s="24" t="s">
        <v>79</v>
      </c>
      <c r="AY155" s="24" t="s">
        <v>120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4" t="s">
        <v>75</v>
      </c>
      <c r="BK155" s="185">
        <f>ROUND(I155*H155,2)</f>
        <v>0</v>
      </c>
      <c r="BL155" s="24" t="s">
        <v>127</v>
      </c>
      <c r="BM155" s="24" t="s">
        <v>235</v>
      </c>
    </row>
    <row r="156" spans="2:65" s="12" customFormat="1" ht="13.5">
      <c r="B156" s="195"/>
      <c r="D156" s="187" t="s">
        <v>129</v>
      </c>
      <c r="E156" s="196" t="s">
        <v>5</v>
      </c>
      <c r="F156" s="197" t="s">
        <v>229</v>
      </c>
      <c r="H156" s="196" t="s">
        <v>5</v>
      </c>
      <c r="I156" s="198"/>
      <c r="L156" s="195"/>
      <c r="M156" s="199"/>
      <c r="N156" s="200"/>
      <c r="O156" s="200"/>
      <c r="P156" s="200"/>
      <c r="Q156" s="200"/>
      <c r="R156" s="200"/>
      <c r="S156" s="200"/>
      <c r="T156" s="201"/>
      <c r="AT156" s="196" t="s">
        <v>129</v>
      </c>
      <c r="AU156" s="196" t="s">
        <v>79</v>
      </c>
      <c r="AV156" s="12" t="s">
        <v>75</v>
      </c>
      <c r="AW156" s="12" t="s">
        <v>34</v>
      </c>
      <c r="AX156" s="12" t="s">
        <v>70</v>
      </c>
      <c r="AY156" s="196" t="s">
        <v>120</v>
      </c>
    </row>
    <row r="157" spans="2:65" s="11" customFormat="1" ht="13.5">
      <c r="B157" s="186"/>
      <c r="D157" s="187" t="s">
        <v>129</v>
      </c>
      <c r="E157" s="188" t="s">
        <v>5</v>
      </c>
      <c r="F157" s="189" t="s">
        <v>230</v>
      </c>
      <c r="H157" s="190">
        <v>7.68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88" t="s">
        <v>129</v>
      </c>
      <c r="AU157" s="188" t="s">
        <v>79</v>
      </c>
      <c r="AV157" s="11" t="s">
        <v>79</v>
      </c>
      <c r="AW157" s="11" t="s">
        <v>34</v>
      </c>
      <c r="AX157" s="11" t="s">
        <v>70</v>
      </c>
      <c r="AY157" s="188" t="s">
        <v>120</v>
      </c>
    </row>
    <row r="158" spans="2:65" s="12" customFormat="1" ht="13.5">
      <c r="B158" s="195"/>
      <c r="D158" s="187" t="s">
        <v>129</v>
      </c>
      <c r="E158" s="196" t="s">
        <v>5</v>
      </c>
      <c r="F158" s="197" t="s">
        <v>224</v>
      </c>
      <c r="H158" s="196" t="s">
        <v>5</v>
      </c>
      <c r="I158" s="198"/>
      <c r="L158" s="195"/>
      <c r="M158" s="199"/>
      <c r="N158" s="200"/>
      <c r="O158" s="200"/>
      <c r="P158" s="200"/>
      <c r="Q158" s="200"/>
      <c r="R158" s="200"/>
      <c r="S158" s="200"/>
      <c r="T158" s="201"/>
      <c r="AT158" s="196" t="s">
        <v>129</v>
      </c>
      <c r="AU158" s="196" t="s">
        <v>79</v>
      </c>
      <c r="AV158" s="12" t="s">
        <v>75</v>
      </c>
      <c r="AW158" s="12" t="s">
        <v>34</v>
      </c>
      <c r="AX158" s="12" t="s">
        <v>70</v>
      </c>
      <c r="AY158" s="196" t="s">
        <v>120</v>
      </c>
    </row>
    <row r="159" spans="2:65" s="11" customFormat="1" ht="13.5">
      <c r="B159" s="186"/>
      <c r="D159" s="187" t="s">
        <v>129</v>
      </c>
      <c r="E159" s="188" t="s">
        <v>5</v>
      </c>
      <c r="F159" s="189" t="s">
        <v>231</v>
      </c>
      <c r="H159" s="190">
        <v>6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88" t="s">
        <v>129</v>
      </c>
      <c r="AU159" s="188" t="s">
        <v>79</v>
      </c>
      <c r="AV159" s="11" t="s">
        <v>79</v>
      </c>
      <c r="AW159" s="11" t="s">
        <v>34</v>
      </c>
      <c r="AX159" s="11" t="s">
        <v>70</v>
      </c>
      <c r="AY159" s="188" t="s">
        <v>120</v>
      </c>
    </row>
    <row r="160" spans="2:65" s="13" customFormat="1" ht="13.5">
      <c r="B160" s="202"/>
      <c r="D160" s="187" t="s">
        <v>129</v>
      </c>
      <c r="E160" s="203" t="s">
        <v>5</v>
      </c>
      <c r="F160" s="204" t="s">
        <v>152</v>
      </c>
      <c r="H160" s="205">
        <v>13.68</v>
      </c>
      <c r="I160" s="206"/>
      <c r="L160" s="202"/>
      <c r="M160" s="207"/>
      <c r="N160" s="208"/>
      <c r="O160" s="208"/>
      <c r="P160" s="208"/>
      <c r="Q160" s="208"/>
      <c r="R160" s="208"/>
      <c r="S160" s="208"/>
      <c r="T160" s="209"/>
      <c r="AT160" s="203" t="s">
        <v>129</v>
      </c>
      <c r="AU160" s="203" t="s">
        <v>79</v>
      </c>
      <c r="AV160" s="13" t="s">
        <v>127</v>
      </c>
      <c r="AW160" s="13" t="s">
        <v>34</v>
      </c>
      <c r="AX160" s="13" t="s">
        <v>75</v>
      </c>
      <c r="AY160" s="203" t="s">
        <v>120</v>
      </c>
    </row>
    <row r="161" spans="2:65" s="1" customFormat="1" ht="16.5" customHeight="1">
      <c r="B161" s="173"/>
      <c r="C161" s="174" t="s">
        <v>236</v>
      </c>
      <c r="D161" s="174" t="s">
        <v>122</v>
      </c>
      <c r="E161" s="175" t="s">
        <v>237</v>
      </c>
      <c r="F161" s="176" t="s">
        <v>238</v>
      </c>
      <c r="G161" s="177" t="s">
        <v>125</v>
      </c>
      <c r="H161" s="178">
        <v>5.6539999999999999</v>
      </c>
      <c r="I161" s="179"/>
      <c r="J161" s="180">
        <f>ROUND(I161*H161,2)</f>
        <v>0</v>
      </c>
      <c r="K161" s="176" t="s">
        <v>126</v>
      </c>
      <c r="L161" s="41"/>
      <c r="M161" s="181" t="s">
        <v>5</v>
      </c>
      <c r="N161" s="182" t="s">
        <v>41</v>
      </c>
      <c r="O161" s="4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24" t="s">
        <v>127</v>
      </c>
      <c r="AT161" s="24" t="s">
        <v>122</v>
      </c>
      <c r="AU161" s="24" t="s">
        <v>79</v>
      </c>
      <c r="AY161" s="24" t="s">
        <v>120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4" t="s">
        <v>75</v>
      </c>
      <c r="BK161" s="185">
        <f>ROUND(I161*H161,2)</f>
        <v>0</v>
      </c>
      <c r="BL161" s="24" t="s">
        <v>127</v>
      </c>
      <c r="BM161" s="24" t="s">
        <v>239</v>
      </c>
    </row>
    <row r="162" spans="2:65" s="12" customFormat="1" ht="13.5">
      <c r="B162" s="195"/>
      <c r="D162" s="187" t="s">
        <v>129</v>
      </c>
      <c r="E162" s="196" t="s">
        <v>5</v>
      </c>
      <c r="F162" s="197" t="s">
        <v>240</v>
      </c>
      <c r="H162" s="196" t="s">
        <v>5</v>
      </c>
      <c r="I162" s="198"/>
      <c r="L162" s="195"/>
      <c r="M162" s="199"/>
      <c r="N162" s="200"/>
      <c r="O162" s="200"/>
      <c r="P162" s="200"/>
      <c r="Q162" s="200"/>
      <c r="R162" s="200"/>
      <c r="S162" s="200"/>
      <c r="T162" s="201"/>
      <c r="AT162" s="196" t="s">
        <v>129</v>
      </c>
      <c r="AU162" s="196" t="s">
        <v>79</v>
      </c>
      <c r="AV162" s="12" t="s">
        <v>75</v>
      </c>
      <c r="AW162" s="12" t="s">
        <v>34</v>
      </c>
      <c r="AX162" s="12" t="s">
        <v>70</v>
      </c>
      <c r="AY162" s="196" t="s">
        <v>120</v>
      </c>
    </row>
    <row r="163" spans="2:65" s="11" customFormat="1" ht="13.5">
      <c r="B163" s="186"/>
      <c r="D163" s="187" t="s">
        <v>129</v>
      </c>
      <c r="E163" s="188" t="s">
        <v>5</v>
      </c>
      <c r="F163" s="189" t="s">
        <v>241</v>
      </c>
      <c r="H163" s="190">
        <v>5.6539999999999999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88" t="s">
        <v>129</v>
      </c>
      <c r="AU163" s="188" t="s">
        <v>79</v>
      </c>
      <c r="AV163" s="11" t="s">
        <v>79</v>
      </c>
      <c r="AW163" s="11" t="s">
        <v>34</v>
      </c>
      <c r="AX163" s="11" t="s">
        <v>75</v>
      </c>
      <c r="AY163" s="188" t="s">
        <v>120</v>
      </c>
    </row>
    <row r="164" spans="2:65" s="1" customFormat="1" ht="16.5" customHeight="1">
      <c r="B164" s="173"/>
      <c r="C164" s="218" t="s">
        <v>242</v>
      </c>
      <c r="D164" s="218" t="s">
        <v>204</v>
      </c>
      <c r="E164" s="219" t="s">
        <v>243</v>
      </c>
      <c r="F164" s="220" t="s">
        <v>244</v>
      </c>
      <c r="G164" s="221" t="s">
        <v>245</v>
      </c>
      <c r="H164" s="222">
        <v>13.57</v>
      </c>
      <c r="I164" s="223"/>
      <c r="J164" s="224">
        <f>ROUND(I164*H164,2)</f>
        <v>0</v>
      </c>
      <c r="K164" s="220" t="s">
        <v>126</v>
      </c>
      <c r="L164" s="225"/>
      <c r="M164" s="226" t="s">
        <v>5</v>
      </c>
      <c r="N164" s="227" t="s">
        <v>41</v>
      </c>
      <c r="O164" s="42"/>
      <c r="P164" s="183">
        <f>O164*H164</f>
        <v>0</v>
      </c>
      <c r="Q164" s="183">
        <v>1</v>
      </c>
      <c r="R164" s="183">
        <f>Q164*H164</f>
        <v>13.57</v>
      </c>
      <c r="S164" s="183">
        <v>0</v>
      </c>
      <c r="T164" s="184">
        <f>S164*H164</f>
        <v>0</v>
      </c>
      <c r="AR164" s="24" t="s">
        <v>175</v>
      </c>
      <c r="AT164" s="24" t="s">
        <v>204</v>
      </c>
      <c r="AU164" s="24" t="s">
        <v>79</v>
      </c>
      <c r="AY164" s="24" t="s">
        <v>120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24" t="s">
        <v>75</v>
      </c>
      <c r="BK164" s="185">
        <f>ROUND(I164*H164,2)</f>
        <v>0</v>
      </c>
      <c r="BL164" s="24" t="s">
        <v>127</v>
      </c>
      <c r="BM164" s="24" t="s">
        <v>246</v>
      </c>
    </row>
    <row r="165" spans="2:65" s="11" customFormat="1" ht="13.5">
      <c r="B165" s="186"/>
      <c r="D165" s="187" t="s">
        <v>129</v>
      </c>
      <c r="F165" s="189" t="s">
        <v>247</v>
      </c>
      <c r="H165" s="190">
        <v>13.57</v>
      </c>
      <c r="I165" s="191"/>
      <c r="L165" s="186"/>
      <c r="M165" s="192"/>
      <c r="N165" s="193"/>
      <c r="O165" s="193"/>
      <c r="P165" s="193"/>
      <c r="Q165" s="193"/>
      <c r="R165" s="193"/>
      <c r="S165" s="193"/>
      <c r="T165" s="194"/>
      <c r="AT165" s="188" t="s">
        <v>129</v>
      </c>
      <c r="AU165" s="188" t="s">
        <v>79</v>
      </c>
      <c r="AV165" s="11" t="s">
        <v>79</v>
      </c>
      <c r="AW165" s="11" t="s">
        <v>6</v>
      </c>
      <c r="AX165" s="11" t="s">
        <v>75</v>
      </c>
      <c r="AY165" s="188" t="s">
        <v>120</v>
      </c>
    </row>
    <row r="166" spans="2:65" s="10" customFormat="1" ht="29.85" customHeight="1">
      <c r="B166" s="160"/>
      <c r="D166" s="161" t="s">
        <v>69</v>
      </c>
      <c r="E166" s="171" t="s">
        <v>127</v>
      </c>
      <c r="F166" s="171" t="s">
        <v>248</v>
      </c>
      <c r="I166" s="163"/>
      <c r="J166" s="172">
        <f>BK166</f>
        <v>0</v>
      </c>
      <c r="L166" s="160"/>
      <c r="M166" s="165"/>
      <c r="N166" s="166"/>
      <c r="O166" s="166"/>
      <c r="P166" s="167">
        <f>SUM(P167:P172)</f>
        <v>0</v>
      </c>
      <c r="Q166" s="166"/>
      <c r="R166" s="167">
        <f>SUM(R167:R172)</f>
        <v>0</v>
      </c>
      <c r="S166" s="166"/>
      <c r="T166" s="168">
        <f>SUM(T167:T172)</f>
        <v>0</v>
      </c>
      <c r="AR166" s="161" t="s">
        <v>75</v>
      </c>
      <c r="AT166" s="169" t="s">
        <v>69</v>
      </c>
      <c r="AU166" s="169" t="s">
        <v>75</v>
      </c>
      <c r="AY166" s="161" t="s">
        <v>120</v>
      </c>
      <c r="BK166" s="170">
        <f>SUM(BK167:BK172)</f>
        <v>0</v>
      </c>
    </row>
    <row r="167" spans="2:65" s="1" customFormat="1" ht="25.5" customHeight="1">
      <c r="B167" s="173"/>
      <c r="C167" s="174" t="s">
        <v>249</v>
      </c>
      <c r="D167" s="174" t="s">
        <v>122</v>
      </c>
      <c r="E167" s="175" t="s">
        <v>250</v>
      </c>
      <c r="F167" s="176" t="s">
        <v>251</v>
      </c>
      <c r="G167" s="177" t="s">
        <v>125</v>
      </c>
      <c r="H167" s="178">
        <v>8.24</v>
      </c>
      <c r="I167" s="179"/>
      <c r="J167" s="180">
        <f>ROUND(I167*H167,2)</f>
        <v>0</v>
      </c>
      <c r="K167" s="176" t="s">
        <v>126</v>
      </c>
      <c r="L167" s="41"/>
      <c r="M167" s="181" t="s">
        <v>5</v>
      </c>
      <c r="N167" s="182" t="s">
        <v>41</v>
      </c>
      <c r="O167" s="42"/>
      <c r="P167" s="183">
        <f>O167*H167</f>
        <v>0</v>
      </c>
      <c r="Q167" s="183">
        <v>0</v>
      </c>
      <c r="R167" s="183">
        <f>Q167*H167</f>
        <v>0</v>
      </c>
      <c r="S167" s="183">
        <v>0</v>
      </c>
      <c r="T167" s="184">
        <f>S167*H167</f>
        <v>0</v>
      </c>
      <c r="AR167" s="24" t="s">
        <v>127</v>
      </c>
      <c r="AT167" s="24" t="s">
        <v>122</v>
      </c>
      <c r="AU167" s="24" t="s">
        <v>79</v>
      </c>
      <c r="AY167" s="24" t="s">
        <v>120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4" t="s">
        <v>75</v>
      </c>
      <c r="BK167" s="185">
        <f>ROUND(I167*H167,2)</f>
        <v>0</v>
      </c>
      <c r="BL167" s="24" t="s">
        <v>127</v>
      </c>
      <c r="BM167" s="24" t="s">
        <v>252</v>
      </c>
    </row>
    <row r="168" spans="2:65" s="12" customFormat="1" ht="13.5">
      <c r="B168" s="195"/>
      <c r="D168" s="187" t="s">
        <v>129</v>
      </c>
      <c r="E168" s="196" t="s">
        <v>5</v>
      </c>
      <c r="F168" s="197" t="s">
        <v>171</v>
      </c>
      <c r="H168" s="196" t="s">
        <v>5</v>
      </c>
      <c r="I168" s="198"/>
      <c r="L168" s="195"/>
      <c r="M168" s="199"/>
      <c r="N168" s="200"/>
      <c r="O168" s="200"/>
      <c r="P168" s="200"/>
      <c r="Q168" s="200"/>
      <c r="R168" s="200"/>
      <c r="S168" s="200"/>
      <c r="T168" s="201"/>
      <c r="AT168" s="196" t="s">
        <v>129</v>
      </c>
      <c r="AU168" s="196" t="s">
        <v>79</v>
      </c>
      <c r="AV168" s="12" t="s">
        <v>75</v>
      </c>
      <c r="AW168" s="12" t="s">
        <v>34</v>
      </c>
      <c r="AX168" s="12" t="s">
        <v>70</v>
      </c>
      <c r="AY168" s="196" t="s">
        <v>120</v>
      </c>
    </row>
    <row r="169" spans="2:65" s="11" customFormat="1" ht="13.5">
      <c r="B169" s="186"/>
      <c r="D169" s="187" t="s">
        <v>129</v>
      </c>
      <c r="E169" s="188" t="s">
        <v>5</v>
      </c>
      <c r="F169" s="189" t="s">
        <v>253</v>
      </c>
      <c r="H169" s="190">
        <v>5.68</v>
      </c>
      <c r="I169" s="191"/>
      <c r="L169" s="186"/>
      <c r="M169" s="192"/>
      <c r="N169" s="193"/>
      <c r="O169" s="193"/>
      <c r="P169" s="193"/>
      <c r="Q169" s="193"/>
      <c r="R169" s="193"/>
      <c r="S169" s="193"/>
      <c r="T169" s="194"/>
      <c r="AT169" s="188" t="s">
        <v>129</v>
      </c>
      <c r="AU169" s="188" t="s">
        <v>79</v>
      </c>
      <c r="AV169" s="11" t="s">
        <v>79</v>
      </c>
      <c r="AW169" s="11" t="s">
        <v>34</v>
      </c>
      <c r="AX169" s="11" t="s">
        <v>70</v>
      </c>
      <c r="AY169" s="188" t="s">
        <v>120</v>
      </c>
    </row>
    <row r="170" spans="2:65" s="12" customFormat="1" ht="13.5">
      <c r="B170" s="195"/>
      <c r="D170" s="187" t="s">
        <v>129</v>
      </c>
      <c r="E170" s="196" t="s">
        <v>5</v>
      </c>
      <c r="F170" s="197" t="s">
        <v>173</v>
      </c>
      <c r="H170" s="196" t="s">
        <v>5</v>
      </c>
      <c r="I170" s="198"/>
      <c r="L170" s="195"/>
      <c r="M170" s="199"/>
      <c r="N170" s="200"/>
      <c r="O170" s="200"/>
      <c r="P170" s="200"/>
      <c r="Q170" s="200"/>
      <c r="R170" s="200"/>
      <c r="S170" s="200"/>
      <c r="T170" s="201"/>
      <c r="AT170" s="196" t="s">
        <v>129</v>
      </c>
      <c r="AU170" s="196" t="s">
        <v>79</v>
      </c>
      <c r="AV170" s="12" t="s">
        <v>75</v>
      </c>
      <c r="AW170" s="12" t="s">
        <v>34</v>
      </c>
      <c r="AX170" s="12" t="s">
        <v>70</v>
      </c>
      <c r="AY170" s="196" t="s">
        <v>120</v>
      </c>
    </row>
    <row r="171" spans="2:65" s="11" customFormat="1" ht="13.5">
      <c r="B171" s="186"/>
      <c r="D171" s="187" t="s">
        <v>129</v>
      </c>
      <c r="E171" s="188" t="s">
        <v>5</v>
      </c>
      <c r="F171" s="189" t="s">
        <v>254</v>
      </c>
      <c r="H171" s="190">
        <v>2.56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88" t="s">
        <v>129</v>
      </c>
      <c r="AU171" s="188" t="s">
        <v>79</v>
      </c>
      <c r="AV171" s="11" t="s">
        <v>79</v>
      </c>
      <c r="AW171" s="11" t="s">
        <v>34</v>
      </c>
      <c r="AX171" s="11" t="s">
        <v>70</v>
      </c>
      <c r="AY171" s="188" t="s">
        <v>120</v>
      </c>
    </row>
    <row r="172" spans="2:65" s="13" customFormat="1" ht="13.5">
      <c r="B172" s="202"/>
      <c r="D172" s="187" t="s">
        <v>129</v>
      </c>
      <c r="E172" s="203" t="s">
        <v>5</v>
      </c>
      <c r="F172" s="204" t="s">
        <v>152</v>
      </c>
      <c r="H172" s="205">
        <v>8.24</v>
      </c>
      <c r="I172" s="206"/>
      <c r="L172" s="202"/>
      <c r="M172" s="207"/>
      <c r="N172" s="208"/>
      <c r="O172" s="208"/>
      <c r="P172" s="208"/>
      <c r="Q172" s="208"/>
      <c r="R172" s="208"/>
      <c r="S172" s="208"/>
      <c r="T172" s="209"/>
      <c r="AT172" s="203" t="s">
        <v>129</v>
      </c>
      <c r="AU172" s="203" t="s">
        <v>79</v>
      </c>
      <c r="AV172" s="13" t="s">
        <v>127</v>
      </c>
      <c r="AW172" s="13" t="s">
        <v>34</v>
      </c>
      <c r="AX172" s="13" t="s">
        <v>75</v>
      </c>
      <c r="AY172" s="203" t="s">
        <v>120</v>
      </c>
    </row>
    <row r="173" spans="2:65" s="10" customFormat="1" ht="29.85" customHeight="1">
      <c r="B173" s="160"/>
      <c r="D173" s="161" t="s">
        <v>69</v>
      </c>
      <c r="E173" s="171" t="s">
        <v>175</v>
      </c>
      <c r="F173" s="171" t="s">
        <v>255</v>
      </c>
      <c r="I173" s="163"/>
      <c r="J173" s="172">
        <f>BK173</f>
        <v>0</v>
      </c>
      <c r="L173" s="160"/>
      <c r="M173" s="165"/>
      <c r="N173" s="166"/>
      <c r="O173" s="166"/>
      <c r="P173" s="167">
        <f>SUM(P174:P185)</f>
        <v>0</v>
      </c>
      <c r="Q173" s="166"/>
      <c r="R173" s="167">
        <f>SUM(R174:R185)</f>
        <v>0.56304999999999994</v>
      </c>
      <c r="S173" s="166"/>
      <c r="T173" s="168">
        <f>SUM(T174:T185)</f>
        <v>0</v>
      </c>
      <c r="AR173" s="161" t="s">
        <v>75</v>
      </c>
      <c r="AT173" s="169" t="s">
        <v>69</v>
      </c>
      <c r="AU173" s="169" t="s">
        <v>75</v>
      </c>
      <c r="AY173" s="161" t="s">
        <v>120</v>
      </c>
      <c r="BK173" s="170">
        <f>SUM(BK174:BK185)</f>
        <v>0</v>
      </c>
    </row>
    <row r="174" spans="2:65" s="1" customFormat="1" ht="25.5" customHeight="1">
      <c r="B174" s="173"/>
      <c r="C174" s="174" t="s">
        <v>256</v>
      </c>
      <c r="D174" s="174" t="s">
        <v>122</v>
      </c>
      <c r="E174" s="175" t="s">
        <v>257</v>
      </c>
      <c r="F174" s="176" t="s">
        <v>258</v>
      </c>
      <c r="G174" s="177" t="s">
        <v>259</v>
      </c>
      <c r="H174" s="178">
        <v>71</v>
      </c>
      <c r="I174" s="179"/>
      <c r="J174" s="180">
        <f>ROUND(I174*H174,2)</f>
        <v>0</v>
      </c>
      <c r="K174" s="176" t="s">
        <v>126</v>
      </c>
      <c r="L174" s="41"/>
      <c r="M174" s="181" t="s">
        <v>5</v>
      </c>
      <c r="N174" s="182" t="s">
        <v>41</v>
      </c>
      <c r="O174" s="42"/>
      <c r="P174" s="183">
        <f>O174*H174</f>
        <v>0</v>
      </c>
      <c r="Q174" s="183">
        <v>2.6800000000000001E-3</v>
      </c>
      <c r="R174" s="183">
        <f>Q174*H174</f>
        <v>0.19028</v>
      </c>
      <c r="S174" s="183">
        <v>0</v>
      </c>
      <c r="T174" s="184">
        <f>S174*H174</f>
        <v>0</v>
      </c>
      <c r="AR174" s="24" t="s">
        <v>127</v>
      </c>
      <c r="AT174" s="24" t="s">
        <v>122</v>
      </c>
      <c r="AU174" s="24" t="s">
        <v>79</v>
      </c>
      <c r="AY174" s="24" t="s">
        <v>120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24" t="s">
        <v>75</v>
      </c>
      <c r="BK174" s="185">
        <f>ROUND(I174*H174,2)</f>
        <v>0</v>
      </c>
      <c r="BL174" s="24" t="s">
        <v>127</v>
      </c>
      <c r="BM174" s="24" t="s">
        <v>260</v>
      </c>
    </row>
    <row r="175" spans="2:65" s="12" customFormat="1" ht="13.5">
      <c r="B175" s="195"/>
      <c r="D175" s="187" t="s">
        <v>129</v>
      </c>
      <c r="E175" s="196" t="s">
        <v>5</v>
      </c>
      <c r="F175" s="197" t="s">
        <v>261</v>
      </c>
      <c r="H175" s="196" t="s">
        <v>5</v>
      </c>
      <c r="I175" s="198"/>
      <c r="L175" s="195"/>
      <c r="M175" s="199"/>
      <c r="N175" s="200"/>
      <c r="O175" s="200"/>
      <c r="P175" s="200"/>
      <c r="Q175" s="200"/>
      <c r="R175" s="200"/>
      <c r="S175" s="200"/>
      <c r="T175" s="201"/>
      <c r="AT175" s="196" t="s">
        <v>129</v>
      </c>
      <c r="AU175" s="196" t="s">
        <v>79</v>
      </c>
      <c r="AV175" s="12" t="s">
        <v>75</v>
      </c>
      <c r="AW175" s="12" t="s">
        <v>34</v>
      </c>
      <c r="AX175" s="12" t="s">
        <v>70</v>
      </c>
      <c r="AY175" s="196" t="s">
        <v>120</v>
      </c>
    </row>
    <row r="176" spans="2:65" s="11" customFormat="1" ht="13.5">
      <c r="B176" s="186"/>
      <c r="D176" s="187" t="s">
        <v>129</v>
      </c>
      <c r="E176" s="188" t="s">
        <v>5</v>
      </c>
      <c r="F176" s="189" t="s">
        <v>262</v>
      </c>
      <c r="H176" s="190">
        <v>71</v>
      </c>
      <c r="I176" s="191"/>
      <c r="L176" s="186"/>
      <c r="M176" s="192"/>
      <c r="N176" s="193"/>
      <c r="O176" s="193"/>
      <c r="P176" s="193"/>
      <c r="Q176" s="193"/>
      <c r="R176" s="193"/>
      <c r="S176" s="193"/>
      <c r="T176" s="194"/>
      <c r="AT176" s="188" t="s">
        <v>129</v>
      </c>
      <c r="AU176" s="188" t="s">
        <v>79</v>
      </c>
      <c r="AV176" s="11" t="s">
        <v>79</v>
      </c>
      <c r="AW176" s="11" t="s">
        <v>34</v>
      </c>
      <c r="AX176" s="11" t="s">
        <v>75</v>
      </c>
      <c r="AY176" s="188" t="s">
        <v>120</v>
      </c>
    </row>
    <row r="177" spans="2:65" s="1" customFormat="1" ht="25.5" customHeight="1">
      <c r="B177" s="173"/>
      <c r="C177" s="174" t="s">
        <v>10</v>
      </c>
      <c r="D177" s="174" t="s">
        <v>122</v>
      </c>
      <c r="E177" s="175" t="s">
        <v>263</v>
      </c>
      <c r="F177" s="176" t="s">
        <v>264</v>
      </c>
      <c r="G177" s="177" t="s">
        <v>259</v>
      </c>
      <c r="H177" s="178">
        <v>32</v>
      </c>
      <c r="I177" s="179"/>
      <c r="J177" s="180">
        <f>ROUND(I177*H177,2)</f>
        <v>0</v>
      </c>
      <c r="K177" s="176" t="s">
        <v>126</v>
      </c>
      <c r="L177" s="41"/>
      <c r="M177" s="181" t="s">
        <v>5</v>
      </c>
      <c r="N177" s="182" t="s">
        <v>41</v>
      </c>
      <c r="O177" s="42"/>
      <c r="P177" s="183">
        <f>O177*H177</f>
        <v>0</v>
      </c>
      <c r="Q177" s="183">
        <v>1.1480000000000001E-2</v>
      </c>
      <c r="R177" s="183">
        <f>Q177*H177</f>
        <v>0.36736000000000002</v>
      </c>
      <c r="S177" s="183">
        <v>0</v>
      </c>
      <c r="T177" s="184">
        <f>S177*H177</f>
        <v>0</v>
      </c>
      <c r="AR177" s="24" t="s">
        <v>127</v>
      </c>
      <c r="AT177" s="24" t="s">
        <v>122</v>
      </c>
      <c r="AU177" s="24" t="s">
        <v>79</v>
      </c>
      <c r="AY177" s="24" t="s">
        <v>120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4" t="s">
        <v>75</v>
      </c>
      <c r="BK177" s="185">
        <f>ROUND(I177*H177,2)</f>
        <v>0</v>
      </c>
      <c r="BL177" s="24" t="s">
        <v>127</v>
      </c>
      <c r="BM177" s="24" t="s">
        <v>265</v>
      </c>
    </row>
    <row r="178" spans="2:65" s="12" customFormat="1" ht="13.5">
      <c r="B178" s="195"/>
      <c r="D178" s="187" t="s">
        <v>129</v>
      </c>
      <c r="E178" s="196" t="s">
        <v>5</v>
      </c>
      <c r="F178" s="197" t="s">
        <v>266</v>
      </c>
      <c r="H178" s="196" t="s">
        <v>5</v>
      </c>
      <c r="I178" s="198"/>
      <c r="L178" s="195"/>
      <c r="M178" s="199"/>
      <c r="N178" s="200"/>
      <c r="O178" s="200"/>
      <c r="P178" s="200"/>
      <c r="Q178" s="200"/>
      <c r="R178" s="200"/>
      <c r="S178" s="200"/>
      <c r="T178" s="201"/>
      <c r="AT178" s="196" t="s">
        <v>129</v>
      </c>
      <c r="AU178" s="196" t="s">
        <v>79</v>
      </c>
      <c r="AV178" s="12" t="s">
        <v>75</v>
      </c>
      <c r="AW178" s="12" t="s">
        <v>34</v>
      </c>
      <c r="AX178" s="12" t="s">
        <v>70</v>
      </c>
      <c r="AY178" s="196" t="s">
        <v>120</v>
      </c>
    </row>
    <row r="179" spans="2:65" s="11" customFormat="1" ht="13.5">
      <c r="B179" s="186"/>
      <c r="D179" s="187" t="s">
        <v>129</v>
      </c>
      <c r="E179" s="188" t="s">
        <v>5</v>
      </c>
      <c r="F179" s="189" t="s">
        <v>267</v>
      </c>
      <c r="H179" s="190">
        <v>32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88" t="s">
        <v>129</v>
      </c>
      <c r="AU179" s="188" t="s">
        <v>79</v>
      </c>
      <c r="AV179" s="11" t="s">
        <v>79</v>
      </c>
      <c r="AW179" s="11" t="s">
        <v>34</v>
      </c>
      <c r="AX179" s="11" t="s">
        <v>75</v>
      </c>
      <c r="AY179" s="188" t="s">
        <v>120</v>
      </c>
    </row>
    <row r="180" spans="2:65" s="1" customFormat="1" ht="25.5" customHeight="1">
      <c r="B180" s="173"/>
      <c r="C180" s="174" t="s">
        <v>268</v>
      </c>
      <c r="D180" s="174" t="s">
        <v>122</v>
      </c>
      <c r="E180" s="175" t="s">
        <v>269</v>
      </c>
      <c r="F180" s="176" t="s">
        <v>270</v>
      </c>
      <c r="G180" s="177" t="s">
        <v>271</v>
      </c>
      <c r="H180" s="178">
        <v>2</v>
      </c>
      <c r="I180" s="179"/>
      <c r="J180" s="180">
        <f>ROUND(I180*H180,2)</f>
        <v>0</v>
      </c>
      <c r="K180" s="176" t="s">
        <v>126</v>
      </c>
      <c r="L180" s="41"/>
      <c r="M180" s="181" t="s">
        <v>5</v>
      </c>
      <c r="N180" s="182" t="s">
        <v>41</v>
      </c>
      <c r="O180" s="42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AR180" s="24" t="s">
        <v>127</v>
      </c>
      <c r="AT180" s="24" t="s">
        <v>122</v>
      </c>
      <c r="AU180" s="24" t="s">
        <v>79</v>
      </c>
      <c r="AY180" s="24" t="s">
        <v>120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24" t="s">
        <v>75</v>
      </c>
      <c r="BK180" s="185">
        <f>ROUND(I180*H180,2)</f>
        <v>0</v>
      </c>
      <c r="BL180" s="24" t="s">
        <v>127</v>
      </c>
      <c r="BM180" s="24" t="s">
        <v>272</v>
      </c>
    </row>
    <row r="181" spans="2:65" s="1" customFormat="1" ht="16.5" customHeight="1">
      <c r="B181" s="173"/>
      <c r="C181" s="218" t="s">
        <v>273</v>
      </c>
      <c r="D181" s="218" t="s">
        <v>204</v>
      </c>
      <c r="E181" s="219" t="s">
        <v>274</v>
      </c>
      <c r="F181" s="220" t="s">
        <v>275</v>
      </c>
      <c r="G181" s="221" t="s">
        <v>271</v>
      </c>
      <c r="H181" s="222">
        <v>2</v>
      </c>
      <c r="I181" s="223"/>
      <c r="J181" s="224">
        <f>ROUND(I181*H181,2)</f>
        <v>0</v>
      </c>
      <c r="K181" s="220" t="s">
        <v>126</v>
      </c>
      <c r="L181" s="225"/>
      <c r="M181" s="226" t="s">
        <v>5</v>
      </c>
      <c r="N181" s="227" t="s">
        <v>41</v>
      </c>
      <c r="O181" s="42"/>
      <c r="P181" s="183">
        <f>O181*H181</f>
        <v>0</v>
      </c>
      <c r="Q181" s="183">
        <v>5.0000000000000001E-4</v>
      </c>
      <c r="R181" s="183">
        <f>Q181*H181</f>
        <v>1E-3</v>
      </c>
      <c r="S181" s="183">
        <v>0</v>
      </c>
      <c r="T181" s="184">
        <f>S181*H181</f>
        <v>0</v>
      </c>
      <c r="AR181" s="24" t="s">
        <v>175</v>
      </c>
      <c r="AT181" s="24" t="s">
        <v>204</v>
      </c>
      <c r="AU181" s="24" t="s">
        <v>79</v>
      </c>
      <c r="AY181" s="24" t="s">
        <v>120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4" t="s">
        <v>75</v>
      </c>
      <c r="BK181" s="185">
        <f>ROUND(I181*H181,2)</f>
        <v>0</v>
      </c>
      <c r="BL181" s="24" t="s">
        <v>127</v>
      </c>
      <c r="BM181" s="24" t="s">
        <v>276</v>
      </c>
    </row>
    <row r="182" spans="2:65" s="1" customFormat="1" ht="25.5" customHeight="1">
      <c r="B182" s="173"/>
      <c r="C182" s="174" t="s">
        <v>277</v>
      </c>
      <c r="D182" s="174" t="s">
        <v>122</v>
      </c>
      <c r="E182" s="175" t="s">
        <v>278</v>
      </c>
      <c r="F182" s="176" t="s">
        <v>279</v>
      </c>
      <c r="G182" s="177" t="s">
        <v>271</v>
      </c>
      <c r="H182" s="178">
        <v>1</v>
      </c>
      <c r="I182" s="179"/>
      <c r="J182" s="180">
        <f>ROUND(I182*H182,2)</f>
        <v>0</v>
      </c>
      <c r="K182" s="176" t="s">
        <v>126</v>
      </c>
      <c r="L182" s="41"/>
      <c r="M182" s="181" t="s">
        <v>5</v>
      </c>
      <c r="N182" s="182" t="s">
        <v>41</v>
      </c>
      <c r="O182" s="42"/>
      <c r="P182" s="183">
        <f>O182*H182</f>
        <v>0</v>
      </c>
      <c r="Q182" s="183">
        <v>1.0000000000000001E-5</v>
      </c>
      <c r="R182" s="183">
        <f>Q182*H182</f>
        <v>1.0000000000000001E-5</v>
      </c>
      <c r="S182" s="183">
        <v>0</v>
      </c>
      <c r="T182" s="184">
        <f>S182*H182</f>
        <v>0</v>
      </c>
      <c r="AR182" s="24" t="s">
        <v>127</v>
      </c>
      <c r="AT182" s="24" t="s">
        <v>122</v>
      </c>
      <c r="AU182" s="24" t="s">
        <v>79</v>
      </c>
      <c r="AY182" s="24" t="s">
        <v>120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4" t="s">
        <v>75</v>
      </c>
      <c r="BK182" s="185">
        <f>ROUND(I182*H182,2)</f>
        <v>0</v>
      </c>
      <c r="BL182" s="24" t="s">
        <v>127</v>
      </c>
      <c r="BM182" s="24" t="s">
        <v>280</v>
      </c>
    </row>
    <row r="183" spans="2:65" s="12" customFormat="1" ht="13.5">
      <c r="B183" s="195"/>
      <c r="D183" s="187" t="s">
        <v>129</v>
      </c>
      <c r="E183" s="196" t="s">
        <v>5</v>
      </c>
      <c r="F183" s="197" t="s">
        <v>281</v>
      </c>
      <c r="H183" s="196" t="s">
        <v>5</v>
      </c>
      <c r="I183" s="198"/>
      <c r="L183" s="195"/>
      <c r="M183" s="199"/>
      <c r="N183" s="200"/>
      <c r="O183" s="200"/>
      <c r="P183" s="200"/>
      <c r="Q183" s="200"/>
      <c r="R183" s="200"/>
      <c r="S183" s="200"/>
      <c r="T183" s="201"/>
      <c r="AT183" s="196" t="s">
        <v>129</v>
      </c>
      <c r="AU183" s="196" t="s">
        <v>79</v>
      </c>
      <c r="AV183" s="12" t="s">
        <v>75</v>
      </c>
      <c r="AW183" s="12" t="s">
        <v>34</v>
      </c>
      <c r="AX183" s="12" t="s">
        <v>70</v>
      </c>
      <c r="AY183" s="196" t="s">
        <v>120</v>
      </c>
    </row>
    <row r="184" spans="2:65" s="11" customFormat="1" ht="13.5">
      <c r="B184" s="186"/>
      <c r="D184" s="187" t="s">
        <v>129</v>
      </c>
      <c r="E184" s="188" t="s">
        <v>5</v>
      </c>
      <c r="F184" s="189" t="s">
        <v>75</v>
      </c>
      <c r="H184" s="190">
        <v>1</v>
      </c>
      <c r="I184" s="191"/>
      <c r="L184" s="186"/>
      <c r="M184" s="192"/>
      <c r="N184" s="193"/>
      <c r="O184" s="193"/>
      <c r="P184" s="193"/>
      <c r="Q184" s="193"/>
      <c r="R184" s="193"/>
      <c r="S184" s="193"/>
      <c r="T184" s="194"/>
      <c r="AT184" s="188" t="s">
        <v>129</v>
      </c>
      <c r="AU184" s="188" t="s">
        <v>79</v>
      </c>
      <c r="AV184" s="11" t="s">
        <v>79</v>
      </c>
      <c r="AW184" s="11" t="s">
        <v>34</v>
      </c>
      <c r="AX184" s="11" t="s">
        <v>75</v>
      </c>
      <c r="AY184" s="188" t="s">
        <v>120</v>
      </c>
    </row>
    <row r="185" spans="2:65" s="1" customFormat="1" ht="16.5" customHeight="1">
      <c r="B185" s="173"/>
      <c r="C185" s="218" t="s">
        <v>282</v>
      </c>
      <c r="D185" s="218" t="s">
        <v>204</v>
      </c>
      <c r="E185" s="219" t="s">
        <v>283</v>
      </c>
      <c r="F185" s="220" t="s">
        <v>284</v>
      </c>
      <c r="G185" s="221" t="s">
        <v>271</v>
      </c>
      <c r="H185" s="222">
        <v>1</v>
      </c>
      <c r="I185" s="223"/>
      <c r="J185" s="224">
        <f>ROUND(I185*H185,2)</f>
        <v>0</v>
      </c>
      <c r="K185" s="220" t="s">
        <v>126</v>
      </c>
      <c r="L185" s="225"/>
      <c r="M185" s="226" t="s">
        <v>5</v>
      </c>
      <c r="N185" s="227" t="s">
        <v>41</v>
      </c>
      <c r="O185" s="42"/>
      <c r="P185" s="183">
        <f>O185*H185</f>
        <v>0</v>
      </c>
      <c r="Q185" s="183">
        <v>4.4000000000000003E-3</v>
      </c>
      <c r="R185" s="183">
        <f>Q185*H185</f>
        <v>4.4000000000000003E-3</v>
      </c>
      <c r="S185" s="183">
        <v>0</v>
      </c>
      <c r="T185" s="184">
        <f>S185*H185</f>
        <v>0</v>
      </c>
      <c r="AR185" s="24" t="s">
        <v>175</v>
      </c>
      <c r="AT185" s="24" t="s">
        <v>204</v>
      </c>
      <c r="AU185" s="24" t="s">
        <v>79</v>
      </c>
      <c r="AY185" s="24" t="s">
        <v>120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24" t="s">
        <v>75</v>
      </c>
      <c r="BK185" s="185">
        <f>ROUND(I185*H185,2)</f>
        <v>0</v>
      </c>
      <c r="BL185" s="24" t="s">
        <v>127</v>
      </c>
      <c r="BM185" s="24" t="s">
        <v>285</v>
      </c>
    </row>
    <row r="186" spans="2:65" s="10" customFormat="1" ht="29.85" customHeight="1">
      <c r="B186" s="160"/>
      <c r="D186" s="161" t="s">
        <v>69</v>
      </c>
      <c r="E186" s="171" t="s">
        <v>179</v>
      </c>
      <c r="F186" s="171" t="s">
        <v>286</v>
      </c>
      <c r="I186" s="163"/>
      <c r="J186" s="172">
        <f>BK186</f>
        <v>0</v>
      </c>
      <c r="L186" s="160"/>
      <c r="M186" s="165"/>
      <c r="N186" s="166"/>
      <c r="O186" s="166"/>
      <c r="P186" s="167">
        <f>SUM(P187:P194)</f>
        <v>0</v>
      </c>
      <c r="Q186" s="166"/>
      <c r="R186" s="167">
        <f>SUM(R187:R194)</f>
        <v>0</v>
      </c>
      <c r="S186" s="166"/>
      <c r="T186" s="168">
        <f>SUM(T187:T194)</f>
        <v>100</v>
      </c>
      <c r="AR186" s="161" t="s">
        <v>75</v>
      </c>
      <c r="AT186" s="169" t="s">
        <v>69</v>
      </c>
      <c r="AU186" s="169" t="s">
        <v>75</v>
      </c>
      <c r="AY186" s="161" t="s">
        <v>120</v>
      </c>
      <c r="BK186" s="170">
        <f>SUM(BK187:BK194)</f>
        <v>0</v>
      </c>
    </row>
    <row r="187" spans="2:65" s="1" customFormat="1" ht="16.5" customHeight="1">
      <c r="B187" s="173"/>
      <c r="C187" s="174" t="s">
        <v>287</v>
      </c>
      <c r="D187" s="174" t="s">
        <v>122</v>
      </c>
      <c r="E187" s="175" t="s">
        <v>288</v>
      </c>
      <c r="F187" s="176" t="s">
        <v>289</v>
      </c>
      <c r="G187" s="177" t="s">
        <v>290</v>
      </c>
      <c r="H187" s="178">
        <v>1</v>
      </c>
      <c r="I187" s="179"/>
      <c r="J187" s="180">
        <f t="shared" ref="J187:J192" si="0">ROUND(I187*H187,2)</f>
        <v>0</v>
      </c>
      <c r="K187" s="176" t="s">
        <v>5</v>
      </c>
      <c r="L187" s="41"/>
      <c r="M187" s="181" t="s">
        <v>5</v>
      </c>
      <c r="N187" s="182" t="s">
        <v>41</v>
      </c>
      <c r="O187" s="42"/>
      <c r="P187" s="183">
        <f t="shared" ref="P187:P192" si="1">O187*H187</f>
        <v>0</v>
      </c>
      <c r="Q187" s="183">
        <v>0</v>
      </c>
      <c r="R187" s="183">
        <f t="shared" ref="R187:R192" si="2">Q187*H187</f>
        <v>0</v>
      </c>
      <c r="S187" s="183">
        <v>0</v>
      </c>
      <c r="T187" s="184">
        <f t="shared" ref="T187:T192" si="3">S187*H187</f>
        <v>0</v>
      </c>
      <c r="AR187" s="24" t="s">
        <v>127</v>
      </c>
      <c r="AT187" s="24" t="s">
        <v>122</v>
      </c>
      <c r="AU187" s="24" t="s">
        <v>79</v>
      </c>
      <c r="AY187" s="24" t="s">
        <v>120</v>
      </c>
      <c r="BE187" s="185">
        <f t="shared" ref="BE187:BE192" si="4">IF(N187="základní",J187,0)</f>
        <v>0</v>
      </c>
      <c r="BF187" s="185">
        <f t="shared" ref="BF187:BF192" si="5">IF(N187="snížená",J187,0)</f>
        <v>0</v>
      </c>
      <c r="BG187" s="185">
        <f t="shared" ref="BG187:BG192" si="6">IF(N187="zákl. přenesená",J187,0)</f>
        <v>0</v>
      </c>
      <c r="BH187" s="185">
        <f t="shared" ref="BH187:BH192" si="7">IF(N187="sníž. přenesená",J187,0)</f>
        <v>0</v>
      </c>
      <c r="BI187" s="185">
        <f t="shared" ref="BI187:BI192" si="8">IF(N187="nulová",J187,0)</f>
        <v>0</v>
      </c>
      <c r="BJ187" s="24" t="s">
        <v>75</v>
      </c>
      <c r="BK187" s="185">
        <f t="shared" ref="BK187:BK192" si="9">ROUND(I187*H187,2)</f>
        <v>0</v>
      </c>
      <c r="BL187" s="24" t="s">
        <v>127</v>
      </c>
      <c r="BM187" s="24" t="s">
        <v>291</v>
      </c>
    </row>
    <row r="188" spans="2:65" s="1" customFormat="1" ht="25.5" customHeight="1">
      <c r="B188" s="173"/>
      <c r="C188" s="174" t="s">
        <v>292</v>
      </c>
      <c r="D188" s="174" t="s">
        <v>122</v>
      </c>
      <c r="E188" s="175" t="s">
        <v>293</v>
      </c>
      <c r="F188" s="176" t="s">
        <v>294</v>
      </c>
      <c r="G188" s="177" t="s">
        <v>271</v>
      </c>
      <c r="H188" s="178">
        <v>1</v>
      </c>
      <c r="I188" s="179"/>
      <c r="J188" s="180">
        <f t="shared" si="0"/>
        <v>0</v>
      </c>
      <c r="K188" s="176" t="s">
        <v>5</v>
      </c>
      <c r="L188" s="41"/>
      <c r="M188" s="181" t="s">
        <v>5</v>
      </c>
      <c r="N188" s="182" t="s">
        <v>41</v>
      </c>
      <c r="O188" s="42"/>
      <c r="P188" s="183">
        <f t="shared" si="1"/>
        <v>0</v>
      </c>
      <c r="Q188" s="183">
        <v>0</v>
      </c>
      <c r="R188" s="183">
        <f t="shared" si="2"/>
        <v>0</v>
      </c>
      <c r="S188" s="183">
        <v>0</v>
      </c>
      <c r="T188" s="184">
        <f t="shared" si="3"/>
        <v>0</v>
      </c>
      <c r="AR188" s="24" t="s">
        <v>127</v>
      </c>
      <c r="AT188" s="24" t="s">
        <v>122</v>
      </c>
      <c r="AU188" s="24" t="s">
        <v>79</v>
      </c>
      <c r="AY188" s="24" t="s">
        <v>120</v>
      </c>
      <c r="BE188" s="185">
        <f t="shared" si="4"/>
        <v>0</v>
      </c>
      <c r="BF188" s="185">
        <f t="shared" si="5"/>
        <v>0</v>
      </c>
      <c r="BG188" s="185">
        <f t="shared" si="6"/>
        <v>0</v>
      </c>
      <c r="BH188" s="185">
        <f t="shared" si="7"/>
        <v>0</v>
      </c>
      <c r="BI188" s="185">
        <f t="shared" si="8"/>
        <v>0</v>
      </c>
      <c r="BJ188" s="24" t="s">
        <v>75</v>
      </c>
      <c r="BK188" s="185">
        <f t="shared" si="9"/>
        <v>0</v>
      </c>
      <c r="BL188" s="24" t="s">
        <v>127</v>
      </c>
      <c r="BM188" s="24" t="s">
        <v>295</v>
      </c>
    </row>
    <row r="189" spans="2:65" s="1" customFormat="1" ht="38.25" customHeight="1">
      <c r="B189" s="173"/>
      <c r="C189" s="174" t="s">
        <v>296</v>
      </c>
      <c r="D189" s="174" t="s">
        <v>122</v>
      </c>
      <c r="E189" s="175" t="s">
        <v>297</v>
      </c>
      <c r="F189" s="176" t="s">
        <v>298</v>
      </c>
      <c r="G189" s="177" t="s">
        <v>271</v>
      </c>
      <c r="H189" s="178">
        <v>1</v>
      </c>
      <c r="I189" s="179"/>
      <c r="J189" s="180">
        <f t="shared" si="0"/>
        <v>0</v>
      </c>
      <c r="K189" s="176" t="s">
        <v>5</v>
      </c>
      <c r="L189" s="41"/>
      <c r="M189" s="181" t="s">
        <v>5</v>
      </c>
      <c r="N189" s="182" t="s">
        <v>41</v>
      </c>
      <c r="O189" s="42"/>
      <c r="P189" s="183">
        <f t="shared" si="1"/>
        <v>0</v>
      </c>
      <c r="Q189" s="183">
        <v>0</v>
      </c>
      <c r="R189" s="183">
        <f t="shared" si="2"/>
        <v>0</v>
      </c>
      <c r="S189" s="183">
        <v>0</v>
      </c>
      <c r="T189" s="184">
        <f t="shared" si="3"/>
        <v>0</v>
      </c>
      <c r="AR189" s="24" t="s">
        <v>127</v>
      </c>
      <c r="AT189" s="24" t="s">
        <v>122</v>
      </c>
      <c r="AU189" s="24" t="s">
        <v>79</v>
      </c>
      <c r="AY189" s="24" t="s">
        <v>120</v>
      </c>
      <c r="BE189" s="185">
        <f t="shared" si="4"/>
        <v>0</v>
      </c>
      <c r="BF189" s="185">
        <f t="shared" si="5"/>
        <v>0</v>
      </c>
      <c r="BG189" s="185">
        <f t="shared" si="6"/>
        <v>0</v>
      </c>
      <c r="BH189" s="185">
        <f t="shared" si="7"/>
        <v>0</v>
      </c>
      <c r="BI189" s="185">
        <f t="shared" si="8"/>
        <v>0</v>
      </c>
      <c r="BJ189" s="24" t="s">
        <v>75</v>
      </c>
      <c r="BK189" s="185">
        <f t="shared" si="9"/>
        <v>0</v>
      </c>
      <c r="BL189" s="24" t="s">
        <v>127</v>
      </c>
      <c r="BM189" s="24" t="s">
        <v>299</v>
      </c>
    </row>
    <row r="190" spans="2:65" s="1" customFormat="1" ht="16.5" customHeight="1">
      <c r="B190" s="173"/>
      <c r="C190" s="174" t="s">
        <v>300</v>
      </c>
      <c r="D190" s="174" t="s">
        <v>122</v>
      </c>
      <c r="E190" s="175" t="s">
        <v>301</v>
      </c>
      <c r="F190" s="176" t="s">
        <v>302</v>
      </c>
      <c r="G190" s="177" t="s">
        <v>290</v>
      </c>
      <c r="H190" s="178">
        <v>1</v>
      </c>
      <c r="I190" s="179"/>
      <c r="J190" s="180">
        <f t="shared" si="0"/>
        <v>0</v>
      </c>
      <c r="K190" s="176" t="s">
        <v>5</v>
      </c>
      <c r="L190" s="41"/>
      <c r="M190" s="181" t="s">
        <v>5</v>
      </c>
      <c r="N190" s="182" t="s">
        <v>41</v>
      </c>
      <c r="O190" s="42"/>
      <c r="P190" s="183">
        <f t="shared" si="1"/>
        <v>0</v>
      </c>
      <c r="Q190" s="183">
        <v>0</v>
      </c>
      <c r="R190" s="183">
        <f t="shared" si="2"/>
        <v>0</v>
      </c>
      <c r="S190" s="183">
        <v>0</v>
      </c>
      <c r="T190" s="184">
        <f t="shared" si="3"/>
        <v>0</v>
      </c>
      <c r="AR190" s="24" t="s">
        <v>127</v>
      </c>
      <c r="AT190" s="24" t="s">
        <v>122</v>
      </c>
      <c r="AU190" s="24" t="s">
        <v>79</v>
      </c>
      <c r="AY190" s="24" t="s">
        <v>120</v>
      </c>
      <c r="BE190" s="185">
        <f t="shared" si="4"/>
        <v>0</v>
      </c>
      <c r="BF190" s="185">
        <f t="shared" si="5"/>
        <v>0</v>
      </c>
      <c r="BG190" s="185">
        <f t="shared" si="6"/>
        <v>0</v>
      </c>
      <c r="BH190" s="185">
        <f t="shared" si="7"/>
        <v>0</v>
      </c>
      <c r="BI190" s="185">
        <f t="shared" si="8"/>
        <v>0</v>
      </c>
      <c r="BJ190" s="24" t="s">
        <v>75</v>
      </c>
      <c r="BK190" s="185">
        <f t="shared" si="9"/>
        <v>0</v>
      </c>
      <c r="BL190" s="24" t="s">
        <v>127</v>
      </c>
      <c r="BM190" s="24" t="s">
        <v>303</v>
      </c>
    </row>
    <row r="191" spans="2:65" s="1" customFormat="1" ht="16.5" customHeight="1">
      <c r="B191" s="173"/>
      <c r="C191" s="174" t="s">
        <v>304</v>
      </c>
      <c r="D191" s="174" t="s">
        <v>122</v>
      </c>
      <c r="E191" s="175" t="s">
        <v>305</v>
      </c>
      <c r="F191" s="176" t="s">
        <v>306</v>
      </c>
      <c r="G191" s="177" t="s">
        <v>271</v>
      </c>
      <c r="H191" s="178">
        <v>1</v>
      </c>
      <c r="I191" s="179"/>
      <c r="J191" s="180">
        <f t="shared" si="0"/>
        <v>0</v>
      </c>
      <c r="K191" s="176" t="s">
        <v>5</v>
      </c>
      <c r="L191" s="41"/>
      <c r="M191" s="181" t="s">
        <v>5</v>
      </c>
      <c r="N191" s="182" t="s">
        <v>41</v>
      </c>
      <c r="O191" s="42"/>
      <c r="P191" s="183">
        <f t="shared" si="1"/>
        <v>0</v>
      </c>
      <c r="Q191" s="183">
        <v>0</v>
      </c>
      <c r="R191" s="183">
        <f t="shared" si="2"/>
        <v>0</v>
      </c>
      <c r="S191" s="183">
        <v>0</v>
      </c>
      <c r="T191" s="184">
        <f t="shared" si="3"/>
        <v>0</v>
      </c>
      <c r="AR191" s="24" t="s">
        <v>127</v>
      </c>
      <c r="AT191" s="24" t="s">
        <v>122</v>
      </c>
      <c r="AU191" s="24" t="s">
        <v>79</v>
      </c>
      <c r="AY191" s="24" t="s">
        <v>120</v>
      </c>
      <c r="BE191" s="185">
        <f t="shared" si="4"/>
        <v>0</v>
      </c>
      <c r="BF191" s="185">
        <f t="shared" si="5"/>
        <v>0</v>
      </c>
      <c r="BG191" s="185">
        <f t="shared" si="6"/>
        <v>0</v>
      </c>
      <c r="BH191" s="185">
        <f t="shared" si="7"/>
        <v>0</v>
      </c>
      <c r="BI191" s="185">
        <f t="shared" si="8"/>
        <v>0</v>
      </c>
      <c r="BJ191" s="24" t="s">
        <v>75</v>
      </c>
      <c r="BK191" s="185">
        <f t="shared" si="9"/>
        <v>0</v>
      </c>
      <c r="BL191" s="24" t="s">
        <v>127</v>
      </c>
      <c r="BM191" s="24" t="s">
        <v>307</v>
      </c>
    </row>
    <row r="192" spans="2:65" s="1" customFormat="1" ht="25.5" customHeight="1">
      <c r="B192" s="173"/>
      <c r="C192" s="174" t="s">
        <v>308</v>
      </c>
      <c r="D192" s="174" t="s">
        <v>122</v>
      </c>
      <c r="E192" s="175" t="s">
        <v>309</v>
      </c>
      <c r="F192" s="176" t="s">
        <v>310</v>
      </c>
      <c r="G192" s="177" t="s">
        <v>195</v>
      </c>
      <c r="H192" s="178">
        <v>5000</v>
      </c>
      <c r="I192" s="179"/>
      <c r="J192" s="180">
        <f t="shared" si="0"/>
        <v>0</v>
      </c>
      <c r="K192" s="176" t="s">
        <v>126</v>
      </c>
      <c r="L192" s="41"/>
      <c r="M192" s="181" t="s">
        <v>5</v>
      </c>
      <c r="N192" s="182" t="s">
        <v>41</v>
      </c>
      <c r="O192" s="42"/>
      <c r="P192" s="183">
        <f t="shared" si="1"/>
        <v>0</v>
      </c>
      <c r="Q192" s="183">
        <v>0</v>
      </c>
      <c r="R192" s="183">
        <f t="shared" si="2"/>
        <v>0</v>
      </c>
      <c r="S192" s="183">
        <v>0.02</v>
      </c>
      <c r="T192" s="184">
        <f t="shared" si="3"/>
        <v>100</v>
      </c>
      <c r="AR192" s="24" t="s">
        <v>127</v>
      </c>
      <c r="AT192" s="24" t="s">
        <v>122</v>
      </c>
      <c r="AU192" s="24" t="s">
        <v>79</v>
      </c>
      <c r="AY192" s="24" t="s">
        <v>120</v>
      </c>
      <c r="BE192" s="185">
        <f t="shared" si="4"/>
        <v>0</v>
      </c>
      <c r="BF192" s="185">
        <f t="shared" si="5"/>
        <v>0</v>
      </c>
      <c r="BG192" s="185">
        <f t="shared" si="6"/>
        <v>0</v>
      </c>
      <c r="BH192" s="185">
        <f t="shared" si="7"/>
        <v>0</v>
      </c>
      <c r="BI192" s="185">
        <f t="shared" si="8"/>
        <v>0</v>
      </c>
      <c r="BJ192" s="24" t="s">
        <v>75</v>
      </c>
      <c r="BK192" s="185">
        <f t="shared" si="9"/>
        <v>0</v>
      </c>
      <c r="BL192" s="24" t="s">
        <v>127</v>
      </c>
      <c r="BM192" s="24" t="s">
        <v>311</v>
      </c>
    </row>
    <row r="193" spans="2:65" s="12" customFormat="1" ht="13.5">
      <c r="B193" s="195"/>
      <c r="D193" s="187" t="s">
        <v>129</v>
      </c>
      <c r="E193" s="196" t="s">
        <v>5</v>
      </c>
      <c r="F193" s="197" t="s">
        <v>312</v>
      </c>
      <c r="H193" s="196" t="s">
        <v>5</v>
      </c>
      <c r="I193" s="198"/>
      <c r="L193" s="195"/>
      <c r="M193" s="199"/>
      <c r="N193" s="200"/>
      <c r="O193" s="200"/>
      <c r="P193" s="200"/>
      <c r="Q193" s="200"/>
      <c r="R193" s="200"/>
      <c r="S193" s="200"/>
      <c r="T193" s="201"/>
      <c r="AT193" s="196" t="s">
        <v>129</v>
      </c>
      <c r="AU193" s="196" t="s">
        <v>79</v>
      </c>
      <c r="AV193" s="12" t="s">
        <v>75</v>
      </c>
      <c r="AW193" s="12" t="s">
        <v>34</v>
      </c>
      <c r="AX193" s="12" t="s">
        <v>70</v>
      </c>
      <c r="AY193" s="196" t="s">
        <v>120</v>
      </c>
    </row>
    <row r="194" spans="2:65" s="11" customFormat="1" ht="13.5">
      <c r="B194" s="186"/>
      <c r="D194" s="187" t="s">
        <v>129</v>
      </c>
      <c r="E194" s="188" t="s">
        <v>5</v>
      </c>
      <c r="F194" s="189" t="s">
        <v>313</v>
      </c>
      <c r="H194" s="190">
        <v>5000</v>
      </c>
      <c r="I194" s="191"/>
      <c r="L194" s="186"/>
      <c r="M194" s="192"/>
      <c r="N194" s="193"/>
      <c r="O194" s="193"/>
      <c r="P194" s="193"/>
      <c r="Q194" s="193"/>
      <c r="R194" s="193"/>
      <c r="S194" s="193"/>
      <c r="T194" s="194"/>
      <c r="AT194" s="188" t="s">
        <v>129</v>
      </c>
      <c r="AU194" s="188" t="s">
        <v>79</v>
      </c>
      <c r="AV194" s="11" t="s">
        <v>79</v>
      </c>
      <c r="AW194" s="11" t="s">
        <v>34</v>
      </c>
      <c r="AX194" s="11" t="s">
        <v>75</v>
      </c>
      <c r="AY194" s="188" t="s">
        <v>120</v>
      </c>
    </row>
    <row r="195" spans="2:65" s="10" customFormat="1" ht="29.85" customHeight="1">
      <c r="B195" s="160"/>
      <c r="D195" s="161" t="s">
        <v>69</v>
      </c>
      <c r="E195" s="171" t="s">
        <v>314</v>
      </c>
      <c r="F195" s="171" t="s">
        <v>315</v>
      </c>
      <c r="I195" s="163"/>
      <c r="J195" s="172">
        <f>BK195</f>
        <v>0</v>
      </c>
      <c r="L195" s="160"/>
      <c r="M195" s="165"/>
      <c r="N195" s="166"/>
      <c r="O195" s="166"/>
      <c r="P195" s="167">
        <f>SUM(P196:P201)</f>
        <v>0</v>
      </c>
      <c r="Q195" s="166"/>
      <c r="R195" s="167">
        <f>SUM(R196:R201)</f>
        <v>0</v>
      </c>
      <c r="S195" s="166"/>
      <c r="T195" s="168">
        <f>SUM(T196:T201)</f>
        <v>0</v>
      </c>
      <c r="AR195" s="161" t="s">
        <v>75</v>
      </c>
      <c r="AT195" s="169" t="s">
        <v>69</v>
      </c>
      <c r="AU195" s="169" t="s">
        <v>75</v>
      </c>
      <c r="AY195" s="161" t="s">
        <v>120</v>
      </c>
      <c r="BK195" s="170">
        <f>SUM(BK196:BK201)</f>
        <v>0</v>
      </c>
    </row>
    <row r="196" spans="2:65" s="1" customFormat="1" ht="25.5" customHeight="1">
      <c r="B196" s="173"/>
      <c r="C196" s="174" t="s">
        <v>267</v>
      </c>
      <c r="D196" s="174" t="s">
        <v>122</v>
      </c>
      <c r="E196" s="175" t="s">
        <v>316</v>
      </c>
      <c r="F196" s="176" t="s">
        <v>317</v>
      </c>
      <c r="G196" s="177" t="s">
        <v>245</v>
      </c>
      <c r="H196" s="178">
        <v>100</v>
      </c>
      <c r="I196" s="179"/>
      <c r="J196" s="180">
        <f>ROUND(I196*H196,2)</f>
        <v>0</v>
      </c>
      <c r="K196" s="176" t="s">
        <v>126</v>
      </c>
      <c r="L196" s="41"/>
      <c r="M196" s="181" t="s">
        <v>5</v>
      </c>
      <c r="N196" s="182" t="s">
        <v>41</v>
      </c>
      <c r="O196" s="42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AR196" s="24" t="s">
        <v>127</v>
      </c>
      <c r="AT196" s="24" t="s">
        <v>122</v>
      </c>
      <c r="AU196" s="24" t="s">
        <v>79</v>
      </c>
      <c r="AY196" s="24" t="s">
        <v>120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24" t="s">
        <v>75</v>
      </c>
      <c r="BK196" s="185">
        <f>ROUND(I196*H196,2)</f>
        <v>0</v>
      </c>
      <c r="BL196" s="24" t="s">
        <v>127</v>
      </c>
      <c r="BM196" s="24" t="s">
        <v>318</v>
      </c>
    </row>
    <row r="197" spans="2:65" s="12" customFormat="1" ht="13.5">
      <c r="B197" s="195"/>
      <c r="D197" s="187" t="s">
        <v>129</v>
      </c>
      <c r="E197" s="196" t="s">
        <v>5</v>
      </c>
      <c r="F197" s="197" t="s">
        <v>319</v>
      </c>
      <c r="H197" s="196" t="s">
        <v>5</v>
      </c>
      <c r="I197" s="198"/>
      <c r="L197" s="195"/>
      <c r="M197" s="199"/>
      <c r="N197" s="200"/>
      <c r="O197" s="200"/>
      <c r="P197" s="200"/>
      <c r="Q197" s="200"/>
      <c r="R197" s="200"/>
      <c r="S197" s="200"/>
      <c r="T197" s="201"/>
      <c r="AT197" s="196" t="s">
        <v>129</v>
      </c>
      <c r="AU197" s="196" t="s">
        <v>79</v>
      </c>
      <c r="AV197" s="12" t="s">
        <v>75</v>
      </c>
      <c r="AW197" s="12" t="s">
        <v>34</v>
      </c>
      <c r="AX197" s="12" t="s">
        <v>70</v>
      </c>
      <c r="AY197" s="196" t="s">
        <v>120</v>
      </c>
    </row>
    <row r="198" spans="2:65" s="11" customFormat="1" ht="13.5">
      <c r="B198" s="186"/>
      <c r="D198" s="187" t="s">
        <v>129</v>
      </c>
      <c r="E198" s="188" t="s">
        <v>5</v>
      </c>
      <c r="F198" s="189" t="s">
        <v>320</v>
      </c>
      <c r="H198" s="190">
        <v>100</v>
      </c>
      <c r="I198" s="191"/>
      <c r="L198" s="186"/>
      <c r="M198" s="192"/>
      <c r="N198" s="193"/>
      <c r="O198" s="193"/>
      <c r="P198" s="193"/>
      <c r="Q198" s="193"/>
      <c r="R198" s="193"/>
      <c r="S198" s="193"/>
      <c r="T198" s="194"/>
      <c r="AT198" s="188" t="s">
        <v>129</v>
      </c>
      <c r="AU198" s="188" t="s">
        <v>79</v>
      </c>
      <c r="AV198" s="11" t="s">
        <v>79</v>
      </c>
      <c r="AW198" s="11" t="s">
        <v>34</v>
      </c>
      <c r="AX198" s="11" t="s">
        <v>75</v>
      </c>
      <c r="AY198" s="188" t="s">
        <v>120</v>
      </c>
    </row>
    <row r="199" spans="2:65" s="1" customFormat="1" ht="25.5" customHeight="1">
      <c r="B199" s="173"/>
      <c r="C199" s="174" t="s">
        <v>321</v>
      </c>
      <c r="D199" s="174" t="s">
        <v>122</v>
      </c>
      <c r="E199" s="175" t="s">
        <v>322</v>
      </c>
      <c r="F199" s="176" t="s">
        <v>323</v>
      </c>
      <c r="G199" s="177" t="s">
        <v>245</v>
      </c>
      <c r="H199" s="178">
        <v>900</v>
      </c>
      <c r="I199" s="179"/>
      <c r="J199" s="180">
        <f>ROUND(I199*H199,2)</f>
        <v>0</v>
      </c>
      <c r="K199" s="176" t="s">
        <v>126</v>
      </c>
      <c r="L199" s="41"/>
      <c r="M199" s="181" t="s">
        <v>5</v>
      </c>
      <c r="N199" s="182" t="s">
        <v>41</v>
      </c>
      <c r="O199" s="42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AR199" s="24" t="s">
        <v>127</v>
      </c>
      <c r="AT199" s="24" t="s">
        <v>122</v>
      </c>
      <c r="AU199" s="24" t="s">
        <v>79</v>
      </c>
      <c r="AY199" s="24" t="s">
        <v>120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24" t="s">
        <v>75</v>
      </c>
      <c r="BK199" s="185">
        <f>ROUND(I199*H199,2)</f>
        <v>0</v>
      </c>
      <c r="BL199" s="24" t="s">
        <v>127</v>
      </c>
      <c r="BM199" s="24" t="s">
        <v>324</v>
      </c>
    </row>
    <row r="200" spans="2:65" s="11" customFormat="1" ht="13.5">
      <c r="B200" s="186"/>
      <c r="D200" s="187" t="s">
        <v>129</v>
      </c>
      <c r="F200" s="189" t="s">
        <v>325</v>
      </c>
      <c r="H200" s="190">
        <v>900</v>
      </c>
      <c r="I200" s="191"/>
      <c r="L200" s="186"/>
      <c r="M200" s="192"/>
      <c r="N200" s="193"/>
      <c r="O200" s="193"/>
      <c r="P200" s="193"/>
      <c r="Q200" s="193"/>
      <c r="R200" s="193"/>
      <c r="S200" s="193"/>
      <c r="T200" s="194"/>
      <c r="AT200" s="188" t="s">
        <v>129</v>
      </c>
      <c r="AU200" s="188" t="s">
        <v>79</v>
      </c>
      <c r="AV200" s="11" t="s">
        <v>79</v>
      </c>
      <c r="AW200" s="11" t="s">
        <v>6</v>
      </c>
      <c r="AX200" s="11" t="s">
        <v>75</v>
      </c>
      <c r="AY200" s="188" t="s">
        <v>120</v>
      </c>
    </row>
    <row r="201" spans="2:65" s="1" customFormat="1" ht="25.5" customHeight="1">
      <c r="B201" s="173"/>
      <c r="C201" s="174" t="s">
        <v>326</v>
      </c>
      <c r="D201" s="174" t="s">
        <v>122</v>
      </c>
      <c r="E201" s="175" t="s">
        <v>327</v>
      </c>
      <c r="F201" s="176" t="s">
        <v>328</v>
      </c>
      <c r="G201" s="177" t="s">
        <v>245</v>
      </c>
      <c r="H201" s="178">
        <v>100</v>
      </c>
      <c r="I201" s="179"/>
      <c r="J201" s="180">
        <f>ROUND(I201*H201,2)</f>
        <v>0</v>
      </c>
      <c r="K201" s="176" t="s">
        <v>126</v>
      </c>
      <c r="L201" s="41"/>
      <c r="M201" s="181" t="s">
        <v>5</v>
      </c>
      <c r="N201" s="182" t="s">
        <v>41</v>
      </c>
      <c r="O201" s="42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AR201" s="24" t="s">
        <v>127</v>
      </c>
      <c r="AT201" s="24" t="s">
        <v>122</v>
      </c>
      <c r="AU201" s="24" t="s">
        <v>79</v>
      </c>
      <c r="AY201" s="24" t="s">
        <v>120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24" t="s">
        <v>75</v>
      </c>
      <c r="BK201" s="185">
        <f>ROUND(I201*H201,2)</f>
        <v>0</v>
      </c>
      <c r="BL201" s="24" t="s">
        <v>127</v>
      </c>
      <c r="BM201" s="24" t="s">
        <v>329</v>
      </c>
    </row>
    <row r="202" spans="2:65" s="10" customFormat="1" ht="29.85" customHeight="1">
      <c r="B202" s="160"/>
      <c r="D202" s="161" t="s">
        <v>69</v>
      </c>
      <c r="E202" s="171" t="s">
        <v>330</v>
      </c>
      <c r="F202" s="171" t="s">
        <v>331</v>
      </c>
      <c r="I202" s="163"/>
      <c r="J202" s="172">
        <f>BK202</f>
        <v>0</v>
      </c>
      <c r="L202" s="160"/>
      <c r="M202" s="165"/>
      <c r="N202" s="166"/>
      <c r="O202" s="166"/>
      <c r="P202" s="167">
        <f>P203</f>
        <v>0</v>
      </c>
      <c r="Q202" s="166"/>
      <c r="R202" s="167">
        <f>R203</f>
        <v>0</v>
      </c>
      <c r="S202" s="166"/>
      <c r="T202" s="168">
        <f>T203</f>
        <v>0</v>
      </c>
      <c r="AR202" s="161" t="s">
        <v>75</v>
      </c>
      <c r="AT202" s="169" t="s">
        <v>69</v>
      </c>
      <c r="AU202" s="169" t="s">
        <v>75</v>
      </c>
      <c r="AY202" s="161" t="s">
        <v>120</v>
      </c>
      <c r="BK202" s="170">
        <f>BK203</f>
        <v>0</v>
      </c>
    </row>
    <row r="203" spans="2:65" s="1" customFormat="1" ht="16.5" customHeight="1">
      <c r="B203" s="173"/>
      <c r="C203" s="174" t="s">
        <v>332</v>
      </c>
      <c r="D203" s="174" t="s">
        <v>122</v>
      </c>
      <c r="E203" s="175" t="s">
        <v>333</v>
      </c>
      <c r="F203" s="176" t="s">
        <v>334</v>
      </c>
      <c r="G203" s="177" t="s">
        <v>245</v>
      </c>
      <c r="H203" s="178">
        <v>17.562999999999999</v>
      </c>
      <c r="I203" s="179"/>
      <c r="J203" s="180">
        <f>ROUND(I203*H203,2)</f>
        <v>0</v>
      </c>
      <c r="K203" s="176" t="s">
        <v>126</v>
      </c>
      <c r="L203" s="41"/>
      <c r="M203" s="181" t="s">
        <v>5</v>
      </c>
      <c r="N203" s="228" t="s">
        <v>41</v>
      </c>
      <c r="O203" s="229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127</v>
      </c>
      <c r="AT203" s="24" t="s">
        <v>122</v>
      </c>
      <c r="AU203" s="24" t="s">
        <v>79</v>
      </c>
      <c r="AY203" s="24" t="s">
        <v>120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4" t="s">
        <v>75</v>
      </c>
      <c r="BK203" s="185">
        <f>ROUND(I203*H203,2)</f>
        <v>0</v>
      </c>
      <c r="BL203" s="24" t="s">
        <v>127</v>
      </c>
      <c r="BM203" s="24" t="s">
        <v>335</v>
      </c>
    </row>
    <row r="204" spans="2:65" s="1" customFormat="1" ht="6.95" customHeight="1">
      <c r="B204" s="56"/>
      <c r="C204" s="57"/>
      <c r="D204" s="57"/>
      <c r="E204" s="57"/>
      <c r="F204" s="57"/>
      <c r="G204" s="57"/>
      <c r="H204" s="57"/>
      <c r="I204" s="127"/>
      <c r="J204" s="57"/>
      <c r="K204" s="57"/>
      <c r="L204" s="41"/>
    </row>
  </sheetData>
  <autoFilter ref="C83:K203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"/>
  <sheetViews>
    <sheetView showGridLines="0" tabSelected="1" workbookViewId="0">
      <pane ySplit="1" topLeftCell="A83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83</v>
      </c>
      <c r="G1" s="358" t="s">
        <v>84</v>
      </c>
      <c r="H1" s="358"/>
      <c r="I1" s="103"/>
      <c r="J1" s="102" t="s">
        <v>85</v>
      </c>
      <c r="K1" s="101" t="s">
        <v>86</v>
      </c>
      <c r="L1" s="102" t="s">
        <v>87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79</v>
      </c>
    </row>
    <row r="4" spans="1:70" ht="36.950000000000003" customHeight="1">
      <c r="B4" s="28"/>
      <c r="C4" s="29"/>
      <c r="D4" s="30" t="s">
        <v>88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05"/>
      <c r="J6" s="29"/>
      <c r="K6" s="31"/>
    </row>
    <row r="7" spans="1:70" ht="16.5" customHeight="1">
      <c r="B7" s="28"/>
      <c r="C7" s="29"/>
      <c r="D7" s="29"/>
      <c r="E7" s="350" t="str">
        <f>'Rekapitulace stavby'!K6</f>
        <v>Rekonstrukce MVN Hospodní rybník</v>
      </c>
      <c r="F7" s="351"/>
      <c r="G7" s="351"/>
      <c r="H7" s="351"/>
      <c r="I7" s="105"/>
      <c r="J7" s="29"/>
      <c r="K7" s="31"/>
    </row>
    <row r="8" spans="1:70" s="1" customFormat="1">
      <c r="B8" s="41"/>
      <c r="C8" s="42"/>
      <c r="D8" s="37" t="s">
        <v>89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52" t="s">
        <v>336</v>
      </c>
      <c r="F9" s="353"/>
      <c r="G9" s="353"/>
      <c r="H9" s="353"/>
      <c r="I9" s="106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5</v>
      </c>
      <c r="G11" s="42"/>
      <c r="H11" s="42"/>
      <c r="I11" s="107" t="s">
        <v>21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22</v>
      </c>
      <c r="E12" s="42"/>
      <c r="F12" s="35" t="s">
        <v>23</v>
      </c>
      <c r="G12" s="42"/>
      <c r="H12" s="42"/>
      <c r="I12" s="107" t="s">
        <v>24</v>
      </c>
      <c r="J12" s="108" t="str">
        <f>'Rekapitulace stavby'!AN8</f>
        <v>1. 5. 2018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26</v>
      </c>
      <c r="E14" s="42"/>
      <c r="F14" s="42"/>
      <c r="G14" s="42"/>
      <c r="H14" s="42"/>
      <c r="I14" s="107" t="s">
        <v>27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28</v>
      </c>
      <c r="F15" s="42"/>
      <c r="G15" s="42"/>
      <c r="H15" s="42"/>
      <c r="I15" s="107" t="s">
        <v>29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27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07" t="s">
        <v>27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33</v>
      </c>
      <c r="F21" s="42"/>
      <c r="G21" s="42"/>
      <c r="H21" s="42"/>
      <c r="I21" s="107" t="s">
        <v>29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06"/>
      <c r="J23" s="42"/>
      <c r="K23" s="45"/>
    </row>
    <row r="24" spans="2:11" s="6" customFormat="1" ht="16.5" customHeight="1">
      <c r="B24" s="109"/>
      <c r="C24" s="110"/>
      <c r="D24" s="110"/>
      <c r="E24" s="320" t="s">
        <v>5</v>
      </c>
      <c r="F24" s="320"/>
      <c r="G24" s="320"/>
      <c r="H24" s="320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36</v>
      </c>
      <c r="E27" s="42"/>
      <c r="F27" s="42"/>
      <c r="G27" s="42"/>
      <c r="H27" s="42"/>
      <c r="I27" s="106"/>
      <c r="J27" s="116">
        <f>ROUND(J81,2)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38</v>
      </c>
      <c r="G29" s="42"/>
      <c r="H29" s="42"/>
      <c r="I29" s="117" t="s">
        <v>37</v>
      </c>
      <c r="J29" s="46" t="s">
        <v>39</v>
      </c>
      <c r="K29" s="45"/>
    </row>
    <row r="30" spans="2:11" s="1" customFormat="1" ht="14.45" customHeight="1">
      <c r="B30" s="41"/>
      <c r="C30" s="42"/>
      <c r="D30" s="49" t="s">
        <v>40</v>
      </c>
      <c r="E30" s="49" t="s">
        <v>41</v>
      </c>
      <c r="F30" s="118">
        <f>ROUND(SUM(BE81:BE102), 2)</f>
        <v>0</v>
      </c>
      <c r="G30" s="42"/>
      <c r="H30" s="42"/>
      <c r="I30" s="119">
        <v>0.21</v>
      </c>
      <c r="J30" s="118">
        <f>ROUND(ROUND((SUM(BE81:BE102)),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42</v>
      </c>
      <c r="F31" s="118">
        <f>ROUND(SUM(BF81:BF102), 2)</f>
        <v>0</v>
      </c>
      <c r="G31" s="42"/>
      <c r="H31" s="42"/>
      <c r="I31" s="119">
        <v>0.15</v>
      </c>
      <c r="J31" s="118">
        <f>ROUND(ROUND((SUM(BF81:BF102)),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43</v>
      </c>
      <c r="F32" s="118">
        <f>ROUND(SUM(BG81:BG102),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44</v>
      </c>
      <c r="F33" s="118">
        <f>ROUND(SUM(BH81:BH102),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45</v>
      </c>
      <c r="F34" s="118">
        <f>ROUND(SUM(BI81:BI102),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46</v>
      </c>
      <c r="E36" s="71"/>
      <c r="F36" s="71"/>
      <c r="G36" s="122" t="s">
        <v>47</v>
      </c>
      <c r="H36" s="123" t="s">
        <v>48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91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16.5" customHeight="1">
      <c r="B45" s="41"/>
      <c r="C45" s="42"/>
      <c r="D45" s="42"/>
      <c r="E45" s="350" t="str">
        <f>E7</f>
        <v>Rekonstrukce MVN Hospodní rybník</v>
      </c>
      <c r="F45" s="351"/>
      <c r="G45" s="351"/>
      <c r="H45" s="351"/>
      <c r="I45" s="106"/>
      <c r="J45" s="42"/>
      <c r="K45" s="45"/>
    </row>
    <row r="46" spans="2:11" s="1" customFormat="1" ht="14.45" customHeight="1">
      <c r="B46" s="41"/>
      <c r="C46" s="37" t="s">
        <v>89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17.25" customHeight="1">
      <c r="B47" s="41"/>
      <c r="C47" s="42"/>
      <c r="D47" s="42"/>
      <c r="E47" s="352" t="str">
        <f>E9</f>
        <v>VON - Vedlejší a ostatní náklady</v>
      </c>
      <c r="F47" s="353"/>
      <c r="G47" s="353"/>
      <c r="H47" s="353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22</v>
      </c>
      <c r="D49" s="42"/>
      <c r="E49" s="42"/>
      <c r="F49" s="35" t="str">
        <f>F12</f>
        <v xml:space="preserve"> </v>
      </c>
      <c r="G49" s="42"/>
      <c r="H49" s="42"/>
      <c r="I49" s="107" t="s">
        <v>24</v>
      </c>
      <c r="J49" s="108" t="str">
        <f>IF(J12="","",J12)</f>
        <v>1. 5. 2018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>
      <c r="B51" s="41"/>
      <c r="C51" s="37" t="s">
        <v>26</v>
      </c>
      <c r="D51" s="42"/>
      <c r="E51" s="42"/>
      <c r="F51" s="35" t="str">
        <f>E15</f>
        <v>Město Nové Strašecí</v>
      </c>
      <c r="G51" s="42"/>
      <c r="H51" s="42"/>
      <c r="I51" s="107" t="s">
        <v>32</v>
      </c>
      <c r="J51" s="320" t="str">
        <f>E21</f>
        <v>Ing.Jiří Kubelka, Třeskonice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354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92</v>
      </c>
      <c r="D54" s="120"/>
      <c r="E54" s="120"/>
      <c r="F54" s="120"/>
      <c r="G54" s="120"/>
      <c r="H54" s="120"/>
      <c r="I54" s="131"/>
      <c r="J54" s="132" t="s">
        <v>93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94</v>
      </c>
      <c r="D56" s="42"/>
      <c r="E56" s="42"/>
      <c r="F56" s="42"/>
      <c r="G56" s="42"/>
      <c r="H56" s="42"/>
      <c r="I56" s="106"/>
      <c r="J56" s="116">
        <f>J81</f>
        <v>0</v>
      </c>
      <c r="K56" s="45"/>
      <c r="AU56" s="24" t="s">
        <v>95</v>
      </c>
    </row>
    <row r="57" spans="2:47" s="7" customFormat="1" ht="24.95" customHeight="1">
      <c r="B57" s="135"/>
      <c r="C57" s="136"/>
      <c r="D57" s="137" t="s">
        <v>337</v>
      </c>
      <c r="E57" s="138"/>
      <c r="F57" s="138"/>
      <c r="G57" s="138"/>
      <c r="H57" s="138"/>
      <c r="I57" s="139"/>
      <c r="J57" s="140">
        <f>J82</f>
        <v>0</v>
      </c>
      <c r="K57" s="141"/>
    </row>
    <row r="58" spans="2:47" s="8" customFormat="1" ht="19.899999999999999" customHeight="1">
      <c r="B58" s="142"/>
      <c r="C58" s="143"/>
      <c r="D58" s="144" t="s">
        <v>338</v>
      </c>
      <c r="E58" s="145"/>
      <c r="F58" s="145"/>
      <c r="G58" s="145"/>
      <c r="H58" s="145"/>
      <c r="I58" s="146"/>
      <c r="J58" s="147">
        <f>J83</f>
        <v>0</v>
      </c>
      <c r="K58" s="148"/>
    </row>
    <row r="59" spans="2:47" s="8" customFormat="1" ht="19.899999999999999" customHeight="1">
      <c r="B59" s="142"/>
      <c r="C59" s="143"/>
      <c r="D59" s="144" t="s">
        <v>339</v>
      </c>
      <c r="E59" s="145"/>
      <c r="F59" s="145"/>
      <c r="G59" s="145"/>
      <c r="H59" s="145"/>
      <c r="I59" s="146"/>
      <c r="J59" s="147">
        <f>J88</f>
        <v>0</v>
      </c>
      <c r="K59" s="148"/>
    </row>
    <row r="60" spans="2:47" s="8" customFormat="1" ht="19.899999999999999" customHeight="1">
      <c r="B60" s="142"/>
      <c r="C60" s="143"/>
      <c r="D60" s="144" t="s">
        <v>340</v>
      </c>
      <c r="E60" s="145"/>
      <c r="F60" s="145"/>
      <c r="G60" s="145"/>
      <c r="H60" s="145"/>
      <c r="I60" s="146"/>
      <c r="J60" s="147">
        <f>J94</f>
        <v>0</v>
      </c>
      <c r="K60" s="148"/>
    </row>
    <row r="61" spans="2:47" s="8" customFormat="1" ht="19.899999999999999" customHeight="1">
      <c r="B61" s="142"/>
      <c r="C61" s="143"/>
      <c r="D61" s="144" t="s">
        <v>341</v>
      </c>
      <c r="E61" s="145"/>
      <c r="F61" s="145"/>
      <c r="G61" s="145"/>
      <c r="H61" s="145"/>
      <c r="I61" s="146"/>
      <c r="J61" s="147">
        <f>J96</f>
        <v>0</v>
      </c>
      <c r="K61" s="148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06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27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28"/>
      <c r="J67" s="60"/>
      <c r="K67" s="60"/>
      <c r="L67" s="41"/>
    </row>
    <row r="68" spans="2:20" s="1" customFormat="1" ht="36.950000000000003" customHeight="1">
      <c r="B68" s="41"/>
      <c r="C68" s="61" t="s">
        <v>104</v>
      </c>
      <c r="L68" s="41"/>
    </row>
    <row r="69" spans="2:20" s="1" customFormat="1" ht="6.95" customHeight="1">
      <c r="B69" s="41"/>
      <c r="L69" s="41"/>
    </row>
    <row r="70" spans="2:20" s="1" customFormat="1" ht="14.45" customHeight="1">
      <c r="B70" s="41"/>
      <c r="C70" s="63" t="s">
        <v>18</v>
      </c>
      <c r="L70" s="41"/>
    </row>
    <row r="71" spans="2:20" s="1" customFormat="1" ht="16.5" customHeight="1">
      <c r="B71" s="41"/>
      <c r="E71" s="355" t="str">
        <f>E7</f>
        <v>Rekonstrukce MVN Hospodní rybník</v>
      </c>
      <c r="F71" s="356"/>
      <c r="G71" s="356"/>
      <c r="H71" s="356"/>
      <c r="L71" s="41"/>
    </row>
    <row r="72" spans="2:20" s="1" customFormat="1" ht="14.45" customHeight="1">
      <c r="B72" s="41"/>
      <c r="C72" s="63" t="s">
        <v>89</v>
      </c>
      <c r="L72" s="41"/>
    </row>
    <row r="73" spans="2:20" s="1" customFormat="1" ht="17.25" customHeight="1">
      <c r="B73" s="41"/>
      <c r="E73" s="331" t="str">
        <f>E9</f>
        <v>VON - Vedlejší a ostatní náklady</v>
      </c>
      <c r="F73" s="357"/>
      <c r="G73" s="357"/>
      <c r="H73" s="357"/>
      <c r="L73" s="41"/>
    </row>
    <row r="74" spans="2:20" s="1" customFormat="1" ht="6.95" customHeight="1">
      <c r="B74" s="41"/>
      <c r="L74" s="41"/>
    </row>
    <row r="75" spans="2:20" s="1" customFormat="1" ht="18" customHeight="1">
      <c r="B75" s="41"/>
      <c r="C75" s="63" t="s">
        <v>22</v>
      </c>
      <c r="F75" s="149" t="str">
        <f>F12</f>
        <v xml:space="preserve"> </v>
      </c>
      <c r="I75" s="150" t="s">
        <v>24</v>
      </c>
      <c r="J75" s="67" t="str">
        <f>IF(J12="","",J12)</f>
        <v>1. 5. 2018</v>
      </c>
      <c r="L75" s="41"/>
    </row>
    <row r="76" spans="2:20" s="1" customFormat="1" ht="6.95" customHeight="1">
      <c r="B76" s="41"/>
      <c r="L76" s="41"/>
    </row>
    <row r="77" spans="2:20" s="1" customFormat="1">
      <c r="B77" s="41"/>
      <c r="C77" s="63" t="s">
        <v>26</v>
      </c>
      <c r="F77" s="149" t="str">
        <f>E15</f>
        <v>Město Nové Strašecí</v>
      </c>
      <c r="I77" s="150" t="s">
        <v>32</v>
      </c>
      <c r="J77" s="149" t="str">
        <f>E21</f>
        <v>Ing.Jiří Kubelka, Třeskonice</v>
      </c>
      <c r="L77" s="41"/>
    </row>
    <row r="78" spans="2:20" s="1" customFormat="1" ht="14.45" customHeight="1">
      <c r="B78" s="41"/>
      <c r="C78" s="63" t="s">
        <v>30</v>
      </c>
      <c r="F78" s="149" t="str">
        <f>IF(E18="","",E18)</f>
        <v/>
      </c>
      <c r="L78" s="41"/>
    </row>
    <row r="79" spans="2:20" s="1" customFormat="1" ht="10.35" customHeight="1">
      <c r="B79" s="41"/>
      <c r="L79" s="41"/>
    </row>
    <row r="80" spans="2:20" s="9" customFormat="1" ht="29.25" customHeight="1">
      <c r="B80" s="151"/>
      <c r="C80" s="152" t="s">
        <v>105</v>
      </c>
      <c r="D80" s="153" t="s">
        <v>55</v>
      </c>
      <c r="E80" s="153" t="s">
        <v>51</v>
      </c>
      <c r="F80" s="153" t="s">
        <v>106</v>
      </c>
      <c r="G80" s="153" t="s">
        <v>107</v>
      </c>
      <c r="H80" s="153" t="s">
        <v>108</v>
      </c>
      <c r="I80" s="154" t="s">
        <v>109</v>
      </c>
      <c r="J80" s="153" t="s">
        <v>93</v>
      </c>
      <c r="K80" s="155" t="s">
        <v>110</v>
      </c>
      <c r="L80" s="151"/>
      <c r="M80" s="73" t="s">
        <v>111</v>
      </c>
      <c r="N80" s="74" t="s">
        <v>40</v>
      </c>
      <c r="O80" s="74" t="s">
        <v>112</v>
      </c>
      <c r="P80" s="74" t="s">
        <v>113</v>
      </c>
      <c r="Q80" s="74" t="s">
        <v>114</v>
      </c>
      <c r="R80" s="74" t="s">
        <v>115</v>
      </c>
      <c r="S80" s="74" t="s">
        <v>116</v>
      </c>
      <c r="T80" s="75" t="s">
        <v>117</v>
      </c>
    </row>
    <row r="81" spans="2:65" s="1" customFormat="1" ht="29.25" customHeight="1">
      <c r="B81" s="41"/>
      <c r="C81" s="77" t="s">
        <v>94</v>
      </c>
      <c r="J81" s="156">
        <f>BK81</f>
        <v>0</v>
      </c>
      <c r="L81" s="41"/>
      <c r="M81" s="76"/>
      <c r="N81" s="68"/>
      <c r="O81" s="68"/>
      <c r="P81" s="157">
        <f>P82</f>
        <v>0</v>
      </c>
      <c r="Q81" s="68"/>
      <c r="R81" s="157">
        <f>R82</f>
        <v>0</v>
      </c>
      <c r="S81" s="68"/>
      <c r="T81" s="158">
        <f>T82</f>
        <v>0</v>
      </c>
      <c r="AT81" s="24" t="s">
        <v>69</v>
      </c>
      <c r="AU81" s="24" t="s">
        <v>95</v>
      </c>
      <c r="BK81" s="159">
        <f>BK82</f>
        <v>0</v>
      </c>
    </row>
    <row r="82" spans="2:65" s="10" customFormat="1" ht="37.35" customHeight="1">
      <c r="B82" s="160"/>
      <c r="D82" s="161" t="s">
        <v>69</v>
      </c>
      <c r="E82" s="162" t="s">
        <v>342</v>
      </c>
      <c r="F82" s="162" t="s">
        <v>343</v>
      </c>
      <c r="I82" s="163"/>
      <c r="J82" s="164">
        <f>BK82</f>
        <v>0</v>
      </c>
      <c r="L82" s="160"/>
      <c r="M82" s="165"/>
      <c r="N82" s="166"/>
      <c r="O82" s="166"/>
      <c r="P82" s="167">
        <f>P83+P88+P94+P96</f>
        <v>0</v>
      </c>
      <c r="Q82" s="166"/>
      <c r="R82" s="167">
        <f>R83+R88+R94+R96</f>
        <v>0</v>
      </c>
      <c r="S82" s="166"/>
      <c r="T82" s="168">
        <f>T83+T88+T94+T96</f>
        <v>0</v>
      </c>
      <c r="AR82" s="161" t="s">
        <v>157</v>
      </c>
      <c r="AT82" s="169" t="s">
        <v>69</v>
      </c>
      <c r="AU82" s="169" t="s">
        <v>70</v>
      </c>
      <c r="AY82" s="161" t="s">
        <v>120</v>
      </c>
      <c r="BK82" s="170">
        <f>BK83+BK88+BK94+BK96</f>
        <v>0</v>
      </c>
    </row>
    <row r="83" spans="2:65" s="10" customFormat="1" ht="19.899999999999999" customHeight="1">
      <c r="B83" s="160"/>
      <c r="D83" s="161" t="s">
        <v>69</v>
      </c>
      <c r="E83" s="171" t="s">
        <v>344</v>
      </c>
      <c r="F83" s="171" t="s">
        <v>345</v>
      </c>
      <c r="I83" s="163"/>
      <c r="J83" s="172">
        <f>BK83</f>
        <v>0</v>
      </c>
      <c r="L83" s="160"/>
      <c r="M83" s="165"/>
      <c r="N83" s="166"/>
      <c r="O83" s="166"/>
      <c r="P83" s="167">
        <f>SUM(P84:P87)</f>
        <v>0</v>
      </c>
      <c r="Q83" s="166"/>
      <c r="R83" s="167">
        <f>SUM(R84:R87)</f>
        <v>0</v>
      </c>
      <c r="S83" s="166"/>
      <c r="T83" s="168">
        <f>SUM(T84:T87)</f>
        <v>0</v>
      </c>
      <c r="AR83" s="161" t="s">
        <v>157</v>
      </c>
      <c r="AT83" s="169" t="s">
        <v>69</v>
      </c>
      <c r="AU83" s="169" t="s">
        <v>75</v>
      </c>
      <c r="AY83" s="161" t="s">
        <v>120</v>
      </c>
      <c r="BK83" s="170">
        <f>SUM(BK84:BK87)</f>
        <v>0</v>
      </c>
    </row>
    <row r="84" spans="2:65" s="1" customFormat="1" ht="16.5" customHeight="1">
      <c r="B84" s="173"/>
      <c r="C84" s="174" t="s">
        <v>75</v>
      </c>
      <c r="D84" s="174" t="s">
        <v>122</v>
      </c>
      <c r="E84" s="175" t="s">
        <v>346</v>
      </c>
      <c r="F84" s="176" t="s">
        <v>345</v>
      </c>
      <c r="G84" s="177" t="s">
        <v>290</v>
      </c>
      <c r="H84" s="178">
        <v>1</v>
      </c>
      <c r="I84" s="179"/>
      <c r="J84" s="180">
        <f>ROUND(I84*H84,2)</f>
        <v>0</v>
      </c>
      <c r="K84" s="176" t="s">
        <v>126</v>
      </c>
      <c r="L84" s="41"/>
      <c r="M84" s="181" t="s">
        <v>5</v>
      </c>
      <c r="N84" s="182" t="s">
        <v>41</v>
      </c>
      <c r="O84" s="42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AR84" s="24" t="s">
        <v>347</v>
      </c>
      <c r="AT84" s="24" t="s">
        <v>122</v>
      </c>
      <c r="AU84" s="24" t="s">
        <v>79</v>
      </c>
      <c r="AY84" s="24" t="s">
        <v>120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24" t="s">
        <v>75</v>
      </c>
      <c r="BK84" s="185">
        <f>ROUND(I84*H84,2)</f>
        <v>0</v>
      </c>
      <c r="BL84" s="24" t="s">
        <v>347</v>
      </c>
      <c r="BM84" s="24" t="s">
        <v>348</v>
      </c>
    </row>
    <row r="85" spans="2:65" s="12" customFormat="1" ht="13.5">
      <c r="B85" s="195"/>
      <c r="D85" s="187" t="s">
        <v>129</v>
      </c>
      <c r="E85" s="196" t="s">
        <v>5</v>
      </c>
      <c r="F85" s="197" t="s">
        <v>349</v>
      </c>
      <c r="H85" s="196" t="s">
        <v>5</v>
      </c>
      <c r="I85" s="198"/>
      <c r="L85" s="195"/>
      <c r="M85" s="199"/>
      <c r="N85" s="200"/>
      <c r="O85" s="200"/>
      <c r="P85" s="200"/>
      <c r="Q85" s="200"/>
      <c r="R85" s="200"/>
      <c r="S85" s="200"/>
      <c r="T85" s="201"/>
      <c r="AT85" s="196" t="s">
        <v>129</v>
      </c>
      <c r="AU85" s="196" t="s">
        <v>79</v>
      </c>
      <c r="AV85" s="12" t="s">
        <v>75</v>
      </c>
      <c r="AW85" s="12" t="s">
        <v>34</v>
      </c>
      <c r="AX85" s="12" t="s">
        <v>70</v>
      </c>
      <c r="AY85" s="196" t="s">
        <v>120</v>
      </c>
    </row>
    <row r="86" spans="2:65" s="12" customFormat="1" ht="13.5">
      <c r="B86" s="195"/>
      <c r="D86" s="187" t="s">
        <v>129</v>
      </c>
      <c r="E86" s="196" t="s">
        <v>5</v>
      </c>
      <c r="F86" s="197" t="s">
        <v>350</v>
      </c>
      <c r="H86" s="196" t="s">
        <v>5</v>
      </c>
      <c r="I86" s="198"/>
      <c r="L86" s="195"/>
      <c r="M86" s="199"/>
      <c r="N86" s="200"/>
      <c r="O86" s="200"/>
      <c r="P86" s="200"/>
      <c r="Q86" s="200"/>
      <c r="R86" s="200"/>
      <c r="S86" s="200"/>
      <c r="T86" s="201"/>
      <c r="AT86" s="196" t="s">
        <v>129</v>
      </c>
      <c r="AU86" s="196" t="s">
        <v>79</v>
      </c>
      <c r="AV86" s="12" t="s">
        <v>75</v>
      </c>
      <c r="AW86" s="12" t="s">
        <v>34</v>
      </c>
      <c r="AX86" s="12" t="s">
        <v>70</v>
      </c>
      <c r="AY86" s="196" t="s">
        <v>120</v>
      </c>
    </row>
    <row r="87" spans="2:65" s="11" customFormat="1" ht="13.5">
      <c r="B87" s="186"/>
      <c r="D87" s="187" t="s">
        <v>129</v>
      </c>
      <c r="E87" s="188" t="s">
        <v>5</v>
      </c>
      <c r="F87" s="189" t="s">
        <v>75</v>
      </c>
      <c r="H87" s="190">
        <v>1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88" t="s">
        <v>129</v>
      </c>
      <c r="AU87" s="188" t="s">
        <v>79</v>
      </c>
      <c r="AV87" s="11" t="s">
        <v>79</v>
      </c>
      <c r="AW87" s="11" t="s">
        <v>34</v>
      </c>
      <c r="AX87" s="11" t="s">
        <v>75</v>
      </c>
      <c r="AY87" s="188" t="s">
        <v>120</v>
      </c>
    </row>
    <row r="88" spans="2:65" s="10" customFormat="1" ht="29.85" customHeight="1">
      <c r="B88" s="160"/>
      <c r="D88" s="161" t="s">
        <v>69</v>
      </c>
      <c r="E88" s="171" t="s">
        <v>351</v>
      </c>
      <c r="F88" s="171" t="s">
        <v>352</v>
      </c>
      <c r="I88" s="163"/>
      <c r="J88" s="172">
        <f>BK88</f>
        <v>0</v>
      </c>
      <c r="L88" s="160"/>
      <c r="M88" s="165"/>
      <c r="N88" s="166"/>
      <c r="O88" s="166"/>
      <c r="P88" s="167">
        <f>SUM(P89:P93)</f>
        <v>0</v>
      </c>
      <c r="Q88" s="166"/>
      <c r="R88" s="167">
        <f>SUM(R89:R93)</f>
        <v>0</v>
      </c>
      <c r="S88" s="166"/>
      <c r="T88" s="168">
        <f>SUM(T89:T93)</f>
        <v>0</v>
      </c>
      <c r="AR88" s="161" t="s">
        <v>157</v>
      </c>
      <c r="AT88" s="169" t="s">
        <v>69</v>
      </c>
      <c r="AU88" s="169" t="s">
        <v>75</v>
      </c>
      <c r="AY88" s="161" t="s">
        <v>120</v>
      </c>
      <c r="BK88" s="170">
        <f>SUM(BK89:BK93)</f>
        <v>0</v>
      </c>
    </row>
    <row r="89" spans="2:65" s="1" customFormat="1" ht="16.5" customHeight="1">
      <c r="B89" s="173"/>
      <c r="C89" s="174" t="s">
        <v>79</v>
      </c>
      <c r="D89" s="174" t="s">
        <v>122</v>
      </c>
      <c r="E89" s="175" t="s">
        <v>353</v>
      </c>
      <c r="F89" s="176" t="s">
        <v>354</v>
      </c>
      <c r="G89" s="177" t="s">
        <v>290</v>
      </c>
      <c r="H89" s="178">
        <v>1</v>
      </c>
      <c r="I89" s="179"/>
      <c r="J89" s="180">
        <f>ROUND(I89*H89,2)</f>
        <v>0</v>
      </c>
      <c r="K89" s="176" t="s">
        <v>126</v>
      </c>
      <c r="L89" s="41"/>
      <c r="M89" s="181" t="s">
        <v>5</v>
      </c>
      <c r="N89" s="182" t="s">
        <v>41</v>
      </c>
      <c r="O89" s="42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24" t="s">
        <v>347</v>
      </c>
      <c r="AT89" s="24" t="s">
        <v>122</v>
      </c>
      <c r="AU89" s="24" t="s">
        <v>79</v>
      </c>
      <c r="AY89" s="24" t="s">
        <v>120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4" t="s">
        <v>75</v>
      </c>
      <c r="BK89" s="185">
        <f>ROUND(I89*H89,2)</f>
        <v>0</v>
      </c>
      <c r="BL89" s="24" t="s">
        <v>347</v>
      </c>
      <c r="BM89" s="24" t="s">
        <v>355</v>
      </c>
    </row>
    <row r="90" spans="2:65" s="12" customFormat="1" ht="27">
      <c r="B90" s="195"/>
      <c r="D90" s="187" t="s">
        <v>129</v>
      </c>
      <c r="E90" s="196" t="s">
        <v>5</v>
      </c>
      <c r="F90" s="197" t="s">
        <v>356</v>
      </c>
      <c r="H90" s="196" t="s">
        <v>5</v>
      </c>
      <c r="I90" s="198"/>
      <c r="L90" s="195"/>
      <c r="M90" s="199"/>
      <c r="N90" s="200"/>
      <c r="O90" s="200"/>
      <c r="P90" s="200"/>
      <c r="Q90" s="200"/>
      <c r="R90" s="200"/>
      <c r="S90" s="200"/>
      <c r="T90" s="201"/>
      <c r="AT90" s="196" t="s">
        <v>129</v>
      </c>
      <c r="AU90" s="196" t="s">
        <v>79</v>
      </c>
      <c r="AV90" s="12" t="s">
        <v>75</v>
      </c>
      <c r="AW90" s="12" t="s">
        <v>34</v>
      </c>
      <c r="AX90" s="12" t="s">
        <v>70</v>
      </c>
      <c r="AY90" s="196" t="s">
        <v>120</v>
      </c>
    </row>
    <row r="91" spans="2:65" s="12" customFormat="1" ht="13.5">
      <c r="B91" s="195"/>
      <c r="D91" s="187" t="s">
        <v>129</v>
      </c>
      <c r="E91" s="196" t="s">
        <v>5</v>
      </c>
      <c r="F91" s="197" t="s">
        <v>357</v>
      </c>
      <c r="H91" s="196" t="s">
        <v>5</v>
      </c>
      <c r="I91" s="198"/>
      <c r="L91" s="195"/>
      <c r="M91" s="199"/>
      <c r="N91" s="200"/>
      <c r="O91" s="200"/>
      <c r="P91" s="200"/>
      <c r="Q91" s="200"/>
      <c r="R91" s="200"/>
      <c r="S91" s="200"/>
      <c r="T91" s="201"/>
      <c r="AT91" s="196" t="s">
        <v>129</v>
      </c>
      <c r="AU91" s="196" t="s">
        <v>79</v>
      </c>
      <c r="AV91" s="12" t="s">
        <v>75</v>
      </c>
      <c r="AW91" s="12" t="s">
        <v>34</v>
      </c>
      <c r="AX91" s="12" t="s">
        <v>70</v>
      </c>
      <c r="AY91" s="196" t="s">
        <v>120</v>
      </c>
    </row>
    <row r="92" spans="2:65" s="12" customFormat="1" ht="13.5">
      <c r="B92" s="195"/>
      <c r="D92" s="187" t="s">
        <v>129</v>
      </c>
      <c r="E92" s="196" t="s">
        <v>5</v>
      </c>
      <c r="F92" s="197" t="s">
        <v>358</v>
      </c>
      <c r="H92" s="196" t="s">
        <v>5</v>
      </c>
      <c r="I92" s="198"/>
      <c r="L92" s="195"/>
      <c r="M92" s="199"/>
      <c r="N92" s="200"/>
      <c r="O92" s="200"/>
      <c r="P92" s="200"/>
      <c r="Q92" s="200"/>
      <c r="R92" s="200"/>
      <c r="S92" s="200"/>
      <c r="T92" s="201"/>
      <c r="AT92" s="196" t="s">
        <v>129</v>
      </c>
      <c r="AU92" s="196" t="s">
        <v>79</v>
      </c>
      <c r="AV92" s="12" t="s">
        <v>75</v>
      </c>
      <c r="AW92" s="12" t="s">
        <v>34</v>
      </c>
      <c r="AX92" s="12" t="s">
        <v>70</v>
      </c>
      <c r="AY92" s="196" t="s">
        <v>120</v>
      </c>
    </row>
    <row r="93" spans="2:65" s="11" customFormat="1" ht="13.5">
      <c r="B93" s="186"/>
      <c r="D93" s="187" t="s">
        <v>129</v>
      </c>
      <c r="E93" s="188" t="s">
        <v>5</v>
      </c>
      <c r="F93" s="189" t="s">
        <v>75</v>
      </c>
      <c r="H93" s="190">
        <v>1</v>
      </c>
      <c r="I93" s="191"/>
      <c r="L93" s="186"/>
      <c r="M93" s="192"/>
      <c r="N93" s="193"/>
      <c r="O93" s="193"/>
      <c r="P93" s="193"/>
      <c r="Q93" s="193"/>
      <c r="R93" s="193"/>
      <c r="S93" s="193"/>
      <c r="T93" s="194"/>
      <c r="AT93" s="188" t="s">
        <v>129</v>
      </c>
      <c r="AU93" s="188" t="s">
        <v>79</v>
      </c>
      <c r="AV93" s="11" t="s">
        <v>79</v>
      </c>
      <c r="AW93" s="11" t="s">
        <v>34</v>
      </c>
      <c r="AX93" s="11" t="s">
        <v>75</v>
      </c>
      <c r="AY93" s="188" t="s">
        <v>120</v>
      </c>
    </row>
    <row r="94" spans="2:65" s="10" customFormat="1" ht="29.85" customHeight="1">
      <c r="B94" s="160"/>
      <c r="D94" s="161" t="s">
        <v>69</v>
      </c>
      <c r="E94" s="171" t="s">
        <v>359</v>
      </c>
      <c r="F94" s="171" t="s">
        <v>360</v>
      </c>
      <c r="I94" s="163"/>
      <c r="J94" s="172">
        <f>BK94</f>
        <v>0</v>
      </c>
      <c r="L94" s="160"/>
      <c r="M94" s="165"/>
      <c r="N94" s="166"/>
      <c r="O94" s="166"/>
      <c r="P94" s="167">
        <f>P95</f>
        <v>0</v>
      </c>
      <c r="Q94" s="166"/>
      <c r="R94" s="167">
        <f>R95</f>
        <v>0</v>
      </c>
      <c r="S94" s="166"/>
      <c r="T94" s="168">
        <f>T95</f>
        <v>0</v>
      </c>
      <c r="AR94" s="161" t="s">
        <v>157</v>
      </c>
      <c r="AT94" s="169" t="s">
        <v>69</v>
      </c>
      <c r="AU94" s="169" t="s">
        <v>75</v>
      </c>
      <c r="AY94" s="161" t="s">
        <v>120</v>
      </c>
      <c r="BK94" s="170">
        <f>BK95</f>
        <v>0</v>
      </c>
    </row>
    <row r="95" spans="2:65" s="1" customFormat="1" ht="16.5" customHeight="1">
      <c r="B95" s="173"/>
      <c r="C95" s="174" t="s">
        <v>134</v>
      </c>
      <c r="D95" s="174" t="s">
        <v>122</v>
      </c>
      <c r="E95" s="175" t="s">
        <v>361</v>
      </c>
      <c r="F95" s="176" t="s">
        <v>362</v>
      </c>
      <c r="G95" s="177" t="s">
        <v>290</v>
      </c>
      <c r="H95" s="178">
        <v>1</v>
      </c>
      <c r="I95" s="179"/>
      <c r="J95" s="180">
        <f>ROUND(I95*H95,2)</f>
        <v>0</v>
      </c>
      <c r="K95" s="176" t="s">
        <v>126</v>
      </c>
      <c r="L95" s="41"/>
      <c r="M95" s="181" t="s">
        <v>5</v>
      </c>
      <c r="N95" s="182" t="s">
        <v>41</v>
      </c>
      <c r="O95" s="42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4" t="s">
        <v>347</v>
      </c>
      <c r="AT95" s="24" t="s">
        <v>122</v>
      </c>
      <c r="AU95" s="24" t="s">
        <v>79</v>
      </c>
      <c r="AY95" s="24" t="s">
        <v>120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75</v>
      </c>
      <c r="BK95" s="185">
        <f>ROUND(I95*H95,2)</f>
        <v>0</v>
      </c>
      <c r="BL95" s="24" t="s">
        <v>347</v>
      </c>
      <c r="BM95" s="24" t="s">
        <v>363</v>
      </c>
    </row>
    <row r="96" spans="2:65" s="10" customFormat="1" ht="29.85" customHeight="1">
      <c r="B96" s="160"/>
      <c r="D96" s="161" t="s">
        <v>69</v>
      </c>
      <c r="E96" s="171" t="s">
        <v>364</v>
      </c>
      <c r="F96" s="171" t="s">
        <v>365</v>
      </c>
      <c r="I96" s="163"/>
      <c r="J96" s="172">
        <f>BK96</f>
        <v>0</v>
      </c>
      <c r="L96" s="160"/>
      <c r="M96" s="165"/>
      <c r="N96" s="166"/>
      <c r="O96" s="166"/>
      <c r="P96" s="167">
        <f>SUM(P97:P102)</f>
        <v>0</v>
      </c>
      <c r="Q96" s="166"/>
      <c r="R96" s="167">
        <f>SUM(R97:R102)</f>
        <v>0</v>
      </c>
      <c r="S96" s="166"/>
      <c r="T96" s="168">
        <f>SUM(T97:T102)</f>
        <v>0</v>
      </c>
      <c r="AR96" s="161" t="s">
        <v>157</v>
      </c>
      <c r="AT96" s="169" t="s">
        <v>69</v>
      </c>
      <c r="AU96" s="169" t="s">
        <v>75</v>
      </c>
      <c r="AY96" s="161" t="s">
        <v>120</v>
      </c>
      <c r="BK96" s="170">
        <f>SUM(BK97:BK102)</f>
        <v>0</v>
      </c>
    </row>
    <row r="97" spans="2:65" s="1" customFormat="1" ht="16.5" customHeight="1">
      <c r="B97" s="173"/>
      <c r="C97" s="174" t="s">
        <v>127</v>
      </c>
      <c r="D97" s="174" t="s">
        <v>122</v>
      </c>
      <c r="E97" s="175" t="s">
        <v>366</v>
      </c>
      <c r="F97" s="176" t="s">
        <v>365</v>
      </c>
      <c r="G97" s="177" t="s">
        <v>290</v>
      </c>
      <c r="H97" s="178">
        <v>1</v>
      </c>
      <c r="I97" s="179"/>
      <c r="J97" s="180">
        <f>ROUND(I97*H97,2)</f>
        <v>0</v>
      </c>
      <c r="K97" s="176" t="s">
        <v>126</v>
      </c>
      <c r="L97" s="41"/>
      <c r="M97" s="181" t="s">
        <v>5</v>
      </c>
      <c r="N97" s="182" t="s">
        <v>41</v>
      </c>
      <c r="O97" s="42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24" t="s">
        <v>347</v>
      </c>
      <c r="AT97" s="24" t="s">
        <v>122</v>
      </c>
      <c r="AU97" s="24" t="s">
        <v>79</v>
      </c>
      <c r="AY97" s="24" t="s">
        <v>120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4" t="s">
        <v>75</v>
      </c>
      <c r="BK97" s="185">
        <f>ROUND(I97*H97,2)</f>
        <v>0</v>
      </c>
      <c r="BL97" s="24" t="s">
        <v>347</v>
      </c>
      <c r="BM97" s="24" t="s">
        <v>367</v>
      </c>
    </row>
    <row r="98" spans="2:65" s="12" customFormat="1" ht="13.5">
      <c r="B98" s="195"/>
      <c r="D98" s="187" t="s">
        <v>129</v>
      </c>
      <c r="E98" s="196" t="s">
        <v>5</v>
      </c>
      <c r="F98" s="197" t="s">
        <v>368</v>
      </c>
      <c r="H98" s="196" t="s">
        <v>5</v>
      </c>
      <c r="I98" s="198"/>
      <c r="L98" s="195"/>
      <c r="M98" s="199"/>
      <c r="N98" s="200"/>
      <c r="O98" s="200"/>
      <c r="P98" s="200"/>
      <c r="Q98" s="200"/>
      <c r="R98" s="200"/>
      <c r="S98" s="200"/>
      <c r="T98" s="201"/>
      <c r="AT98" s="196" t="s">
        <v>129</v>
      </c>
      <c r="AU98" s="196" t="s">
        <v>79</v>
      </c>
      <c r="AV98" s="12" t="s">
        <v>75</v>
      </c>
      <c r="AW98" s="12" t="s">
        <v>34</v>
      </c>
      <c r="AX98" s="12" t="s">
        <v>70</v>
      </c>
      <c r="AY98" s="196" t="s">
        <v>120</v>
      </c>
    </row>
    <row r="99" spans="2:65" s="12" customFormat="1" ht="27">
      <c r="B99" s="195"/>
      <c r="D99" s="187" t="s">
        <v>129</v>
      </c>
      <c r="E99" s="196" t="s">
        <v>5</v>
      </c>
      <c r="F99" s="197" t="s">
        <v>369</v>
      </c>
      <c r="H99" s="196" t="s">
        <v>5</v>
      </c>
      <c r="I99" s="198"/>
      <c r="L99" s="195"/>
      <c r="M99" s="199"/>
      <c r="N99" s="200"/>
      <c r="O99" s="200"/>
      <c r="P99" s="200"/>
      <c r="Q99" s="200"/>
      <c r="R99" s="200"/>
      <c r="S99" s="200"/>
      <c r="T99" s="201"/>
      <c r="AT99" s="196" t="s">
        <v>129</v>
      </c>
      <c r="AU99" s="196" t="s">
        <v>79</v>
      </c>
      <c r="AV99" s="12" t="s">
        <v>75</v>
      </c>
      <c r="AW99" s="12" t="s">
        <v>34</v>
      </c>
      <c r="AX99" s="12" t="s">
        <v>70</v>
      </c>
      <c r="AY99" s="196" t="s">
        <v>120</v>
      </c>
    </row>
    <row r="100" spans="2:65" s="12" customFormat="1" ht="13.5">
      <c r="B100" s="195"/>
      <c r="D100" s="187" t="s">
        <v>129</v>
      </c>
      <c r="E100" s="196" t="s">
        <v>5</v>
      </c>
      <c r="F100" s="197" t="s">
        <v>370</v>
      </c>
      <c r="H100" s="196" t="s">
        <v>5</v>
      </c>
      <c r="I100" s="198"/>
      <c r="L100" s="195"/>
      <c r="M100" s="199"/>
      <c r="N100" s="200"/>
      <c r="O100" s="200"/>
      <c r="P100" s="200"/>
      <c r="Q100" s="200"/>
      <c r="R100" s="200"/>
      <c r="S100" s="200"/>
      <c r="T100" s="201"/>
      <c r="AT100" s="196" t="s">
        <v>129</v>
      </c>
      <c r="AU100" s="196" t="s">
        <v>79</v>
      </c>
      <c r="AV100" s="12" t="s">
        <v>75</v>
      </c>
      <c r="AW100" s="12" t="s">
        <v>34</v>
      </c>
      <c r="AX100" s="12" t="s">
        <v>70</v>
      </c>
      <c r="AY100" s="196" t="s">
        <v>120</v>
      </c>
    </row>
    <row r="101" spans="2:65" s="12" customFormat="1" ht="13.5">
      <c r="B101" s="195"/>
      <c r="D101" s="187" t="s">
        <v>129</v>
      </c>
      <c r="E101" s="196" t="s">
        <v>5</v>
      </c>
      <c r="F101" s="197" t="s">
        <v>371</v>
      </c>
      <c r="H101" s="196" t="s">
        <v>5</v>
      </c>
      <c r="I101" s="198"/>
      <c r="L101" s="195"/>
      <c r="M101" s="199"/>
      <c r="N101" s="200"/>
      <c r="O101" s="200"/>
      <c r="P101" s="200"/>
      <c r="Q101" s="200"/>
      <c r="R101" s="200"/>
      <c r="S101" s="200"/>
      <c r="T101" s="201"/>
      <c r="AT101" s="196" t="s">
        <v>129</v>
      </c>
      <c r="AU101" s="196" t="s">
        <v>79</v>
      </c>
      <c r="AV101" s="12" t="s">
        <v>75</v>
      </c>
      <c r="AW101" s="12" t="s">
        <v>34</v>
      </c>
      <c r="AX101" s="12" t="s">
        <v>70</v>
      </c>
      <c r="AY101" s="196" t="s">
        <v>120</v>
      </c>
    </row>
    <row r="102" spans="2:65" s="11" customFormat="1" ht="13.5">
      <c r="B102" s="186"/>
      <c r="D102" s="187" t="s">
        <v>129</v>
      </c>
      <c r="E102" s="188" t="s">
        <v>5</v>
      </c>
      <c r="F102" s="189" t="s">
        <v>75</v>
      </c>
      <c r="H102" s="190">
        <v>1</v>
      </c>
      <c r="I102" s="191"/>
      <c r="L102" s="186"/>
      <c r="M102" s="232"/>
      <c r="N102" s="233"/>
      <c r="O102" s="233"/>
      <c r="P102" s="233"/>
      <c r="Q102" s="233"/>
      <c r="R102" s="233"/>
      <c r="S102" s="233"/>
      <c r="T102" s="234"/>
      <c r="AT102" s="188" t="s">
        <v>129</v>
      </c>
      <c r="AU102" s="188" t="s">
        <v>79</v>
      </c>
      <c r="AV102" s="11" t="s">
        <v>79</v>
      </c>
      <c r="AW102" s="11" t="s">
        <v>34</v>
      </c>
      <c r="AX102" s="11" t="s">
        <v>75</v>
      </c>
      <c r="AY102" s="188" t="s">
        <v>120</v>
      </c>
    </row>
    <row r="103" spans="2:65" s="1" customFormat="1" ht="6.95" customHeight="1">
      <c r="B103" s="56"/>
      <c r="C103" s="57"/>
      <c r="D103" s="57"/>
      <c r="E103" s="57"/>
      <c r="F103" s="57"/>
      <c r="G103" s="57"/>
      <c r="H103" s="57"/>
      <c r="I103" s="127"/>
      <c r="J103" s="57"/>
      <c r="K103" s="57"/>
      <c r="L103" s="41"/>
    </row>
  </sheetData>
  <autoFilter ref="C80:K10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5" customWidth="1"/>
    <col min="2" max="2" width="1.6640625" style="235" customWidth="1"/>
    <col min="3" max="4" width="5" style="235" customWidth="1"/>
    <col min="5" max="5" width="11.6640625" style="235" customWidth="1"/>
    <col min="6" max="6" width="9.1640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40625" style="235" customWidth="1"/>
  </cols>
  <sheetData>
    <row r="1" spans="2:1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5" customFormat="1" ht="45" customHeight="1">
      <c r="B3" s="239"/>
      <c r="C3" s="362" t="s">
        <v>372</v>
      </c>
      <c r="D3" s="362"/>
      <c r="E3" s="362"/>
      <c r="F3" s="362"/>
      <c r="G3" s="362"/>
      <c r="H3" s="362"/>
      <c r="I3" s="362"/>
      <c r="J3" s="362"/>
      <c r="K3" s="240"/>
    </row>
    <row r="4" spans="2:11" ht="25.5" customHeight="1">
      <c r="B4" s="241"/>
      <c r="C4" s="366" t="s">
        <v>373</v>
      </c>
      <c r="D4" s="366"/>
      <c r="E4" s="366"/>
      <c r="F4" s="366"/>
      <c r="G4" s="366"/>
      <c r="H4" s="366"/>
      <c r="I4" s="366"/>
      <c r="J4" s="366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5" t="s">
        <v>374</v>
      </c>
      <c r="D6" s="365"/>
      <c r="E6" s="365"/>
      <c r="F6" s="365"/>
      <c r="G6" s="365"/>
      <c r="H6" s="365"/>
      <c r="I6" s="365"/>
      <c r="J6" s="365"/>
      <c r="K6" s="242"/>
    </row>
    <row r="7" spans="2:11" ht="15" customHeight="1">
      <c r="B7" s="245"/>
      <c r="C7" s="365" t="s">
        <v>375</v>
      </c>
      <c r="D7" s="365"/>
      <c r="E7" s="365"/>
      <c r="F7" s="365"/>
      <c r="G7" s="365"/>
      <c r="H7" s="365"/>
      <c r="I7" s="365"/>
      <c r="J7" s="365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5" t="s">
        <v>376</v>
      </c>
      <c r="D9" s="365"/>
      <c r="E9" s="365"/>
      <c r="F9" s="365"/>
      <c r="G9" s="365"/>
      <c r="H9" s="365"/>
      <c r="I9" s="365"/>
      <c r="J9" s="365"/>
      <c r="K9" s="242"/>
    </row>
    <row r="10" spans="2:11" ht="15" customHeight="1">
      <c r="B10" s="245"/>
      <c r="C10" s="244"/>
      <c r="D10" s="365" t="s">
        <v>377</v>
      </c>
      <c r="E10" s="365"/>
      <c r="F10" s="365"/>
      <c r="G10" s="365"/>
      <c r="H10" s="365"/>
      <c r="I10" s="365"/>
      <c r="J10" s="365"/>
      <c r="K10" s="242"/>
    </row>
    <row r="11" spans="2:11" ht="15" customHeight="1">
      <c r="B11" s="245"/>
      <c r="C11" s="246"/>
      <c r="D11" s="365" t="s">
        <v>378</v>
      </c>
      <c r="E11" s="365"/>
      <c r="F11" s="365"/>
      <c r="G11" s="365"/>
      <c r="H11" s="365"/>
      <c r="I11" s="365"/>
      <c r="J11" s="365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5" t="s">
        <v>379</v>
      </c>
      <c r="E13" s="365"/>
      <c r="F13" s="365"/>
      <c r="G13" s="365"/>
      <c r="H13" s="365"/>
      <c r="I13" s="365"/>
      <c r="J13" s="365"/>
      <c r="K13" s="242"/>
    </row>
    <row r="14" spans="2:11" ht="15" customHeight="1">
      <c r="B14" s="245"/>
      <c r="C14" s="246"/>
      <c r="D14" s="365" t="s">
        <v>380</v>
      </c>
      <c r="E14" s="365"/>
      <c r="F14" s="365"/>
      <c r="G14" s="365"/>
      <c r="H14" s="365"/>
      <c r="I14" s="365"/>
      <c r="J14" s="365"/>
      <c r="K14" s="242"/>
    </row>
    <row r="15" spans="2:11" ht="15" customHeight="1">
      <c r="B15" s="245"/>
      <c r="C15" s="246"/>
      <c r="D15" s="365" t="s">
        <v>381</v>
      </c>
      <c r="E15" s="365"/>
      <c r="F15" s="365"/>
      <c r="G15" s="365"/>
      <c r="H15" s="365"/>
      <c r="I15" s="365"/>
      <c r="J15" s="365"/>
      <c r="K15" s="242"/>
    </row>
    <row r="16" spans="2:11" ht="15" customHeight="1">
      <c r="B16" s="245"/>
      <c r="C16" s="246"/>
      <c r="D16" s="246"/>
      <c r="E16" s="247" t="s">
        <v>77</v>
      </c>
      <c r="F16" s="365" t="s">
        <v>382</v>
      </c>
      <c r="G16" s="365"/>
      <c r="H16" s="365"/>
      <c r="I16" s="365"/>
      <c r="J16" s="365"/>
      <c r="K16" s="242"/>
    </row>
    <row r="17" spans="2:11" ht="15" customHeight="1">
      <c r="B17" s="245"/>
      <c r="C17" s="246"/>
      <c r="D17" s="246"/>
      <c r="E17" s="247" t="s">
        <v>383</v>
      </c>
      <c r="F17" s="365" t="s">
        <v>384</v>
      </c>
      <c r="G17" s="365"/>
      <c r="H17" s="365"/>
      <c r="I17" s="365"/>
      <c r="J17" s="365"/>
      <c r="K17" s="242"/>
    </row>
    <row r="18" spans="2:11" ht="15" customHeight="1">
      <c r="B18" s="245"/>
      <c r="C18" s="246"/>
      <c r="D18" s="246"/>
      <c r="E18" s="247" t="s">
        <v>385</v>
      </c>
      <c r="F18" s="365" t="s">
        <v>386</v>
      </c>
      <c r="G18" s="365"/>
      <c r="H18" s="365"/>
      <c r="I18" s="365"/>
      <c r="J18" s="365"/>
      <c r="K18" s="242"/>
    </row>
    <row r="19" spans="2:11" ht="15" customHeight="1">
      <c r="B19" s="245"/>
      <c r="C19" s="246"/>
      <c r="D19" s="246"/>
      <c r="E19" s="247" t="s">
        <v>80</v>
      </c>
      <c r="F19" s="365" t="s">
        <v>81</v>
      </c>
      <c r="G19" s="365"/>
      <c r="H19" s="365"/>
      <c r="I19" s="365"/>
      <c r="J19" s="365"/>
      <c r="K19" s="242"/>
    </row>
    <row r="20" spans="2:11" ht="15" customHeight="1">
      <c r="B20" s="245"/>
      <c r="C20" s="246"/>
      <c r="D20" s="246"/>
      <c r="E20" s="247" t="s">
        <v>387</v>
      </c>
      <c r="F20" s="365" t="s">
        <v>388</v>
      </c>
      <c r="G20" s="365"/>
      <c r="H20" s="365"/>
      <c r="I20" s="365"/>
      <c r="J20" s="365"/>
      <c r="K20" s="242"/>
    </row>
    <row r="21" spans="2:11" ht="15" customHeight="1">
      <c r="B21" s="245"/>
      <c r="C21" s="246"/>
      <c r="D21" s="246"/>
      <c r="E21" s="247" t="s">
        <v>389</v>
      </c>
      <c r="F21" s="365" t="s">
        <v>390</v>
      </c>
      <c r="G21" s="365"/>
      <c r="H21" s="365"/>
      <c r="I21" s="365"/>
      <c r="J21" s="365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5" t="s">
        <v>391</v>
      </c>
      <c r="D23" s="365"/>
      <c r="E23" s="365"/>
      <c r="F23" s="365"/>
      <c r="G23" s="365"/>
      <c r="H23" s="365"/>
      <c r="I23" s="365"/>
      <c r="J23" s="365"/>
      <c r="K23" s="242"/>
    </row>
    <row r="24" spans="2:11" ht="15" customHeight="1">
      <c r="B24" s="245"/>
      <c r="C24" s="365" t="s">
        <v>392</v>
      </c>
      <c r="D24" s="365"/>
      <c r="E24" s="365"/>
      <c r="F24" s="365"/>
      <c r="G24" s="365"/>
      <c r="H24" s="365"/>
      <c r="I24" s="365"/>
      <c r="J24" s="365"/>
      <c r="K24" s="242"/>
    </row>
    <row r="25" spans="2:11" ht="15" customHeight="1">
      <c r="B25" s="245"/>
      <c r="C25" s="244"/>
      <c r="D25" s="365" t="s">
        <v>393</v>
      </c>
      <c r="E25" s="365"/>
      <c r="F25" s="365"/>
      <c r="G25" s="365"/>
      <c r="H25" s="365"/>
      <c r="I25" s="365"/>
      <c r="J25" s="365"/>
      <c r="K25" s="242"/>
    </row>
    <row r="26" spans="2:11" ht="15" customHeight="1">
      <c r="B26" s="245"/>
      <c r="C26" s="246"/>
      <c r="D26" s="365" t="s">
        <v>394</v>
      </c>
      <c r="E26" s="365"/>
      <c r="F26" s="365"/>
      <c r="G26" s="365"/>
      <c r="H26" s="365"/>
      <c r="I26" s="365"/>
      <c r="J26" s="365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5" t="s">
        <v>395</v>
      </c>
      <c r="E28" s="365"/>
      <c r="F28" s="365"/>
      <c r="G28" s="365"/>
      <c r="H28" s="365"/>
      <c r="I28" s="365"/>
      <c r="J28" s="365"/>
      <c r="K28" s="242"/>
    </row>
    <row r="29" spans="2:11" ht="15" customHeight="1">
      <c r="B29" s="245"/>
      <c r="C29" s="246"/>
      <c r="D29" s="365" t="s">
        <v>396</v>
      </c>
      <c r="E29" s="365"/>
      <c r="F29" s="365"/>
      <c r="G29" s="365"/>
      <c r="H29" s="365"/>
      <c r="I29" s="365"/>
      <c r="J29" s="365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5" t="s">
        <v>397</v>
      </c>
      <c r="E31" s="365"/>
      <c r="F31" s="365"/>
      <c r="G31" s="365"/>
      <c r="H31" s="365"/>
      <c r="I31" s="365"/>
      <c r="J31" s="365"/>
      <c r="K31" s="242"/>
    </row>
    <row r="32" spans="2:11" ht="15" customHeight="1">
      <c r="B32" s="245"/>
      <c r="C32" s="246"/>
      <c r="D32" s="365" t="s">
        <v>398</v>
      </c>
      <c r="E32" s="365"/>
      <c r="F32" s="365"/>
      <c r="G32" s="365"/>
      <c r="H32" s="365"/>
      <c r="I32" s="365"/>
      <c r="J32" s="365"/>
      <c r="K32" s="242"/>
    </row>
    <row r="33" spans="2:11" ht="15" customHeight="1">
      <c r="B33" s="245"/>
      <c r="C33" s="246"/>
      <c r="D33" s="365" t="s">
        <v>399</v>
      </c>
      <c r="E33" s="365"/>
      <c r="F33" s="365"/>
      <c r="G33" s="365"/>
      <c r="H33" s="365"/>
      <c r="I33" s="365"/>
      <c r="J33" s="365"/>
      <c r="K33" s="242"/>
    </row>
    <row r="34" spans="2:11" ht="15" customHeight="1">
      <c r="B34" s="245"/>
      <c r="C34" s="246"/>
      <c r="D34" s="244"/>
      <c r="E34" s="248" t="s">
        <v>105</v>
      </c>
      <c r="F34" s="244"/>
      <c r="G34" s="365" t="s">
        <v>400</v>
      </c>
      <c r="H34" s="365"/>
      <c r="I34" s="365"/>
      <c r="J34" s="365"/>
      <c r="K34" s="242"/>
    </row>
    <row r="35" spans="2:11" ht="30.75" customHeight="1">
      <c r="B35" s="245"/>
      <c r="C35" s="246"/>
      <c r="D35" s="244"/>
      <c r="E35" s="248" t="s">
        <v>401</v>
      </c>
      <c r="F35" s="244"/>
      <c r="G35" s="365" t="s">
        <v>402</v>
      </c>
      <c r="H35" s="365"/>
      <c r="I35" s="365"/>
      <c r="J35" s="365"/>
      <c r="K35" s="242"/>
    </row>
    <row r="36" spans="2:11" ht="15" customHeight="1">
      <c r="B36" s="245"/>
      <c r="C36" s="246"/>
      <c r="D36" s="244"/>
      <c r="E36" s="248" t="s">
        <v>51</v>
      </c>
      <c r="F36" s="244"/>
      <c r="G36" s="365" t="s">
        <v>403</v>
      </c>
      <c r="H36" s="365"/>
      <c r="I36" s="365"/>
      <c r="J36" s="365"/>
      <c r="K36" s="242"/>
    </row>
    <row r="37" spans="2:11" ht="15" customHeight="1">
      <c r="B37" s="245"/>
      <c r="C37" s="246"/>
      <c r="D37" s="244"/>
      <c r="E37" s="248" t="s">
        <v>106</v>
      </c>
      <c r="F37" s="244"/>
      <c r="G37" s="365" t="s">
        <v>404</v>
      </c>
      <c r="H37" s="365"/>
      <c r="I37" s="365"/>
      <c r="J37" s="365"/>
      <c r="K37" s="242"/>
    </row>
    <row r="38" spans="2:11" ht="15" customHeight="1">
      <c r="B38" s="245"/>
      <c r="C38" s="246"/>
      <c r="D38" s="244"/>
      <c r="E38" s="248" t="s">
        <v>107</v>
      </c>
      <c r="F38" s="244"/>
      <c r="G38" s="365" t="s">
        <v>405</v>
      </c>
      <c r="H38" s="365"/>
      <c r="I38" s="365"/>
      <c r="J38" s="365"/>
      <c r="K38" s="242"/>
    </row>
    <row r="39" spans="2:11" ht="15" customHeight="1">
      <c r="B39" s="245"/>
      <c r="C39" s="246"/>
      <c r="D39" s="244"/>
      <c r="E39" s="248" t="s">
        <v>108</v>
      </c>
      <c r="F39" s="244"/>
      <c r="G39" s="365" t="s">
        <v>406</v>
      </c>
      <c r="H39" s="365"/>
      <c r="I39" s="365"/>
      <c r="J39" s="365"/>
      <c r="K39" s="242"/>
    </row>
    <row r="40" spans="2:11" ht="15" customHeight="1">
      <c r="B40" s="245"/>
      <c r="C40" s="246"/>
      <c r="D40" s="244"/>
      <c r="E40" s="248" t="s">
        <v>407</v>
      </c>
      <c r="F40" s="244"/>
      <c r="G40" s="365" t="s">
        <v>408</v>
      </c>
      <c r="H40" s="365"/>
      <c r="I40" s="365"/>
      <c r="J40" s="365"/>
      <c r="K40" s="242"/>
    </row>
    <row r="41" spans="2:11" ht="15" customHeight="1">
      <c r="B41" s="245"/>
      <c r="C41" s="246"/>
      <c r="D41" s="244"/>
      <c r="E41" s="248"/>
      <c r="F41" s="244"/>
      <c r="G41" s="365" t="s">
        <v>409</v>
      </c>
      <c r="H41" s="365"/>
      <c r="I41" s="365"/>
      <c r="J41" s="365"/>
      <c r="K41" s="242"/>
    </row>
    <row r="42" spans="2:11" ht="15" customHeight="1">
      <c r="B42" s="245"/>
      <c r="C42" s="246"/>
      <c r="D42" s="244"/>
      <c r="E42" s="248" t="s">
        <v>410</v>
      </c>
      <c r="F42" s="244"/>
      <c r="G42" s="365" t="s">
        <v>411</v>
      </c>
      <c r="H42" s="365"/>
      <c r="I42" s="365"/>
      <c r="J42" s="365"/>
      <c r="K42" s="242"/>
    </row>
    <row r="43" spans="2:11" ht="15" customHeight="1">
      <c r="B43" s="245"/>
      <c r="C43" s="246"/>
      <c r="D43" s="244"/>
      <c r="E43" s="248" t="s">
        <v>110</v>
      </c>
      <c r="F43" s="244"/>
      <c r="G43" s="365" t="s">
        <v>412</v>
      </c>
      <c r="H43" s="365"/>
      <c r="I43" s="365"/>
      <c r="J43" s="365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5" t="s">
        <v>413</v>
      </c>
      <c r="E45" s="365"/>
      <c r="F45" s="365"/>
      <c r="G45" s="365"/>
      <c r="H45" s="365"/>
      <c r="I45" s="365"/>
      <c r="J45" s="365"/>
      <c r="K45" s="242"/>
    </row>
    <row r="46" spans="2:11" ht="15" customHeight="1">
      <c r="B46" s="245"/>
      <c r="C46" s="246"/>
      <c r="D46" s="246"/>
      <c r="E46" s="365" t="s">
        <v>414</v>
      </c>
      <c r="F46" s="365"/>
      <c r="G46" s="365"/>
      <c r="H46" s="365"/>
      <c r="I46" s="365"/>
      <c r="J46" s="365"/>
      <c r="K46" s="242"/>
    </row>
    <row r="47" spans="2:11" ht="15" customHeight="1">
      <c r="B47" s="245"/>
      <c r="C47" s="246"/>
      <c r="D47" s="246"/>
      <c r="E47" s="365" t="s">
        <v>415</v>
      </c>
      <c r="F47" s="365"/>
      <c r="G47" s="365"/>
      <c r="H47" s="365"/>
      <c r="I47" s="365"/>
      <c r="J47" s="365"/>
      <c r="K47" s="242"/>
    </row>
    <row r="48" spans="2:11" ht="15" customHeight="1">
      <c r="B48" s="245"/>
      <c r="C48" s="246"/>
      <c r="D48" s="246"/>
      <c r="E48" s="365" t="s">
        <v>416</v>
      </c>
      <c r="F48" s="365"/>
      <c r="G48" s="365"/>
      <c r="H48" s="365"/>
      <c r="I48" s="365"/>
      <c r="J48" s="365"/>
      <c r="K48" s="242"/>
    </row>
    <row r="49" spans="2:11" ht="15" customHeight="1">
      <c r="B49" s="245"/>
      <c r="C49" s="246"/>
      <c r="D49" s="365" t="s">
        <v>417</v>
      </c>
      <c r="E49" s="365"/>
      <c r="F49" s="365"/>
      <c r="G49" s="365"/>
      <c r="H49" s="365"/>
      <c r="I49" s="365"/>
      <c r="J49" s="365"/>
      <c r="K49" s="242"/>
    </row>
    <row r="50" spans="2:11" ht="25.5" customHeight="1">
      <c r="B50" s="241"/>
      <c r="C50" s="366" t="s">
        <v>418</v>
      </c>
      <c r="D50" s="366"/>
      <c r="E50" s="366"/>
      <c r="F50" s="366"/>
      <c r="G50" s="366"/>
      <c r="H50" s="366"/>
      <c r="I50" s="366"/>
      <c r="J50" s="366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5" t="s">
        <v>419</v>
      </c>
      <c r="D52" s="365"/>
      <c r="E52" s="365"/>
      <c r="F52" s="365"/>
      <c r="G52" s="365"/>
      <c r="H52" s="365"/>
      <c r="I52" s="365"/>
      <c r="J52" s="365"/>
      <c r="K52" s="242"/>
    </row>
    <row r="53" spans="2:11" ht="15" customHeight="1">
      <c r="B53" s="241"/>
      <c r="C53" s="365" t="s">
        <v>420</v>
      </c>
      <c r="D53" s="365"/>
      <c r="E53" s="365"/>
      <c r="F53" s="365"/>
      <c r="G53" s="365"/>
      <c r="H53" s="365"/>
      <c r="I53" s="365"/>
      <c r="J53" s="365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5" t="s">
        <v>421</v>
      </c>
      <c r="D55" s="365"/>
      <c r="E55" s="365"/>
      <c r="F55" s="365"/>
      <c r="G55" s="365"/>
      <c r="H55" s="365"/>
      <c r="I55" s="365"/>
      <c r="J55" s="365"/>
      <c r="K55" s="242"/>
    </row>
    <row r="56" spans="2:11" ht="15" customHeight="1">
      <c r="B56" s="241"/>
      <c r="C56" s="246"/>
      <c r="D56" s="365" t="s">
        <v>422</v>
      </c>
      <c r="E56" s="365"/>
      <c r="F56" s="365"/>
      <c r="G56" s="365"/>
      <c r="H56" s="365"/>
      <c r="I56" s="365"/>
      <c r="J56" s="365"/>
      <c r="K56" s="242"/>
    </row>
    <row r="57" spans="2:11" ht="15" customHeight="1">
      <c r="B57" s="241"/>
      <c r="C57" s="246"/>
      <c r="D57" s="365" t="s">
        <v>423</v>
      </c>
      <c r="E57" s="365"/>
      <c r="F57" s="365"/>
      <c r="G57" s="365"/>
      <c r="H57" s="365"/>
      <c r="I57" s="365"/>
      <c r="J57" s="365"/>
      <c r="K57" s="242"/>
    </row>
    <row r="58" spans="2:11" ht="15" customHeight="1">
      <c r="B58" s="241"/>
      <c r="C58" s="246"/>
      <c r="D58" s="365" t="s">
        <v>424</v>
      </c>
      <c r="E58" s="365"/>
      <c r="F58" s="365"/>
      <c r="G58" s="365"/>
      <c r="H58" s="365"/>
      <c r="I58" s="365"/>
      <c r="J58" s="365"/>
      <c r="K58" s="242"/>
    </row>
    <row r="59" spans="2:11" ht="15" customHeight="1">
      <c r="B59" s="241"/>
      <c r="C59" s="246"/>
      <c r="D59" s="365" t="s">
        <v>425</v>
      </c>
      <c r="E59" s="365"/>
      <c r="F59" s="365"/>
      <c r="G59" s="365"/>
      <c r="H59" s="365"/>
      <c r="I59" s="365"/>
      <c r="J59" s="365"/>
      <c r="K59" s="242"/>
    </row>
    <row r="60" spans="2:11" ht="15" customHeight="1">
      <c r="B60" s="241"/>
      <c r="C60" s="246"/>
      <c r="D60" s="364" t="s">
        <v>426</v>
      </c>
      <c r="E60" s="364"/>
      <c r="F60" s="364"/>
      <c r="G60" s="364"/>
      <c r="H60" s="364"/>
      <c r="I60" s="364"/>
      <c r="J60" s="364"/>
      <c r="K60" s="242"/>
    </row>
    <row r="61" spans="2:11" ht="15" customHeight="1">
      <c r="B61" s="241"/>
      <c r="C61" s="246"/>
      <c r="D61" s="365" t="s">
        <v>427</v>
      </c>
      <c r="E61" s="365"/>
      <c r="F61" s="365"/>
      <c r="G61" s="365"/>
      <c r="H61" s="365"/>
      <c r="I61" s="365"/>
      <c r="J61" s="365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5" t="s">
        <v>428</v>
      </c>
      <c r="E63" s="365"/>
      <c r="F63" s="365"/>
      <c r="G63" s="365"/>
      <c r="H63" s="365"/>
      <c r="I63" s="365"/>
      <c r="J63" s="365"/>
      <c r="K63" s="242"/>
    </row>
    <row r="64" spans="2:11" ht="15" customHeight="1">
      <c r="B64" s="241"/>
      <c r="C64" s="246"/>
      <c r="D64" s="364" t="s">
        <v>429</v>
      </c>
      <c r="E64" s="364"/>
      <c r="F64" s="364"/>
      <c r="G64" s="364"/>
      <c r="H64" s="364"/>
      <c r="I64" s="364"/>
      <c r="J64" s="364"/>
      <c r="K64" s="242"/>
    </row>
    <row r="65" spans="2:11" ht="15" customHeight="1">
      <c r="B65" s="241"/>
      <c r="C65" s="246"/>
      <c r="D65" s="365" t="s">
        <v>430</v>
      </c>
      <c r="E65" s="365"/>
      <c r="F65" s="365"/>
      <c r="G65" s="365"/>
      <c r="H65" s="365"/>
      <c r="I65" s="365"/>
      <c r="J65" s="365"/>
      <c r="K65" s="242"/>
    </row>
    <row r="66" spans="2:11" ht="15" customHeight="1">
      <c r="B66" s="241"/>
      <c r="C66" s="246"/>
      <c r="D66" s="365" t="s">
        <v>431</v>
      </c>
      <c r="E66" s="365"/>
      <c r="F66" s="365"/>
      <c r="G66" s="365"/>
      <c r="H66" s="365"/>
      <c r="I66" s="365"/>
      <c r="J66" s="365"/>
      <c r="K66" s="242"/>
    </row>
    <row r="67" spans="2:11" ht="15" customHeight="1">
      <c r="B67" s="241"/>
      <c r="C67" s="246"/>
      <c r="D67" s="365" t="s">
        <v>432</v>
      </c>
      <c r="E67" s="365"/>
      <c r="F67" s="365"/>
      <c r="G67" s="365"/>
      <c r="H67" s="365"/>
      <c r="I67" s="365"/>
      <c r="J67" s="365"/>
      <c r="K67" s="242"/>
    </row>
    <row r="68" spans="2:11" ht="15" customHeight="1">
      <c r="B68" s="241"/>
      <c r="C68" s="246"/>
      <c r="D68" s="365" t="s">
        <v>433</v>
      </c>
      <c r="E68" s="365"/>
      <c r="F68" s="365"/>
      <c r="G68" s="365"/>
      <c r="H68" s="365"/>
      <c r="I68" s="365"/>
      <c r="J68" s="365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3" t="s">
        <v>87</v>
      </c>
      <c r="D73" s="363"/>
      <c r="E73" s="363"/>
      <c r="F73" s="363"/>
      <c r="G73" s="363"/>
      <c r="H73" s="363"/>
      <c r="I73" s="363"/>
      <c r="J73" s="363"/>
      <c r="K73" s="259"/>
    </row>
    <row r="74" spans="2:11" ht="17.25" customHeight="1">
      <c r="B74" s="258"/>
      <c r="C74" s="260" t="s">
        <v>434</v>
      </c>
      <c r="D74" s="260"/>
      <c r="E74" s="260"/>
      <c r="F74" s="260" t="s">
        <v>435</v>
      </c>
      <c r="G74" s="261"/>
      <c r="H74" s="260" t="s">
        <v>106</v>
      </c>
      <c r="I74" s="260" t="s">
        <v>55</v>
      </c>
      <c r="J74" s="260" t="s">
        <v>436</v>
      </c>
      <c r="K74" s="259"/>
    </row>
    <row r="75" spans="2:11" ht="17.25" customHeight="1">
      <c r="B75" s="258"/>
      <c r="C75" s="262" t="s">
        <v>437</v>
      </c>
      <c r="D75" s="262"/>
      <c r="E75" s="262"/>
      <c r="F75" s="263" t="s">
        <v>438</v>
      </c>
      <c r="G75" s="264"/>
      <c r="H75" s="262"/>
      <c r="I75" s="262"/>
      <c r="J75" s="262" t="s">
        <v>439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51</v>
      </c>
      <c r="D77" s="265"/>
      <c r="E77" s="265"/>
      <c r="F77" s="267" t="s">
        <v>440</v>
      </c>
      <c r="G77" s="266"/>
      <c r="H77" s="248" t="s">
        <v>441</v>
      </c>
      <c r="I77" s="248" t="s">
        <v>442</v>
      </c>
      <c r="J77" s="248">
        <v>20</v>
      </c>
      <c r="K77" s="259"/>
    </row>
    <row r="78" spans="2:11" ht="15" customHeight="1">
      <c r="B78" s="258"/>
      <c r="C78" s="248" t="s">
        <v>443</v>
      </c>
      <c r="D78" s="248"/>
      <c r="E78" s="248"/>
      <c r="F78" s="267" t="s">
        <v>440</v>
      </c>
      <c r="G78" s="266"/>
      <c r="H78" s="248" t="s">
        <v>444</v>
      </c>
      <c r="I78" s="248" t="s">
        <v>442</v>
      </c>
      <c r="J78" s="248">
        <v>120</v>
      </c>
      <c r="K78" s="259"/>
    </row>
    <row r="79" spans="2:11" ht="15" customHeight="1">
      <c r="B79" s="268"/>
      <c r="C79" s="248" t="s">
        <v>445</v>
      </c>
      <c r="D79" s="248"/>
      <c r="E79" s="248"/>
      <c r="F79" s="267" t="s">
        <v>446</v>
      </c>
      <c r="G79" s="266"/>
      <c r="H79" s="248" t="s">
        <v>447</v>
      </c>
      <c r="I79" s="248" t="s">
        <v>442</v>
      </c>
      <c r="J79" s="248">
        <v>50</v>
      </c>
      <c r="K79" s="259"/>
    </row>
    <row r="80" spans="2:11" ht="15" customHeight="1">
      <c r="B80" s="268"/>
      <c r="C80" s="248" t="s">
        <v>448</v>
      </c>
      <c r="D80" s="248"/>
      <c r="E80" s="248"/>
      <c r="F80" s="267" t="s">
        <v>440</v>
      </c>
      <c r="G80" s="266"/>
      <c r="H80" s="248" t="s">
        <v>449</v>
      </c>
      <c r="I80" s="248" t="s">
        <v>450</v>
      </c>
      <c r="J80" s="248"/>
      <c r="K80" s="259"/>
    </row>
    <row r="81" spans="2:11" ht="15" customHeight="1">
      <c r="B81" s="268"/>
      <c r="C81" s="269" t="s">
        <v>451</v>
      </c>
      <c r="D81" s="269"/>
      <c r="E81" s="269"/>
      <c r="F81" s="270" t="s">
        <v>446</v>
      </c>
      <c r="G81" s="269"/>
      <c r="H81" s="269" t="s">
        <v>452</v>
      </c>
      <c r="I81" s="269" t="s">
        <v>442</v>
      </c>
      <c r="J81" s="269">
        <v>15</v>
      </c>
      <c r="K81" s="259"/>
    </row>
    <row r="82" spans="2:11" ht="15" customHeight="1">
      <c r="B82" s="268"/>
      <c r="C82" s="269" t="s">
        <v>453</v>
      </c>
      <c r="D82" s="269"/>
      <c r="E82" s="269"/>
      <c r="F82" s="270" t="s">
        <v>446</v>
      </c>
      <c r="G82" s="269"/>
      <c r="H82" s="269" t="s">
        <v>454</v>
      </c>
      <c r="I82" s="269" t="s">
        <v>442</v>
      </c>
      <c r="J82" s="269">
        <v>15</v>
      </c>
      <c r="K82" s="259"/>
    </row>
    <row r="83" spans="2:11" ht="15" customHeight="1">
      <c r="B83" s="268"/>
      <c r="C83" s="269" t="s">
        <v>455</v>
      </c>
      <c r="D83" s="269"/>
      <c r="E83" s="269"/>
      <c r="F83" s="270" t="s">
        <v>446</v>
      </c>
      <c r="G83" s="269"/>
      <c r="H83" s="269" t="s">
        <v>456</v>
      </c>
      <c r="I83" s="269" t="s">
        <v>442</v>
      </c>
      <c r="J83" s="269">
        <v>20</v>
      </c>
      <c r="K83" s="259"/>
    </row>
    <row r="84" spans="2:11" ht="15" customHeight="1">
      <c r="B84" s="268"/>
      <c r="C84" s="269" t="s">
        <v>457</v>
      </c>
      <c r="D84" s="269"/>
      <c r="E84" s="269"/>
      <c r="F84" s="270" t="s">
        <v>446</v>
      </c>
      <c r="G84" s="269"/>
      <c r="H84" s="269" t="s">
        <v>458</v>
      </c>
      <c r="I84" s="269" t="s">
        <v>442</v>
      </c>
      <c r="J84" s="269">
        <v>20</v>
      </c>
      <c r="K84" s="259"/>
    </row>
    <row r="85" spans="2:11" ht="15" customHeight="1">
      <c r="B85" s="268"/>
      <c r="C85" s="248" t="s">
        <v>459</v>
      </c>
      <c r="D85" s="248"/>
      <c r="E85" s="248"/>
      <c r="F85" s="267" t="s">
        <v>446</v>
      </c>
      <c r="G85" s="266"/>
      <c r="H85" s="248" t="s">
        <v>460</v>
      </c>
      <c r="I85" s="248" t="s">
        <v>442</v>
      </c>
      <c r="J85" s="248">
        <v>50</v>
      </c>
      <c r="K85" s="259"/>
    </row>
    <row r="86" spans="2:11" ht="15" customHeight="1">
      <c r="B86" s="268"/>
      <c r="C86" s="248" t="s">
        <v>461</v>
      </c>
      <c r="D86" s="248"/>
      <c r="E86" s="248"/>
      <c r="F86" s="267" t="s">
        <v>446</v>
      </c>
      <c r="G86" s="266"/>
      <c r="H86" s="248" t="s">
        <v>462</v>
      </c>
      <c r="I86" s="248" t="s">
        <v>442</v>
      </c>
      <c r="J86" s="248">
        <v>20</v>
      </c>
      <c r="K86" s="259"/>
    </row>
    <row r="87" spans="2:11" ht="15" customHeight="1">
      <c r="B87" s="268"/>
      <c r="C87" s="248" t="s">
        <v>463</v>
      </c>
      <c r="D87" s="248"/>
      <c r="E87" s="248"/>
      <c r="F87" s="267" t="s">
        <v>446</v>
      </c>
      <c r="G87" s="266"/>
      <c r="H87" s="248" t="s">
        <v>464</v>
      </c>
      <c r="I87" s="248" t="s">
        <v>442</v>
      </c>
      <c r="J87" s="248">
        <v>20</v>
      </c>
      <c r="K87" s="259"/>
    </row>
    <row r="88" spans="2:11" ht="15" customHeight="1">
      <c r="B88" s="268"/>
      <c r="C88" s="248" t="s">
        <v>465</v>
      </c>
      <c r="D88" s="248"/>
      <c r="E88" s="248"/>
      <c r="F88" s="267" t="s">
        <v>446</v>
      </c>
      <c r="G88" s="266"/>
      <c r="H88" s="248" t="s">
        <v>466</v>
      </c>
      <c r="I88" s="248" t="s">
        <v>442</v>
      </c>
      <c r="J88" s="248">
        <v>50</v>
      </c>
      <c r="K88" s="259"/>
    </row>
    <row r="89" spans="2:11" ht="15" customHeight="1">
      <c r="B89" s="268"/>
      <c r="C89" s="248" t="s">
        <v>467</v>
      </c>
      <c r="D89" s="248"/>
      <c r="E89" s="248"/>
      <c r="F89" s="267" t="s">
        <v>446</v>
      </c>
      <c r="G89" s="266"/>
      <c r="H89" s="248" t="s">
        <v>467</v>
      </c>
      <c r="I89" s="248" t="s">
        <v>442</v>
      </c>
      <c r="J89" s="248">
        <v>50</v>
      </c>
      <c r="K89" s="259"/>
    </row>
    <row r="90" spans="2:11" ht="15" customHeight="1">
      <c r="B90" s="268"/>
      <c r="C90" s="248" t="s">
        <v>111</v>
      </c>
      <c r="D90" s="248"/>
      <c r="E90" s="248"/>
      <c r="F90" s="267" t="s">
        <v>446</v>
      </c>
      <c r="G90" s="266"/>
      <c r="H90" s="248" t="s">
        <v>468</v>
      </c>
      <c r="I90" s="248" t="s">
        <v>442</v>
      </c>
      <c r="J90" s="248">
        <v>255</v>
      </c>
      <c r="K90" s="259"/>
    </row>
    <row r="91" spans="2:11" ht="15" customHeight="1">
      <c r="B91" s="268"/>
      <c r="C91" s="248" t="s">
        <v>469</v>
      </c>
      <c r="D91" s="248"/>
      <c r="E91" s="248"/>
      <c r="F91" s="267" t="s">
        <v>440</v>
      </c>
      <c r="G91" s="266"/>
      <c r="H91" s="248" t="s">
        <v>470</v>
      </c>
      <c r="I91" s="248" t="s">
        <v>471</v>
      </c>
      <c r="J91" s="248"/>
      <c r="K91" s="259"/>
    </row>
    <row r="92" spans="2:11" ht="15" customHeight="1">
      <c r="B92" s="268"/>
      <c r="C92" s="248" t="s">
        <v>472</v>
      </c>
      <c r="D92" s="248"/>
      <c r="E92" s="248"/>
      <c r="F92" s="267" t="s">
        <v>440</v>
      </c>
      <c r="G92" s="266"/>
      <c r="H92" s="248" t="s">
        <v>473</v>
      </c>
      <c r="I92" s="248" t="s">
        <v>474</v>
      </c>
      <c r="J92" s="248"/>
      <c r="K92" s="259"/>
    </row>
    <row r="93" spans="2:11" ht="15" customHeight="1">
      <c r="B93" s="268"/>
      <c r="C93" s="248" t="s">
        <v>475</v>
      </c>
      <c r="D93" s="248"/>
      <c r="E93" s="248"/>
      <c r="F93" s="267" t="s">
        <v>440</v>
      </c>
      <c r="G93" s="266"/>
      <c r="H93" s="248" t="s">
        <v>475</v>
      </c>
      <c r="I93" s="248" t="s">
        <v>474</v>
      </c>
      <c r="J93" s="248"/>
      <c r="K93" s="259"/>
    </row>
    <row r="94" spans="2:11" ht="15" customHeight="1">
      <c r="B94" s="268"/>
      <c r="C94" s="248" t="s">
        <v>36</v>
      </c>
      <c r="D94" s="248"/>
      <c r="E94" s="248"/>
      <c r="F94" s="267" t="s">
        <v>440</v>
      </c>
      <c r="G94" s="266"/>
      <c r="H94" s="248" t="s">
        <v>476</v>
      </c>
      <c r="I94" s="248" t="s">
        <v>474</v>
      </c>
      <c r="J94" s="248"/>
      <c r="K94" s="259"/>
    </row>
    <row r="95" spans="2:11" ht="15" customHeight="1">
      <c r="B95" s="268"/>
      <c r="C95" s="248" t="s">
        <v>46</v>
      </c>
      <c r="D95" s="248"/>
      <c r="E95" s="248"/>
      <c r="F95" s="267" t="s">
        <v>440</v>
      </c>
      <c r="G95" s="266"/>
      <c r="H95" s="248" t="s">
        <v>477</v>
      </c>
      <c r="I95" s="248" t="s">
        <v>474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3" t="s">
        <v>478</v>
      </c>
      <c r="D100" s="363"/>
      <c r="E100" s="363"/>
      <c r="F100" s="363"/>
      <c r="G100" s="363"/>
      <c r="H100" s="363"/>
      <c r="I100" s="363"/>
      <c r="J100" s="363"/>
      <c r="K100" s="259"/>
    </row>
    <row r="101" spans="2:11" ht="17.25" customHeight="1">
      <c r="B101" s="258"/>
      <c r="C101" s="260" t="s">
        <v>434</v>
      </c>
      <c r="D101" s="260"/>
      <c r="E101" s="260"/>
      <c r="F101" s="260" t="s">
        <v>435</v>
      </c>
      <c r="G101" s="261"/>
      <c r="H101" s="260" t="s">
        <v>106</v>
      </c>
      <c r="I101" s="260" t="s">
        <v>55</v>
      </c>
      <c r="J101" s="260" t="s">
        <v>436</v>
      </c>
      <c r="K101" s="259"/>
    </row>
    <row r="102" spans="2:11" ht="17.25" customHeight="1">
      <c r="B102" s="258"/>
      <c r="C102" s="262" t="s">
        <v>437</v>
      </c>
      <c r="D102" s="262"/>
      <c r="E102" s="262"/>
      <c r="F102" s="263" t="s">
        <v>438</v>
      </c>
      <c r="G102" s="264"/>
      <c r="H102" s="262"/>
      <c r="I102" s="262"/>
      <c r="J102" s="262" t="s">
        <v>439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51</v>
      </c>
      <c r="D104" s="265"/>
      <c r="E104" s="265"/>
      <c r="F104" s="267" t="s">
        <v>440</v>
      </c>
      <c r="G104" s="276"/>
      <c r="H104" s="248" t="s">
        <v>479</v>
      </c>
      <c r="I104" s="248" t="s">
        <v>442</v>
      </c>
      <c r="J104" s="248">
        <v>20</v>
      </c>
      <c r="K104" s="259"/>
    </row>
    <row r="105" spans="2:11" ht="15" customHeight="1">
      <c r="B105" s="258"/>
      <c r="C105" s="248" t="s">
        <v>443</v>
      </c>
      <c r="D105" s="248"/>
      <c r="E105" s="248"/>
      <c r="F105" s="267" t="s">
        <v>440</v>
      </c>
      <c r="G105" s="248"/>
      <c r="H105" s="248" t="s">
        <v>479</v>
      </c>
      <c r="I105" s="248" t="s">
        <v>442</v>
      </c>
      <c r="J105" s="248">
        <v>120</v>
      </c>
      <c r="K105" s="259"/>
    </row>
    <row r="106" spans="2:11" ht="15" customHeight="1">
      <c r="B106" s="268"/>
      <c r="C106" s="248" t="s">
        <v>445</v>
      </c>
      <c r="D106" s="248"/>
      <c r="E106" s="248"/>
      <c r="F106" s="267" t="s">
        <v>446</v>
      </c>
      <c r="G106" s="248"/>
      <c r="H106" s="248" t="s">
        <v>479</v>
      </c>
      <c r="I106" s="248" t="s">
        <v>442</v>
      </c>
      <c r="J106" s="248">
        <v>50</v>
      </c>
      <c r="K106" s="259"/>
    </row>
    <row r="107" spans="2:11" ht="15" customHeight="1">
      <c r="B107" s="268"/>
      <c r="C107" s="248" t="s">
        <v>448</v>
      </c>
      <c r="D107" s="248"/>
      <c r="E107" s="248"/>
      <c r="F107" s="267" t="s">
        <v>440</v>
      </c>
      <c r="G107" s="248"/>
      <c r="H107" s="248" t="s">
        <v>479</v>
      </c>
      <c r="I107" s="248" t="s">
        <v>450</v>
      </c>
      <c r="J107" s="248"/>
      <c r="K107" s="259"/>
    </row>
    <row r="108" spans="2:11" ht="15" customHeight="1">
      <c r="B108" s="268"/>
      <c r="C108" s="248" t="s">
        <v>459</v>
      </c>
      <c r="D108" s="248"/>
      <c r="E108" s="248"/>
      <c r="F108" s="267" t="s">
        <v>446</v>
      </c>
      <c r="G108" s="248"/>
      <c r="H108" s="248" t="s">
        <v>479</v>
      </c>
      <c r="I108" s="248" t="s">
        <v>442</v>
      </c>
      <c r="J108" s="248">
        <v>50</v>
      </c>
      <c r="K108" s="259"/>
    </row>
    <row r="109" spans="2:11" ht="15" customHeight="1">
      <c r="B109" s="268"/>
      <c r="C109" s="248" t="s">
        <v>467</v>
      </c>
      <c r="D109" s="248"/>
      <c r="E109" s="248"/>
      <c r="F109" s="267" t="s">
        <v>446</v>
      </c>
      <c r="G109" s="248"/>
      <c r="H109" s="248" t="s">
        <v>479</v>
      </c>
      <c r="I109" s="248" t="s">
        <v>442</v>
      </c>
      <c r="J109" s="248">
        <v>50</v>
      </c>
      <c r="K109" s="259"/>
    </row>
    <row r="110" spans="2:11" ht="15" customHeight="1">
      <c r="B110" s="268"/>
      <c r="C110" s="248" t="s">
        <v>465</v>
      </c>
      <c r="D110" s="248"/>
      <c r="E110" s="248"/>
      <c r="F110" s="267" t="s">
        <v>446</v>
      </c>
      <c r="G110" s="248"/>
      <c r="H110" s="248" t="s">
        <v>479</v>
      </c>
      <c r="I110" s="248" t="s">
        <v>442</v>
      </c>
      <c r="J110" s="248">
        <v>50</v>
      </c>
      <c r="K110" s="259"/>
    </row>
    <row r="111" spans="2:11" ht="15" customHeight="1">
      <c r="B111" s="268"/>
      <c r="C111" s="248" t="s">
        <v>51</v>
      </c>
      <c r="D111" s="248"/>
      <c r="E111" s="248"/>
      <c r="F111" s="267" t="s">
        <v>440</v>
      </c>
      <c r="G111" s="248"/>
      <c r="H111" s="248" t="s">
        <v>480</v>
      </c>
      <c r="I111" s="248" t="s">
        <v>442</v>
      </c>
      <c r="J111" s="248">
        <v>20</v>
      </c>
      <c r="K111" s="259"/>
    </row>
    <row r="112" spans="2:11" ht="15" customHeight="1">
      <c r="B112" s="268"/>
      <c r="C112" s="248" t="s">
        <v>481</v>
      </c>
      <c r="D112" s="248"/>
      <c r="E112" s="248"/>
      <c r="F112" s="267" t="s">
        <v>440</v>
      </c>
      <c r="G112" s="248"/>
      <c r="H112" s="248" t="s">
        <v>482</v>
      </c>
      <c r="I112" s="248" t="s">
        <v>442</v>
      </c>
      <c r="J112" s="248">
        <v>120</v>
      </c>
      <c r="K112" s="259"/>
    </row>
    <row r="113" spans="2:11" ht="15" customHeight="1">
      <c r="B113" s="268"/>
      <c r="C113" s="248" t="s">
        <v>36</v>
      </c>
      <c r="D113" s="248"/>
      <c r="E113" s="248"/>
      <c r="F113" s="267" t="s">
        <v>440</v>
      </c>
      <c r="G113" s="248"/>
      <c r="H113" s="248" t="s">
        <v>483</v>
      </c>
      <c r="I113" s="248" t="s">
        <v>474</v>
      </c>
      <c r="J113" s="248"/>
      <c r="K113" s="259"/>
    </row>
    <row r="114" spans="2:11" ht="15" customHeight="1">
      <c r="B114" s="268"/>
      <c r="C114" s="248" t="s">
        <v>46</v>
      </c>
      <c r="D114" s="248"/>
      <c r="E114" s="248"/>
      <c r="F114" s="267" t="s">
        <v>440</v>
      </c>
      <c r="G114" s="248"/>
      <c r="H114" s="248" t="s">
        <v>484</v>
      </c>
      <c r="I114" s="248" t="s">
        <v>474</v>
      </c>
      <c r="J114" s="248"/>
      <c r="K114" s="259"/>
    </row>
    <row r="115" spans="2:11" ht="15" customHeight="1">
      <c r="B115" s="268"/>
      <c r="C115" s="248" t="s">
        <v>55</v>
      </c>
      <c r="D115" s="248"/>
      <c r="E115" s="248"/>
      <c r="F115" s="267" t="s">
        <v>440</v>
      </c>
      <c r="G115" s="248"/>
      <c r="H115" s="248" t="s">
        <v>485</v>
      </c>
      <c r="I115" s="248" t="s">
        <v>486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62" t="s">
        <v>487</v>
      </c>
      <c r="D120" s="362"/>
      <c r="E120" s="362"/>
      <c r="F120" s="362"/>
      <c r="G120" s="362"/>
      <c r="H120" s="362"/>
      <c r="I120" s="362"/>
      <c r="J120" s="362"/>
      <c r="K120" s="284"/>
    </row>
    <row r="121" spans="2:11" ht="17.25" customHeight="1">
      <c r="B121" s="285"/>
      <c r="C121" s="260" t="s">
        <v>434</v>
      </c>
      <c r="D121" s="260"/>
      <c r="E121" s="260"/>
      <c r="F121" s="260" t="s">
        <v>435</v>
      </c>
      <c r="G121" s="261"/>
      <c r="H121" s="260" t="s">
        <v>106</v>
      </c>
      <c r="I121" s="260" t="s">
        <v>55</v>
      </c>
      <c r="J121" s="260" t="s">
        <v>436</v>
      </c>
      <c r="K121" s="286"/>
    </row>
    <row r="122" spans="2:11" ht="17.25" customHeight="1">
      <c r="B122" s="285"/>
      <c r="C122" s="262" t="s">
        <v>437</v>
      </c>
      <c r="D122" s="262"/>
      <c r="E122" s="262"/>
      <c r="F122" s="263" t="s">
        <v>438</v>
      </c>
      <c r="G122" s="264"/>
      <c r="H122" s="262"/>
      <c r="I122" s="262"/>
      <c r="J122" s="262" t="s">
        <v>439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443</v>
      </c>
      <c r="D124" s="265"/>
      <c r="E124" s="265"/>
      <c r="F124" s="267" t="s">
        <v>440</v>
      </c>
      <c r="G124" s="248"/>
      <c r="H124" s="248" t="s">
        <v>479</v>
      </c>
      <c r="I124" s="248" t="s">
        <v>442</v>
      </c>
      <c r="J124" s="248">
        <v>120</v>
      </c>
      <c r="K124" s="289"/>
    </row>
    <row r="125" spans="2:11" ht="15" customHeight="1">
      <c r="B125" s="287"/>
      <c r="C125" s="248" t="s">
        <v>488</v>
      </c>
      <c r="D125" s="248"/>
      <c r="E125" s="248"/>
      <c r="F125" s="267" t="s">
        <v>440</v>
      </c>
      <c r="G125" s="248"/>
      <c r="H125" s="248" t="s">
        <v>489</v>
      </c>
      <c r="I125" s="248" t="s">
        <v>442</v>
      </c>
      <c r="J125" s="248" t="s">
        <v>490</v>
      </c>
      <c r="K125" s="289"/>
    </row>
    <row r="126" spans="2:11" ht="15" customHeight="1">
      <c r="B126" s="287"/>
      <c r="C126" s="248" t="s">
        <v>389</v>
      </c>
      <c r="D126" s="248"/>
      <c r="E126" s="248"/>
      <c r="F126" s="267" t="s">
        <v>440</v>
      </c>
      <c r="G126" s="248"/>
      <c r="H126" s="248" t="s">
        <v>491</v>
      </c>
      <c r="I126" s="248" t="s">
        <v>442</v>
      </c>
      <c r="J126" s="248" t="s">
        <v>490</v>
      </c>
      <c r="K126" s="289"/>
    </row>
    <row r="127" spans="2:11" ht="15" customHeight="1">
      <c r="B127" s="287"/>
      <c r="C127" s="248" t="s">
        <v>451</v>
      </c>
      <c r="D127" s="248"/>
      <c r="E127" s="248"/>
      <c r="F127" s="267" t="s">
        <v>446</v>
      </c>
      <c r="G127" s="248"/>
      <c r="H127" s="248" t="s">
        <v>452</v>
      </c>
      <c r="I127" s="248" t="s">
        <v>442</v>
      </c>
      <c r="J127" s="248">
        <v>15</v>
      </c>
      <c r="K127" s="289"/>
    </row>
    <row r="128" spans="2:11" ht="15" customHeight="1">
      <c r="B128" s="287"/>
      <c r="C128" s="269" t="s">
        <v>453</v>
      </c>
      <c r="D128" s="269"/>
      <c r="E128" s="269"/>
      <c r="F128" s="270" t="s">
        <v>446</v>
      </c>
      <c r="G128" s="269"/>
      <c r="H128" s="269" t="s">
        <v>454</v>
      </c>
      <c r="I128" s="269" t="s">
        <v>442</v>
      </c>
      <c r="J128" s="269">
        <v>15</v>
      </c>
      <c r="K128" s="289"/>
    </row>
    <row r="129" spans="2:11" ht="15" customHeight="1">
      <c r="B129" s="287"/>
      <c r="C129" s="269" t="s">
        <v>455</v>
      </c>
      <c r="D129" s="269"/>
      <c r="E129" s="269"/>
      <c r="F129" s="270" t="s">
        <v>446</v>
      </c>
      <c r="G129" s="269"/>
      <c r="H129" s="269" t="s">
        <v>456</v>
      </c>
      <c r="I129" s="269" t="s">
        <v>442</v>
      </c>
      <c r="J129" s="269">
        <v>20</v>
      </c>
      <c r="K129" s="289"/>
    </row>
    <row r="130" spans="2:11" ht="15" customHeight="1">
      <c r="B130" s="287"/>
      <c r="C130" s="269" t="s">
        <v>457</v>
      </c>
      <c r="D130" s="269"/>
      <c r="E130" s="269"/>
      <c r="F130" s="270" t="s">
        <v>446</v>
      </c>
      <c r="G130" s="269"/>
      <c r="H130" s="269" t="s">
        <v>458</v>
      </c>
      <c r="I130" s="269" t="s">
        <v>442</v>
      </c>
      <c r="J130" s="269">
        <v>20</v>
      </c>
      <c r="K130" s="289"/>
    </row>
    <row r="131" spans="2:11" ht="15" customHeight="1">
      <c r="B131" s="287"/>
      <c r="C131" s="248" t="s">
        <v>445</v>
      </c>
      <c r="D131" s="248"/>
      <c r="E131" s="248"/>
      <c r="F131" s="267" t="s">
        <v>446</v>
      </c>
      <c r="G131" s="248"/>
      <c r="H131" s="248" t="s">
        <v>479</v>
      </c>
      <c r="I131" s="248" t="s">
        <v>442</v>
      </c>
      <c r="J131" s="248">
        <v>50</v>
      </c>
      <c r="K131" s="289"/>
    </row>
    <row r="132" spans="2:11" ht="15" customHeight="1">
      <c r="B132" s="287"/>
      <c r="C132" s="248" t="s">
        <v>459</v>
      </c>
      <c r="D132" s="248"/>
      <c r="E132" s="248"/>
      <c r="F132" s="267" t="s">
        <v>446</v>
      </c>
      <c r="G132" s="248"/>
      <c r="H132" s="248" t="s">
        <v>479</v>
      </c>
      <c r="I132" s="248" t="s">
        <v>442</v>
      </c>
      <c r="J132" s="248">
        <v>50</v>
      </c>
      <c r="K132" s="289"/>
    </row>
    <row r="133" spans="2:11" ht="15" customHeight="1">
      <c r="B133" s="287"/>
      <c r="C133" s="248" t="s">
        <v>465</v>
      </c>
      <c r="D133" s="248"/>
      <c r="E133" s="248"/>
      <c r="F133" s="267" t="s">
        <v>446</v>
      </c>
      <c r="G133" s="248"/>
      <c r="H133" s="248" t="s">
        <v>479</v>
      </c>
      <c r="I133" s="248" t="s">
        <v>442</v>
      </c>
      <c r="J133" s="248">
        <v>50</v>
      </c>
      <c r="K133" s="289"/>
    </row>
    <row r="134" spans="2:11" ht="15" customHeight="1">
      <c r="B134" s="287"/>
      <c r="C134" s="248" t="s">
        <v>467</v>
      </c>
      <c r="D134" s="248"/>
      <c r="E134" s="248"/>
      <c r="F134" s="267" t="s">
        <v>446</v>
      </c>
      <c r="G134" s="248"/>
      <c r="H134" s="248" t="s">
        <v>479</v>
      </c>
      <c r="I134" s="248" t="s">
        <v>442</v>
      </c>
      <c r="J134" s="248">
        <v>50</v>
      </c>
      <c r="K134" s="289"/>
    </row>
    <row r="135" spans="2:11" ht="15" customHeight="1">
      <c r="B135" s="287"/>
      <c r="C135" s="248" t="s">
        <v>111</v>
      </c>
      <c r="D135" s="248"/>
      <c r="E135" s="248"/>
      <c r="F135" s="267" t="s">
        <v>446</v>
      </c>
      <c r="G135" s="248"/>
      <c r="H135" s="248" t="s">
        <v>492</v>
      </c>
      <c r="I135" s="248" t="s">
        <v>442</v>
      </c>
      <c r="J135" s="248">
        <v>255</v>
      </c>
      <c r="K135" s="289"/>
    </row>
    <row r="136" spans="2:11" ht="15" customHeight="1">
      <c r="B136" s="287"/>
      <c r="C136" s="248" t="s">
        <v>469</v>
      </c>
      <c r="D136" s="248"/>
      <c r="E136" s="248"/>
      <c r="F136" s="267" t="s">
        <v>440</v>
      </c>
      <c r="G136" s="248"/>
      <c r="H136" s="248" t="s">
        <v>493</v>
      </c>
      <c r="I136" s="248" t="s">
        <v>471</v>
      </c>
      <c r="J136" s="248"/>
      <c r="K136" s="289"/>
    </row>
    <row r="137" spans="2:11" ht="15" customHeight="1">
      <c r="B137" s="287"/>
      <c r="C137" s="248" t="s">
        <v>472</v>
      </c>
      <c r="D137" s="248"/>
      <c r="E137" s="248"/>
      <c r="F137" s="267" t="s">
        <v>440</v>
      </c>
      <c r="G137" s="248"/>
      <c r="H137" s="248" t="s">
        <v>494</v>
      </c>
      <c r="I137" s="248" t="s">
        <v>474</v>
      </c>
      <c r="J137" s="248"/>
      <c r="K137" s="289"/>
    </row>
    <row r="138" spans="2:11" ht="15" customHeight="1">
      <c r="B138" s="287"/>
      <c r="C138" s="248" t="s">
        <v>475</v>
      </c>
      <c r="D138" s="248"/>
      <c r="E138" s="248"/>
      <c r="F138" s="267" t="s">
        <v>440</v>
      </c>
      <c r="G138" s="248"/>
      <c r="H138" s="248" t="s">
        <v>475</v>
      </c>
      <c r="I138" s="248" t="s">
        <v>474</v>
      </c>
      <c r="J138" s="248"/>
      <c r="K138" s="289"/>
    </row>
    <row r="139" spans="2:11" ht="15" customHeight="1">
      <c r="B139" s="287"/>
      <c r="C139" s="248" t="s">
        <v>36</v>
      </c>
      <c r="D139" s="248"/>
      <c r="E139" s="248"/>
      <c r="F139" s="267" t="s">
        <v>440</v>
      </c>
      <c r="G139" s="248"/>
      <c r="H139" s="248" t="s">
        <v>495</v>
      </c>
      <c r="I139" s="248" t="s">
        <v>474</v>
      </c>
      <c r="J139" s="248"/>
      <c r="K139" s="289"/>
    </row>
    <row r="140" spans="2:11" ht="15" customHeight="1">
      <c r="B140" s="287"/>
      <c r="C140" s="248" t="s">
        <v>496</v>
      </c>
      <c r="D140" s="248"/>
      <c r="E140" s="248"/>
      <c r="F140" s="267" t="s">
        <v>440</v>
      </c>
      <c r="G140" s="248"/>
      <c r="H140" s="248" t="s">
        <v>497</v>
      </c>
      <c r="I140" s="248" t="s">
        <v>474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3" t="s">
        <v>498</v>
      </c>
      <c r="D145" s="363"/>
      <c r="E145" s="363"/>
      <c r="F145" s="363"/>
      <c r="G145" s="363"/>
      <c r="H145" s="363"/>
      <c r="I145" s="363"/>
      <c r="J145" s="363"/>
      <c r="K145" s="259"/>
    </row>
    <row r="146" spans="2:11" ht="17.25" customHeight="1">
      <c r="B146" s="258"/>
      <c r="C146" s="260" t="s">
        <v>434</v>
      </c>
      <c r="D146" s="260"/>
      <c r="E146" s="260"/>
      <c r="F146" s="260" t="s">
        <v>435</v>
      </c>
      <c r="G146" s="261"/>
      <c r="H146" s="260" t="s">
        <v>106</v>
      </c>
      <c r="I146" s="260" t="s">
        <v>55</v>
      </c>
      <c r="J146" s="260" t="s">
        <v>436</v>
      </c>
      <c r="K146" s="259"/>
    </row>
    <row r="147" spans="2:11" ht="17.25" customHeight="1">
      <c r="B147" s="258"/>
      <c r="C147" s="262" t="s">
        <v>437</v>
      </c>
      <c r="D147" s="262"/>
      <c r="E147" s="262"/>
      <c r="F147" s="263" t="s">
        <v>438</v>
      </c>
      <c r="G147" s="264"/>
      <c r="H147" s="262"/>
      <c r="I147" s="262"/>
      <c r="J147" s="262" t="s">
        <v>439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443</v>
      </c>
      <c r="D149" s="248"/>
      <c r="E149" s="248"/>
      <c r="F149" s="294" t="s">
        <v>440</v>
      </c>
      <c r="G149" s="248"/>
      <c r="H149" s="293" t="s">
        <v>479</v>
      </c>
      <c r="I149" s="293" t="s">
        <v>442</v>
      </c>
      <c r="J149" s="293">
        <v>120</v>
      </c>
      <c r="K149" s="289"/>
    </row>
    <row r="150" spans="2:11" ht="15" customHeight="1">
      <c r="B150" s="268"/>
      <c r="C150" s="293" t="s">
        <v>488</v>
      </c>
      <c r="D150" s="248"/>
      <c r="E150" s="248"/>
      <c r="F150" s="294" t="s">
        <v>440</v>
      </c>
      <c r="G150" s="248"/>
      <c r="H150" s="293" t="s">
        <v>499</v>
      </c>
      <c r="I150" s="293" t="s">
        <v>442</v>
      </c>
      <c r="J150" s="293" t="s">
        <v>490</v>
      </c>
      <c r="K150" s="289"/>
    </row>
    <row r="151" spans="2:11" ht="15" customHeight="1">
      <c r="B151" s="268"/>
      <c r="C151" s="293" t="s">
        <v>389</v>
      </c>
      <c r="D151" s="248"/>
      <c r="E151" s="248"/>
      <c r="F151" s="294" t="s">
        <v>440</v>
      </c>
      <c r="G151" s="248"/>
      <c r="H151" s="293" t="s">
        <v>500</v>
      </c>
      <c r="I151" s="293" t="s">
        <v>442</v>
      </c>
      <c r="J151" s="293" t="s">
        <v>490</v>
      </c>
      <c r="K151" s="289"/>
    </row>
    <row r="152" spans="2:11" ht="15" customHeight="1">
      <c r="B152" s="268"/>
      <c r="C152" s="293" t="s">
        <v>445</v>
      </c>
      <c r="D152" s="248"/>
      <c r="E152" s="248"/>
      <c r="F152" s="294" t="s">
        <v>446</v>
      </c>
      <c r="G152" s="248"/>
      <c r="H152" s="293" t="s">
        <v>479</v>
      </c>
      <c r="I152" s="293" t="s">
        <v>442</v>
      </c>
      <c r="J152" s="293">
        <v>50</v>
      </c>
      <c r="K152" s="289"/>
    </row>
    <row r="153" spans="2:11" ht="15" customHeight="1">
      <c r="B153" s="268"/>
      <c r="C153" s="293" t="s">
        <v>448</v>
      </c>
      <c r="D153" s="248"/>
      <c r="E153" s="248"/>
      <c r="F153" s="294" t="s">
        <v>440</v>
      </c>
      <c r="G153" s="248"/>
      <c r="H153" s="293" t="s">
        <v>479</v>
      </c>
      <c r="I153" s="293" t="s">
        <v>450</v>
      </c>
      <c r="J153" s="293"/>
      <c r="K153" s="289"/>
    </row>
    <row r="154" spans="2:11" ht="15" customHeight="1">
      <c r="B154" s="268"/>
      <c r="C154" s="293" t="s">
        <v>459</v>
      </c>
      <c r="D154" s="248"/>
      <c r="E154" s="248"/>
      <c r="F154" s="294" t="s">
        <v>446</v>
      </c>
      <c r="G154" s="248"/>
      <c r="H154" s="293" t="s">
        <v>479</v>
      </c>
      <c r="I154" s="293" t="s">
        <v>442</v>
      </c>
      <c r="J154" s="293">
        <v>50</v>
      </c>
      <c r="K154" s="289"/>
    </row>
    <row r="155" spans="2:11" ht="15" customHeight="1">
      <c r="B155" s="268"/>
      <c r="C155" s="293" t="s">
        <v>467</v>
      </c>
      <c r="D155" s="248"/>
      <c r="E155" s="248"/>
      <c r="F155" s="294" t="s">
        <v>446</v>
      </c>
      <c r="G155" s="248"/>
      <c r="H155" s="293" t="s">
        <v>479</v>
      </c>
      <c r="I155" s="293" t="s">
        <v>442</v>
      </c>
      <c r="J155" s="293">
        <v>50</v>
      </c>
      <c r="K155" s="289"/>
    </row>
    <row r="156" spans="2:11" ht="15" customHeight="1">
      <c r="B156" s="268"/>
      <c r="C156" s="293" t="s">
        <v>465</v>
      </c>
      <c r="D156" s="248"/>
      <c r="E156" s="248"/>
      <c r="F156" s="294" t="s">
        <v>446</v>
      </c>
      <c r="G156" s="248"/>
      <c r="H156" s="293" t="s">
        <v>479</v>
      </c>
      <c r="I156" s="293" t="s">
        <v>442</v>
      </c>
      <c r="J156" s="293">
        <v>50</v>
      </c>
      <c r="K156" s="289"/>
    </row>
    <row r="157" spans="2:11" ht="15" customHeight="1">
      <c r="B157" s="268"/>
      <c r="C157" s="293" t="s">
        <v>92</v>
      </c>
      <c r="D157" s="248"/>
      <c r="E157" s="248"/>
      <c r="F157" s="294" t="s">
        <v>440</v>
      </c>
      <c r="G157" s="248"/>
      <c r="H157" s="293" t="s">
        <v>501</v>
      </c>
      <c r="I157" s="293" t="s">
        <v>442</v>
      </c>
      <c r="J157" s="293" t="s">
        <v>502</v>
      </c>
      <c r="K157" s="289"/>
    </row>
    <row r="158" spans="2:11" ht="15" customHeight="1">
      <c r="B158" s="268"/>
      <c r="C158" s="293" t="s">
        <v>503</v>
      </c>
      <c r="D158" s="248"/>
      <c r="E158" s="248"/>
      <c r="F158" s="294" t="s">
        <v>440</v>
      </c>
      <c r="G158" s="248"/>
      <c r="H158" s="293" t="s">
        <v>504</v>
      </c>
      <c r="I158" s="293" t="s">
        <v>474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2" t="s">
        <v>505</v>
      </c>
      <c r="D163" s="362"/>
      <c r="E163" s="362"/>
      <c r="F163" s="362"/>
      <c r="G163" s="362"/>
      <c r="H163" s="362"/>
      <c r="I163" s="362"/>
      <c r="J163" s="362"/>
      <c r="K163" s="240"/>
    </row>
    <row r="164" spans="2:11" ht="17.25" customHeight="1">
      <c r="B164" s="239"/>
      <c r="C164" s="260" t="s">
        <v>434</v>
      </c>
      <c r="D164" s="260"/>
      <c r="E164" s="260"/>
      <c r="F164" s="260" t="s">
        <v>435</v>
      </c>
      <c r="G164" s="297"/>
      <c r="H164" s="298" t="s">
        <v>106</v>
      </c>
      <c r="I164" s="298" t="s">
        <v>55</v>
      </c>
      <c r="J164" s="260" t="s">
        <v>436</v>
      </c>
      <c r="K164" s="240"/>
    </row>
    <row r="165" spans="2:11" ht="17.25" customHeight="1">
      <c r="B165" s="241"/>
      <c r="C165" s="262" t="s">
        <v>437</v>
      </c>
      <c r="D165" s="262"/>
      <c r="E165" s="262"/>
      <c r="F165" s="263" t="s">
        <v>438</v>
      </c>
      <c r="G165" s="299"/>
      <c r="H165" s="300"/>
      <c r="I165" s="300"/>
      <c r="J165" s="262" t="s">
        <v>439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443</v>
      </c>
      <c r="D167" s="248"/>
      <c r="E167" s="248"/>
      <c r="F167" s="267" t="s">
        <v>440</v>
      </c>
      <c r="G167" s="248"/>
      <c r="H167" s="248" t="s">
        <v>479</v>
      </c>
      <c r="I167" s="248" t="s">
        <v>442</v>
      </c>
      <c r="J167" s="248">
        <v>120</v>
      </c>
      <c r="K167" s="289"/>
    </row>
    <row r="168" spans="2:11" ht="15" customHeight="1">
      <c r="B168" s="268"/>
      <c r="C168" s="248" t="s">
        <v>488</v>
      </c>
      <c r="D168" s="248"/>
      <c r="E168" s="248"/>
      <c r="F168" s="267" t="s">
        <v>440</v>
      </c>
      <c r="G168" s="248"/>
      <c r="H168" s="248" t="s">
        <v>489</v>
      </c>
      <c r="I168" s="248" t="s">
        <v>442</v>
      </c>
      <c r="J168" s="248" t="s">
        <v>490</v>
      </c>
      <c r="K168" s="289"/>
    </row>
    <row r="169" spans="2:11" ht="15" customHeight="1">
      <c r="B169" s="268"/>
      <c r="C169" s="248" t="s">
        <v>389</v>
      </c>
      <c r="D169" s="248"/>
      <c r="E169" s="248"/>
      <c r="F169" s="267" t="s">
        <v>440</v>
      </c>
      <c r="G169" s="248"/>
      <c r="H169" s="248" t="s">
        <v>506</v>
      </c>
      <c r="I169" s="248" t="s">
        <v>442</v>
      </c>
      <c r="J169" s="248" t="s">
        <v>490</v>
      </c>
      <c r="K169" s="289"/>
    </row>
    <row r="170" spans="2:11" ht="15" customHeight="1">
      <c r="B170" s="268"/>
      <c r="C170" s="248" t="s">
        <v>445</v>
      </c>
      <c r="D170" s="248"/>
      <c r="E170" s="248"/>
      <c r="F170" s="267" t="s">
        <v>446</v>
      </c>
      <c r="G170" s="248"/>
      <c r="H170" s="248" t="s">
        <v>506</v>
      </c>
      <c r="I170" s="248" t="s">
        <v>442</v>
      </c>
      <c r="J170" s="248">
        <v>50</v>
      </c>
      <c r="K170" s="289"/>
    </row>
    <row r="171" spans="2:11" ht="15" customHeight="1">
      <c r="B171" s="268"/>
      <c r="C171" s="248" t="s">
        <v>448</v>
      </c>
      <c r="D171" s="248"/>
      <c r="E171" s="248"/>
      <c r="F171" s="267" t="s">
        <v>440</v>
      </c>
      <c r="G171" s="248"/>
      <c r="H171" s="248" t="s">
        <v>506</v>
      </c>
      <c r="I171" s="248" t="s">
        <v>450</v>
      </c>
      <c r="J171" s="248"/>
      <c r="K171" s="289"/>
    </row>
    <row r="172" spans="2:11" ht="15" customHeight="1">
      <c r="B172" s="268"/>
      <c r="C172" s="248" t="s">
        <v>459</v>
      </c>
      <c r="D172" s="248"/>
      <c r="E172" s="248"/>
      <c r="F172" s="267" t="s">
        <v>446</v>
      </c>
      <c r="G172" s="248"/>
      <c r="H172" s="248" t="s">
        <v>506</v>
      </c>
      <c r="I172" s="248" t="s">
        <v>442</v>
      </c>
      <c r="J172" s="248">
        <v>50</v>
      </c>
      <c r="K172" s="289"/>
    </row>
    <row r="173" spans="2:11" ht="15" customHeight="1">
      <c r="B173" s="268"/>
      <c r="C173" s="248" t="s">
        <v>467</v>
      </c>
      <c r="D173" s="248"/>
      <c r="E173" s="248"/>
      <c r="F173" s="267" t="s">
        <v>446</v>
      </c>
      <c r="G173" s="248"/>
      <c r="H173" s="248" t="s">
        <v>506</v>
      </c>
      <c r="I173" s="248" t="s">
        <v>442</v>
      </c>
      <c r="J173" s="248">
        <v>50</v>
      </c>
      <c r="K173" s="289"/>
    </row>
    <row r="174" spans="2:11" ht="15" customHeight="1">
      <c r="B174" s="268"/>
      <c r="C174" s="248" t="s">
        <v>465</v>
      </c>
      <c r="D174" s="248"/>
      <c r="E174" s="248"/>
      <c r="F174" s="267" t="s">
        <v>446</v>
      </c>
      <c r="G174" s="248"/>
      <c r="H174" s="248" t="s">
        <v>506</v>
      </c>
      <c r="I174" s="248" t="s">
        <v>442</v>
      </c>
      <c r="J174" s="248">
        <v>50</v>
      </c>
      <c r="K174" s="289"/>
    </row>
    <row r="175" spans="2:11" ht="15" customHeight="1">
      <c r="B175" s="268"/>
      <c r="C175" s="248" t="s">
        <v>105</v>
      </c>
      <c r="D175" s="248"/>
      <c r="E175" s="248"/>
      <c r="F175" s="267" t="s">
        <v>440</v>
      </c>
      <c r="G175" s="248"/>
      <c r="H175" s="248" t="s">
        <v>507</v>
      </c>
      <c r="I175" s="248" t="s">
        <v>508</v>
      </c>
      <c r="J175" s="248"/>
      <c r="K175" s="289"/>
    </row>
    <row r="176" spans="2:11" ht="15" customHeight="1">
      <c r="B176" s="268"/>
      <c r="C176" s="248" t="s">
        <v>55</v>
      </c>
      <c r="D176" s="248"/>
      <c r="E176" s="248"/>
      <c r="F176" s="267" t="s">
        <v>440</v>
      </c>
      <c r="G176" s="248"/>
      <c r="H176" s="248" t="s">
        <v>509</v>
      </c>
      <c r="I176" s="248" t="s">
        <v>510</v>
      </c>
      <c r="J176" s="248">
        <v>1</v>
      </c>
      <c r="K176" s="289"/>
    </row>
    <row r="177" spans="2:11" ht="15" customHeight="1">
      <c r="B177" s="268"/>
      <c r="C177" s="248" t="s">
        <v>51</v>
      </c>
      <c r="D177" s="248"/>
      <c r="E177" s="248"/>
      <c r="F177" s="267" t="s">
        <v>440</v>
      </c>
      <c r="G177" s="248"/>
      <c r="H177" s="248" t="s">
        <v>511</v>
      </c>
      <c r="I177" s="248" t="s">
        <v>442</v>
      </c>
      <c r="J177" s="248">
        <v>20</v>
      </c>
      <c r="K177" s="289"/>
    </row>
    <row r="178" spans="2:11" ht="15" customHeight="1">
      <c r="B178" s="268"/>
      <c r="C178" s="248" t="s">
        <v>106</v>
      </c>
      <c r="D178" s="248"/>
      <c r="E178" s="248"/>
      <c r="F178" s="267" t="s">
        <v>440</v>
      </c>
      <c r="G178" s="248"/>
      <c r="H178" s="248" t="s">
        <v>512</v>
      </c>
      <c r="I178" s="248" t="s">
        <v>442</v>
      </c>
      <c r="J178" s="248">
        <v>255</v>
      </c>
      <c r="K178" s="289"/>
    </row>
    <row r="179" spans="2:11" ht="15" customHeight="1">
      <c r="B179" s="268"/>
      <c r="C179" s="248" t="s">
        <v>107</v>
      </c>
      <c r="D179" s="248"/>
      <c r="E179" s="248"/>
      <c r="F179" s="267" t="s">
        <v>440</v>
      </c>
      <c r="G179" s="248"/>
      <c r="H179" s="248" t="s">
        <v>405</v>
      </c>
      <c r="I179" s="248" t="s">
        <v>442</v>
      </c>
      <c r="J179" s="248">
        <v>10</v>
      </c>
      <c r="K179" s="289"/>
    </row>
    <row r="180" spans="2:11" ht="15" customHeight="1">
      <c r="B180" s="268"/>
      <c r="C180" s="248" t="s">
        <v>108</v>
      </c>
      <c r="D180" s="248"/>
      <c r="E180" s="248"/>
      <c r="F180" s="267" t="s">
        <v>440</v>
      </c>
      <c r="G180" s="248"/>
      <c r="H180" s="248" t="s">
        <v>513</v>
      </c>
      <c r="I180" s="248" t="s">
        <v>474</v>
      </c>
      <c r="J180" s="248"/>
      <c r="K180" s="289"/>
    </row>
    <row r="181" spans="2:11" ht="15" customHeight="1">
      <c r="B181" s="268"/>
      <c r="C181" s="248" t="s">
        <v>514</v>
      </c>
      <c r="D181" s="248"/>
      <c r="E181" s="248"/>
      <c r="F181" s="267" t="s">
        <v>440</v>
      </c>
      <c r="G181" s="248"/>
      <c r="H181" s="248" t="s">
        <v>515</v>
      </c>
      <c r="I181" s="248" t="s">
        <v>474</v>
      </c>
      <c r="J181" s="248"/>
      <c r="K181" s="289"/>
    </row>
    <row r="182" spans="2:11" ht="15" customHeight="1">
      <c r="B182" s="268"/>
      <c r="C182" s="248" t="s">
        <v>503</v>
      </c>
      <c r="D182" s="248"/>
      <c r="E182" s="248"/>
      <c r="F182" s="267" t="s">
        <v>440</v>
      </c>
      <c r="G182" s="248"/>
      <c r="H182" s="248" t="s">
        <v>516</v>
      </c>
      <c r="I182" s="248" t="s">
        <v>474</v>
      </c>
      <c r="J182" s="248"/>
      <c r="K182" s="289"/>
    </row>
    <row r="183" spans="2:11" ht="15" customHeight="1">
      <c r="B183" s="268"/>
      <c r="C183" s="248" t="s">
        <v>110</v>
      </c>
      <c r="D183" s="248"/>
      <c r="E183" s="248"/>
      <c r="F183" s="267" t="s">
        <v>446</v>
      </c>
      <c r="G183" s="248"/>
      <c r="H183" s="248" t="s">
        <v>517</v>
      </c>
      <c r="I183" s="248" t="s">
        <v>442</v>
      </c>
      <c r="J183" s="248">
        <v>50</v>
      </c>
      <c r="K183" s="289"/>
    </row>
    <row r="184" spans="2:11" ht="15" customHeight="1">
      <c r="B184" s="268"/>
      <c r="C184" s="248" t="s">
        <v>518</v>
      </c>
      <c r="D184" s="248"/>
      <c r="E184" s="248"/>
      <c r="F184" s="267" t="s">
        <v>446</v>
      </c>
      <c r="G184" s="248"/>
      <c r="H184" s="248" t="s">
        <v>519</v>
      </c>
      <c r="I184" s="248" t="s">
        <v>520</v>
      </c>
      <c r="J184" s="248"/>
      <c r="K184" s="289"/>
    </row>
    <row r="185" spans="2:11" ht="15" customHeight="1">
      <c r="B185" s="268"/>
      <c r="C185" s="248" t="s">
        <v>521</v>
      </c>
      <c r="D185" s="248"/>
      <c r="E185" s="248"/>
      <c r="F185" s="267" t="s">
        <v>446</v>
      </c>
      <c r="G185" s="248"/>
      <c r="H185" s="248" t="s">
        <v>522</v>
      </c>
      <c r="I185" s="248" t="s">
        <v>520</v>
      </c>
      <c r="J185" s="248"/>
      <c r="K185" s="289"/>
    </row>
    <row r="186" spans="2:11" ht="15" customHeight="1">
      <c r="B186" s="268"/>
      <c r="C186" s="248" t="s">
        <v>523</v>
      </c>
      <c r="D186" s="248"/>
      <c r="E186" s="248"/>
      <c r="F186" s="267" t="s">
        <v>446</v>
      </c>
      <c r="G186" s="248"/>
      <c r="H186" s="248" t="s">
        <v>524</v>
      </c>
      <c r="I186" s="248" t="s">
        <v>520</v>
      </c>
      <c r="J186" s="248"/>
      <c r="K186" s="289"/>
    </row>
    <row r="187" spans="2:11" ht="15" customHeight="1">
      <c r="B187" s="268"/>
      <c r="C187" s="301" t="s">
        <v>525</v>
      </c>
      <c r="D187" s="248"/>
      <c r="E187" s="248"/>
      <c r="F187" s="267" t="s">
        <v>446</v>
      </c>
      <c r="G187" s="248"/>
      <c r="H187" s="248" t="s">
        <v>526</v>
      </c>
      <c r="I187" s="248" t="s">
        <v>527</v>
      </c>
      <c r="J187" s="302" t="s">
        <v>528</v>
      </c>
      <c r="K187" s="289"/>
    </row>
    <row r="188" spans="2:11" ht="15" customHeight="1">
      <c r="B188" s="268"/>
      <c r="C188" s="253" t="s">
        <v>40</v>
      </c>
      <c r="D188" s="248"/>
      <c r="E188" s="248"/>
      <c r="F188" s="267" t="s">
        <v>440</v>
      </c>
      <c r="G188" s="248"/>
      <c r="H188" s="244" t="s">
        <v>529</v>
      </c>
      <c r="I188" s="248" t="s">
        <v>530</v>
      </c>
      <c r="J188" s="248"/>
      <c r="K188" s="289"/>
    </row>
    <row r="189" spans="2:11" ht="15" customHeight="1">
      <c r="B189" s="268"/>
      <c r="C189" s="253" t="s">
        <v>531</v>
      </c>
      <c r="D189" s="248"/>
      <c r="E189" s="248"/>
      <c r="F189" s="267" t="s">
        <v>440</v>
      </c>
      <c r="G189" s="248"/>
      <c r="H189" s="248" t="s">
        <v>532</v>
      </c>
      <c r="I189" s="248" t="s">
        <v>474</v>
      </c>
      <c r="J189" s="248"/>
      <c r="K189" s="289"/>
    </row>
    <row r="190" spans="2:11" ht="15" customHeight="1">
      <c r="B190" s="268"/>
      <c r="C190" s="253" t="s">
        <v>533</v>
      </c>
      <c r="D190" s="248"/>
      <c r="E190" s="248"/>
      <c r="F190" s="267" t="s">
        <v>440</v>
      </c>
      <c r="G190" s="248"/>
      <c r="H190" s="248" t="s">
        <v>534</v>
      </c>
      <c r="I190" s="248" t="s">
        <v>474</v>
      </c>
      <c r="J190" s="248"/>
      <c r="K190" s="289"/>
    </row>
    <row r="191" spans="2:11" ht="15" customHeight="1">
      <c r="B191" s="268"/>
      <c r="C191" s="253" t="s">
        <v>535</v>
      </c>
      <c r="D191" s="248"/>
      <c r="E191" s="248"/>
      <c r="F191" s="267" t="s">
        <v>446</v>
      </c>
      <c r="G191" s="248"/>
      <c r="H191" s="248" t="s">
        <v>536</v>
      </c>
      <c r="I191" s="248" t="s">
        <v>474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62" t="s">
        <v>537</v>
      </c>
      <c r="D197" s="362"/>
      <c r="E197" s="362"/>
      <c r="F197" s="362"/>
      <c r="G197" s="362"/>
      <c r="H197" s="362"/>
      <c r="I197" s="362"/>
      <c r="J197" s="362"/>
      <c r="K197" s="240"/>
    </row>
    <row r="198" spans="2:11" ht="25.5" customHeight="1">
      <c r="B198" s="239"/>
      <c r="C198" s="304" t="s">
        <v>538</v>
      </c>
      <c r="D198" s="304"/>
      <c r="E198" s="304"/>
      <c r="F198" s="304" t="s">
        <v>539</v>
      </c>
      <c r="G198" s="305"/>
      <c r="H198" s="361" t="s">
        <v>540</v>
      </c>
      <c r="I198" s="361"/>
      <c r="J198" s="361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530</v>
      </c>
      <c r="D200" s="248"/>
      <c r="E200" s="248"/>
      <c r="F200" s="267" t="s">
        <v>41</v>
      </c>
      <c r="G200" s="248"/>
      <c r="H200" s="359" t="s">
        <v>541</v>
      </c>
      <c r="I200" s="359"/>
      <c r="J200" s="359"/>
      <c r="K200" s="289"/>
    </row>
    <row r="201" spans="2:11" ht="15" customHeight="1">
      <c r="B201" s="268"/>
      <c r="C201" s="274"/>
      <c r="D201" s="248"/>
      <c r="E201" s="248"/>
      <c r="F201" s="267" t="s">
        <v>42</v>
      </c>
      <c r="G201" s="248"/>
      <c r="H201" s="359" t="s">
        <v>542</v>
      </c>
      <c r="I201" s="359"/>
      <c r="J201" s="359"/>
      <c r="K201" s="289"/>
    </row>
    <row r="202" spans="2:11" ht="15" customHeight="1">
      <c r="B202" s="268"/>
      <c r="C202" s="274"/>
      <c r="D202" s="248"/>
      <c r="E202" s="248"/>
      <c r="F202" s="267" t="s">
        <v>45</v>
      </c>
      <c r="G202" s="248"/>
      <c r="H202" s="359" t="s">
        <v>543</v>
      </c>
      <c r="I202" s="359"/>
      <c r="J202" s="359"/>
      <c r="K202" s="289"/>
    </row>
    <row r="203" spans="2:11" ht="15" customHeight="1">
      <c r="B203" s="268"/>
      <c r="C203" s="248"/>
      <c r="D203" s="248"/>
      <c r="E203" s="248"/>
      <c r="F203" s="267" t="s">
        <v>43</v>
      </c>
      <c r="G203" s="248"/>
      <c r="H203" s="359" t="s">
        <v>544</v>
      </c>
      <c r="I203" s="359"/>
      <c r="J203" s="359"/>
      <c r="K203" s="289"/>
    </row>
    <row r="204" spans="2:11" ht="15" customHeight="1">
      <c r="B204" s="268"/>
      <c r="C204" s="248"/>
      <c r="D204" s="248"/>
      <c r="E204" s="248"/>
      <c r="F204" s="267" t="s">
        <v>44</v>
      </c>
      <c r="G204" s="248"/>
      <c r="H204" s="359" t="s">
        <v>545</v>
      </c>
      <c r="I204" s="359"/>
      <c r="J204" s="359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486</v>
      </c>
      <c r="D206" s="248"/>
      <c r="E206" s="248"/>
      <c r="F206" s="267" t="s">
        <v>77</v>
      </c>
      <c r="G206" s="248"/>
      <c r="H206" s="359" t="s">
        <v>546</v>
      </c>
      <c r="I206" s="359"/>
      <c r="J206" s="359"/>
      <c r="K206" s="289"/>
    </row>
    <row r="207" spans="2:11" ht="15" customHeight="1">
      <c r="B207" s="268"/>
      <c r="C207" s="274"/>
      <c r="D207" s="248"/>
      <c r="E207" s="248"/>
      <c r="F207" s="267" t="s">
        <v>385</v>
      </c>
      <c r="G207" s="248"/>
      <c r="H207" s="359" t="s">
        <v>386</v>
      </c>
      <c r="I207" s="359"/>
      <c r="J207" s="359"/>
      <c r="K207" s="289"/>
    </row>
    <row r="208" spans="2:11" ht="15" customHeight="1">
      <c r="B208" s="268"/>
      <c r="C208" s="248"/>
      <c r="D208" s="248"/>
      <c r="E208" s="248"/>
      <c r="F208" s="267" t="s">
        <v>383</v>
      </c>
      <c r="G208" s="248"/>
      <c r="H208" s="359" t="s">
        <v>547</v>
      </c>
      <c r="I208" s="359"/>
      <c r="J208" s="359"/>
      <c r="K208" s="289"/>
    </row>
    <row r="209" spans="2:11" ht="15" customHeight="1">
      <c r="B209" s="306"/>
      <c r="C209" s="274"/>
      <c r="D209" s="274"/>
      <c r="E209" s="274"/>
      <c r="F209" s="267" t="s">
        <v>80</v>
      </c>
      <c r="G209" s="253"/>
      <c r="H209" s="360" t="s">
        <v>81</v>
      </c>
      <c r="I209" s="360"/>
      <c r="J209" s="360"/>
      <c r="K209" s="307"/>
    </row>
    <row r="210" spans="2:11" ht="15" customHeight="1">
      <c r="B210" s="306"/>
      <c r="C210" s="274"/>
      <c r="D210" s="274"/>
      <c r="E210" s="274"/>
      <c r="F210" s="267" t="s">
        <v>387</v>
      </c>
      <c r="G210" s="253"/>
      <c r="H210" s="360" t="s">
        <v>365</v>
      </c>
      <c r="I210" s="360"/>
      <c r="J210" s="360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510</v>
      </c>
      <c r="D212" s="274"/>
      <c r="E212" s="274"/>
      <c r="F212" s="267">
        <v>1</v>
      </c>
      <c r="G212" s="253"/>
      <c r="H212" s="360" t="s">
        <v>548</v>
      </c>
      <c r="I212" s="360"/>
      <c r="J212" s="360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60" t="s">
        <v>549</v>
      </c>
      <c r="I213" s="360"/>
      <c r="J213" s="360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60" t="s">
        <v>550</v>
      </c>
      <c r="I214" s="360"/>
      <c r="J214" s="360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60" t="s">
        <v>551</v>
      </c>
      <c r="I215" s="360"/>
      <c r="J215" s="360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1 - Rekonstrukce MVN</vt:lpstr>
      <vt:lpstr>VON - Vedlejší a ostatní ...</vt:lpstr>
      <vt:lpstr>Pokyny pro vyplnění</vt:lpstr>
      <vt:lpstr>'1 - Rekonstrukce MVN'!Názvy_tisku</vt:lpstr>
      <vt:lpstr>'Rekapitulace stavby'!Názvy_tisku</vt:lpstr>
      <vt:lpstr>'VON - Vedlejší a ostatní ...'!Názvy_tisku</vt:lpstr>
      <vt:lpstr>'1 - Rekonstrukce MVN'!Oblast_tisku</vt:lpstr>
      <vt:lpstr>'Pokyny pro vyplnění'!Oblast_tisku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OnlySoft-PC\Vlastnik</dc:creator>
  <cp:lastModifiedBy>Vlastnik</cp:lastModifiedBy>
  <dcterms:created xsi:type="dcterms:W3CDTF">2018-05-01T12:15:39Z</dcterms:created>
  <dcterms:modified xsi:type="dcterms:W3CDTF">2018-05-01T12:17:15Z</dcterms:modified>
</cp:coreProperties>
</file>